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4.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4.xml" ContentType="application/vnd.ms-excel.threadedcomments+xml"/>
  <Override PartName="/xl/threadedComments/threadedComment3.xml" ContentType="application/vnd.ms-excel.threadedcomments+xml"/>
  <Override PartName="/xl/threadedComments/threadedComment2.xml" ContentType="application/vnd.ms-excel.threadedcomments+xml"/>
  <Override PartName="/xl/threadedComments/threadedComment1.xml" ContentType="application/vnd.ms-excel.threadedcomments+xml"/>
  <Override PartName="/xl/threadedComments/threadedComment9.xml" ContentType="application/vnd.ms-excel.threadedcomments+xml"/>
  <Override PartName="/xl/threadedComments/threadedComment8.xml" ContentType="application/vnd.ms-excel.threadedcomments+xml"/>
  <Override PartName="/xl/threadedComments/threadedComment7.xml" ContentType="application/vnd.ms-excel.threadedcomments+xml"/>
  <Override PartName="/xl/threadedComments/threadedComment6.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houtian45822\Desktop\PyTest\mcs\mcsV8\docs\"/>
    </mc:Choice>
  </mc:AlternateContent>
  <xr:revisionPtr revIDLastSave="0" documentId="13_ncr:1_{3AD2D8DE-3CD1-4F3A-9AD5-6CBF33564984}" xr6:coauthVersionLast="47" xr6:coauthVersionMax="47" xr10:uidLastSave="{00000000-0000-0000-0000-000000000000}"/>
  <bookViews>
    <workbookView xWindow="-120" yWindow="480" windowWidth="38640" windowHeight="21240" tabRatio="1000" xr2:uid="{00000000-000D-0000-FFFF-FFFF00000000}"/>
  </bookViews>
  <sheets>
    <sheet name="HAHA合集" sheetId="36" r:id="rId1"/>
    <sheet name="记事本" sheetId="35" r:id="rId2"/>
    <sheet name="丹普传承" sheetId="34" r:id="rId3"/>
    <sheet name="药材与丹炉" sheetId="33" r:id="rId4"/>
    <sheet name="炼器传承" sheetId="32" r:id="rId5"/>
    <sheet name="流派传承" sheetId="31" r:id="rId6"/>
    <sheet name="功法传承" sheetId="30" r:id="rId7"/>
    <sheet name="神通传承" sheetId="29" r:id="rId8"/>
    <sheet name="年历-九州游记" sheetId="28" r:id="rId9"/>
    <sheet name="天魔眼A" sheetId="27" r:id="rId10"/>
    <sheet name="星官" sheetId="26" r:id="rId11"/>
    <sheet name="宁王府" sheetId="25" r:id="rId12"/>
    <sheet name="龙宫" sheetId="24" r:id="rId13"/>
    <sheet name="岫络谷" sheetId="23" r:id="rId14"/>
    <sheet name="突破" sheetId="22" r:id="rId15"/>
    <sheet name="筑基" sheetId="21" r:id="rId16"/>
    <sheet name="结丹" sheetId="20" r:id="rId17"/>
    <sheet name="灵石笔记" sheetId="19" r:id="rId18"/>
    <sheet name="元婴" sheetId="18" r:id="rId19"/>
    <sheet name="化神" sheetId="17" r:id="rId20"/>
    <sheet name="渡劫" sheetId="16" r:id="rId21"/>
    <sheet name="悟道" sheetId="15" r:id="rId22"/>
    <sheet name="NPC" sheetId="14" r:id="rId23"/>
    <sheet name="起步功法" sheetId="1" r:id="rId24"/>
    <sheet name="赚钱" sheetId="2" r:id="rId25"/>
    <sheet name="炼器" sheetId="3" r:id="rId26"/>
    <sheet name="流派" sheetId="4" r:id="rId27"/>
    <sheet name="神通" sheetId="5" r:id="rId28"/>
    <sheet name="功法" sheetId="6" r:id="rId29"/>
    <sheet name="优化丹方" sheetId="7" r:id="rId30"/>
    <sheet name="草药获取" sheetId="8" r:id="rId31"/>
    <sheet name="年历" sheetId="9" r:id="rId32"/>
    <sheet name="境界突破" sheetId="10" r:id="rId33"/>
    <sheet name="天魔眼" sheetId="11" r:id="rId34"/>
    <sheet name="表白" sheetId="12" r:id="rId35"/>
    <sheet name="说明" sheetId="13" r:id="rId36"/>
  </sheets>
  <definedNames>
    <definedName name="_xlnm._FilterDatabase" localSheetId="2" hidden="1">丹普传承!$AL$1:$AO$1</definedName>
    <definedName name="_xlnm._FilterDatabase" localSheetId="4" hidden="1">炼器传承!$F$18:$L$51</definedName>
    <definedName name="_xlnm._FilterDatabase" localSheetId="5" hidden="1">流派传承!$B$2:$I$71</definedName>
    <definedName name="_xlnm._FilterDatabase" localSheetId="3" hidden="1">药材与丹炉!$A$1:$L$159</definedName>
    <definedName name="_xlnm._FilterDatabase" localSheetId="18" hidden="1">元婴!$A$1:$H$12</definedName>
    <definedName name="_xlnm.Criteria" localSheetId="4">炼器传承!#REF!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5" i="36" l="1"/>
  <c r="L24" i="36"/>
  <c r="L23" i="36"/>
  <c r="L22" i="36"/>
  <c r="L21" i="36"/>
  <c r="L20" i="36"/>
  <c r="L19" i="36"/>
  <c r="L18" i="36"/>
  <c r="L17" i="36"/>
  <c r="L16" i="36"/>
  <c r="L15" i="36"/>
  <c r="L14" i="36"/>
  <c r="L13" i="36"/>
  <c r="L12" i="36"/>
  <c r="L11" i="36"/>
  <c r="L10" i="36"/>
  <c r="L9" i="36"/>
  <c r="L8" i="36"/>
  <c r="L7" i="36"/>
  <c r="L6" i="36"/>
  <c r="L5" i="36"/>
  <c r="L4" i="36"/>
  <c r="L3" i="36"/>
  <c r="L2" i="36"/>
  <c r="J2" i="34"/>
  <c r="L2" i="34"/>
  <c r="N2" i="34"/>
  <c r="AJ2" i="34" s="1"/>
  <c r="S2" i="34"/>
  <c r="T2" i="34"/>
  <c r="U2" i="34"/>
  <c r="W2" i="34"/>
  <c r="AA2" i="34"/>
  <c r="AC2" i="34"/>
  <c r="AD2" i="34"/>
  <c r="AE2" i="34"/>
  <c r="AG2" i="34" s="1"/>
  <c r="AH2" i="34"/>
  <c r="J3" i="34"/>
  <c r="L3" i="34"/>
  <c r="N3" i="34"/>
  <c r="S3" i="34"/>
  <c r="U3" i="34"/>
  <c r="W3" i="34"/>
  <c r="X3" i="34"/>
  <c r="AA3" i="34"/>
  <c r="AC3" i="34"/>
  <c r="AD3" i="34"/>
  <c r="AK3" i="34" s="1"/>
  <c r="AE3" i="34"/>
  <c r="AG3" i="34" s="1"/>
  <c r="AH3" i="34"/>
  <c r="AJ3" i="34"/>
  <c r="J4" i="34"/>
  <c r="L4" i="34"/>
  <c r="N4" i="34"/>
  <c r="S4" i="34"/>
  <c r="T4" i="34"/>
  <c r="U4" i="34"/>
  <c r="W4" i="34"/>
  <c r="X4" i="34"/>
  <c r="AK4" i="34" s="1"/>
  <c r="AA4" i="34"/>
  <c r="AC4" i="34"/>
  <c r="AD4" i="34"/>
  <c r="AE4" i="34"/>
  <c r="AG4" i="34" s="1"/>
  <c r="AH4" i="34"/>
  <c r="AI4" i="34"/>
  <c r="AJ4" i="34"/>
  <c r="J5" i="34"/>
  <c r="L5" i="34"/>
  <c r="N5" i="34"/>
  <c r="AD5" i="34" s="1"/>
  <c r="S5" i="34"/>
  <c r="T5" i="34"/>
  <c r="U5" i="34"/>
  <c r="W5" i="34"/>
  <c r="AA5" i="34"/>
  <c r="AC5" i="34"/>
  <c r="AH5" i="34"/>
  <c r="J6" i="34"/>
  <c r="L6" i="34"/>
  <c r="N6" i="34"/>
  <c r="AD6" i="34" s="1"/>
  <c r="S6" i="34"/>
  <c r="T6" i="34"/>
  <c r="U6" i="34"/>
  <c r="W6" i="34"/>
  <c r="X6" i="34" s="1"/>
  <c r="AK6" i="34" s="1"/>
  <c r="AA6" i="34"/>
  <c r="AC6" i="34"/>
  <c r="AE6" i="34"/>
  <c r="AG6" i="34" s="1"/>
  <c r="AH6" i="34"/>
  <c r="AI6" i="34" s="1"/>
  <c r="AJ6" i="34"/>
  <c r="J7" i="34"/>
  <c r="L7" i="34"/>
  <c r="N7" i="34"/>
  <c r="AJ7" i="34" s="1"/>
  <c r="S7" i="34"/>
  <c r="T7" i="34"/>
  <c r="U7" i="34"/>
  <c r="W7" i="34"/>
  <c r="AA7" i="34"/>
  <c r="AC7" i="34"/>
  <c r="AD7" i="34"/>
  <c r="AE7" i="34"/>
  <c r="AG7" i="34" s="1"/>
  <c r="AH7" i="34"/>
  <c r="J8" i="34"/>
  <c r="L8" i="34"/>
  <c r="N8" i="34"/>
  <c r="S8" i="34"/>
  <c r="T8" i="34"/>
  <c r="U8" i="34"/>
  <c r="W8" i="34"/>
  <c r="X8" i="34"/>
  <c r="AA8" i="34"/>
  <c r="AC8" i="34"/>
  <c r="AD8" i="34"/>
  <c r="AE8" i="34"/>
  <c r="AG8" i="34" s="1"/>
  <c r="AH8" i="34"/>
  <c r="AI8" i="34" s="1"/>
  <c r="AJ8" i="34"/>
  <c r="AK8" i="34"/>
  <c r="J9" i="34"/>
  <c r="L9" i="34"/>
  <c r="N9" i="34"/>
  <c r="X9" i="34" s="1"/>
  <c r="S9" i="34"/>
  <c r="T9" i="34"/>
  <c r="U9" i="34"/>
  <c r="W9" i="34"/>
  <c r="AJ9" i="34" s="1"/>
  <c r="AA9" i="34"/>
  <c r="AC9" i="34"/>
  <c r="AH9" i="34"/>
  <c r="J10" i="34"/>
  <c r="L10" i="34"/>
  <c r="N10" i="34"/>
  <c r="S10" i="34"/>
  <c r="T10" i="34"/>
  <c r="U10" i="34"/>
  <c r="W10" i="34"/>
  <c r="AD10" i="34" s="1"/>
  <c r="X10" i="34"/>
  <c r="AA10" i="34"/>
  <c r="AC10" i="34"/>
  <c r="AH10" i="34"/>
  <c r="J11" i="34"/>
  <c r="L11" i="34"/>
  <c r="N11" i="34"/>
  <c r="S11" i="34"/>
  <c r="T11" i="34"/>
  <c r="U11" i="34"/>
  <c r="W11" i="34"/>
  <c r="AA11" i="34"/>
  <c r="AC11" i="34"/>
  <c r="AH11" i="34"/>
  <c r="AJ11" i="34"/>
  <c r="J12" i="34"/>
  <c r="L12" i="34"/>
  <c r="N12" i="34"/>
  <c r="S12" i="34"/>
  <c r="T12" i="34"/>
  <c r="U12" i="34"/>
  <c r="W12" i="34"/>
  <c r="X12" i="34"/>
  <c r="AK12" i="34" s="1"/>
  <c r="AA12" i="34"/>
  <c r="AC12" i="34"/>
  <c r="AD12" i="34"/>
  <c r="AE12" i="34"/>
  <c r="AG12" i="34" s="1"/>
  <c r="AH12" i="34"/>
  <c r="AI12" i="34" s="1"/>
  <c r="AJ12" i="34"/>
  <c r="J13" i="34"/>
  <c r="L13" i="34"/>
  <c r="N13" i="34"/>
  <c r="X13" i="34" s="1"/>
  <c r="S13" i="34"/>
  <c r="T13" i="34"/>
  <c r="U13" i="34"/>
  <c r="W13" i="34"/>
  <c r="AA13" i="34"/>
  <c r="AC13" i="34"/>
  <c r="AH13" i="34"/>
  <c r="AJ13" i="34"/>
  <c r="J14" i="34"/>
  <c r="L14" i="34"/>
  <c r="N14" i="34"/>
  <c r="AK14" i="34" s="1"/>
  <c r="S14" i="34"/>
  <c r="T14" i="34"/>
  <c r="U14" i="34"/>
  <c r="W14" i="34"/>
  <c r="X14" i="34"/>
  <c r="AA14" i="34"/>
  <c r="AC14" i="34"/>
  <c r="AD14" i="34"/>
  <c r="AE14" i="34"/>
  <c r="AG14" i="34"/>
  <c r="AH14" i="34"/>
  <c r="AI14" i="34" s="1"/>
  <c r="AJ14" i="34"/>
  <c r="J15" i="34"/>
  <c r="L15" i="34"/>
  <c r="N15" i="34"/>
  <c r="AD15" i="34" s="1"/>
  <c r="S15" i="34"/>
  <c r="T15" i="34"/>
  <c r="U15" i="34"/>
  <c r="W15" i="34"/>
  <c r="X15" i="34"/>
  <c r="AA15" i="34"/>
  <c r="AC15" i="34"/>
  <c r="AH15" i="34"/>
  <c r="J16" i="34"/>
  <c r="L16" i="34"/>
  <c r="N16" i="34"/>
  <c r="S16" i="34"/>
  <c r="U16" i="34"/>
  <c r="W16" i="34"/>
  <c r="AA16" i="34"/>
  <c r="AC16" i="34"/>
  <c r="AH16" i="34"/>
  <c r="J17" i="34"/>
  <c r="L17" i="34"/>
  <c r="N17" i="34"/>
  <c r="S17" i="34"/>
  <c r="W17" i="34"/>
  <c r="X17" i="34"/>
  <c r="AK17" i="34" s="1"/>
  <c r="AA17" i="34"/>
  <c r="AC17" i="34"/>
  <c r="AD17" i="34"/>
  <c r="AE17" i="34"/>
  <c r="AG17" i="34"/>
  <c r="AH17" i="34"/>
  <c r="AI17" i="34" s="1"/>
  <c r="AJ17" i="34"/>
  <c r="J18" i="34"/>
  <c r="L18" i="34"/>
  <c r="N18" i="34"/>
  <c r="AD18" i="34" s="1"/>
  <c r="S18" i="34"/>
  <c r="W18" i="34"/>
  <c r="AA18" i="34"/>
  <c r="AC18" i="34"/>
  <c r="AH18" i="34"/>
  <c r="J19" i="34"/>
  <c r="L19" i="34"/>
  <c r="N19" i="34"/>
  <c r="X19" i="34" s="1"/>
  <c r="S19" i="34"/>
  <c r="W19" i="34"/>
  <c r="AA19" i="34"/>
  <c r="AC19" i="34"/>
  <c r="AH19" i="34"/>
  <c r="AJ19" i="34"/>
  <c r="J20" i="34"/>
  <c r="L20" i="34"/>
  <c r="N20" i="34"/>
  <c r="S20" i="34"/>
  <c r="W20" i="34"/>
  <c r="AA20" i="34"/>
  <c r="AC20" i="34"/>
  <c r="AD20" i="34"/>
  <c r="AH20" i="34"/>
  <c r="AJ20" i="34"/>
  <c r="J21" i="34"/>
  <c r="L21" i="34"/>
  <c r="N21" i="34"/>
  <c r="S21" i="34"/>
  <c r="W21" i="34"/>
  <c r="X21" i="34"/>
  <c r="AK21" i="34" s="1"/>
  <c r="AA21" i="34"/>
  <c r="AC21" i="34"/>
  <c r="AD21" i="34"/>
  <c r="AE21" i="34"/>
  <c r="AG21" i="34"/>
  <c r="AH21" i="34"/>
  <c r="AI21" i="34" s="1"/>
  <c r="AJ21" i="34"/>
  <c r="AM21" i="34"/>
  <c r="J22" i="34"/>
  <c r="L22" i="34"/>
  <c r="N22" i="34"/>
  <c r="S22" i="34"/>
  <c r="T22" i="34"/>
  <c r="U22" i="34"/>
  <c r="W22" i="34"/>
  <c r="AA22" i="34"/>
  <c r="AC22" i="34"/>
  <c r="AH22" i="34"/>
  <c r="J23" i="34"/>
  <c r="X23" i="34" s="1"/>
  <c r="L23" i="34"/>
  <c r="N23" i="34"/>
  <c r="S23" i="34"/>
  <c r="W23" i="34"/>
  <c r="AA23" i="34"/>
  <c r="AC23" i="34"/>
  <c r="AH23" i="34"/>
  <c r="AJ23" i="34"/>
  <c r="J24" i="34"/>
  <c r="L24" i="34"/>
  <c r="N24" i="34"/>
  <c r="S24" i="34"/>
  <c r="T24" i="34"/>
  <c r="U24" i="34"/>
  <c r="W24" i="34"/>
  <c r="X24" i="34"/>
  <c r="AA24" i="34"/>
  <c r="AC24" i="34"/>
  <c r="AD24" i="34"/>
  <c r="AE24" i="34"/>
  <c r="AH24" i="34"/>
  <c r="AJ24" i="34"/>
  <c r="J25" i="34"/>
  <c r="L25" i="34"/>
  <c r="N25" i="34"/>
  <c r="X25" i="34" s="1"/>
  <c r="S25" i="34"/>
  <c r="T25" i="34"/>
  <c r="U25" i="34"/>
  <c r="W25" i="34"/>
  <c r="AA25" i="34"/>
  <c r="AC25" i="34"/>
  <c r="AH25" i="34"/>
  <c r="J26" i="34"/>
  <c r="L26" i="34"/>
  <c r="N26" i="34"/>
  <c r="S26" i="34"/>
  <c r="T26" i="34"/>
  <c r="U26" i="34"/>
  <c r="W26" i="34"/>
  <c r="X26" i="34"/>
  <c r="AK26" i="34" s="1"/>
  <c r="AA26" i="34"/>
  <c r="AC26" i="34"/>
  <c r="AD26" i="34"/>
  <c r="AE26" i="34"/>
  <c r="AG26" i="34" s="1"/>
  <c r="AH26" i="34"/>
  <c r="AJ26" i="34"/>
  <c r="J27" i="34"/>
  <c r="L27" i="34"/>
  <c r="N27" i="34"/>
  <c r="AD27" i="34" s="1"/>
  <c r="S27" i="34"/>
  <c r="T27" i="34"/>
  <c r="U27" i="34"/>
  <c r="W27" i="34"/>
  <c r="X27" i="34"/>
  <c r="AA27" i="34"/>
  <c r="AC27" i="34"/>
  <c r="AH27" i="34"/>
  <c r="J28" i="34"/>
  <c r="L28" i="34"/>
  <c r="N28" i="34" s="1"/>
  <c r="S28" i="34"/>
  <c r="T28" i="34"/>
  <c r="U28" i="34"/>
  <c r="W28" i="34"/>
  <c r="AA28" i="34"/>
  <c r="AC28" i="34"/>
  <c r="AH28" i="34"/>
  <c r="J29" i="34"/>
  <c r="L29" i="34"/>
  <c r="N29" i="34"/>
  <c r="S29" i="34"/>
  <c r="T29" i="34"/>
  <c r="U29" i="34"/>
  <c r="W29" i="34"/>
  <c r="AA29" i="34"/>
  <c r="AC29" i="34"/>
  <c r="AD29" i="34"/>
  <c r="AH29" i="34"/>
  <c r="J30" i="34"/>
  <c r="L30" i="34"/>
  <c r="N30" i="34"/>
  <c r="S30" i="34"/>
  <c r="T30" i="34"/>
  <c r="U30" i="34"/>
  <c r="W30" i="34"/>
  <c r="AA30" i="34"/>
  <c r="AC30" i="34"/>
  <c r="AH30" i="34"/>
  <c r="J31" i="34"/>
  <c r="L31" i="34"/>
  <c r="N31" i="34"/>
  <c r="S31" i="34"/>
  <c r="T31" i="34"/>
  <c r="U31" i="34"/>
  <c r="W31" i="34"/>
  <c r="AJ31" i="34" s="1"/>
  <c r="AA31" i="34"/>
  <c r="AC31" i="34"/>
  <c r="AD31" i="34"/>
  <c r="AE31" i="34"/>
  <c r="AI31" i="34" s="1"/>
  <c r="AG31" i="34"/>
  <c r="AH31" i="34"/>
  <c r="J32" i="34"/>
  <c r="L32" i="34"/>
  <c r="N32" i="34"/>
  <c r="S32" i="34"/>
  <c r="T32" i="34"/>
  <c r="U32" i="34"/>
  <c r="W32" i="34"/>
  <c r="AD32" i="34" s="1"/>
  <c r="AA32" i="34"/>
  <c r="AC32" i="34"/>
  <c r="AE32" i="34"/>
  <c r="AG32" i="34" s="1"/>
  <c r="AH32" i="34"/>
  <c r="AI32" i="34" s="1"/>
  <c r="J33" i="34"/>
  <c r="L33" i="34"/>
  <c r="N33" i="34"/>
  <c r="S33" i="34"/>
  <c r="T33" i="34"/>
  <c r="U33" i="34"/>
  <c r="W33" i="34"/>
  <c r="AA33" i="34"/>
  <c r="AC33" i="34"/>
  <c r="AH33" i="34"/>
  <c r="J34" i="34"/>
  <c r="L34" i="34"/>
  <c r="N34" i="34"/>
  <c r="S34" i="34"/>
  <c r="T34" i="34"/>
  <c r="U34" i="34"/>
  <c r="W34" i="34"/>
  <c r="X34" i="34"/>
  <c r="AK34" i="34" s="1"/>
  <c r="AA34" i="34"/>
  <c r="AC34" i="34"/>
  <c r="AD34" i="34"/>
  <c r="AE34" i="34"/>
  <c r="AI34" i="34" s="1"/>
  <c r="AG34" i="34"/>
  <c r="AH34" i="34"/>
  <c r="AJ34" i="34"/>
  <c r="J35" i="34"/>
  <c r="L35" i="34"/>
  <c r="N35" i="34"/>
  <c r="AD35" i="34" s="1"/>
  <c r="S35" i="34"/>
  <c r="W35" i="34"/>
  <c r="AA35" i="34"/>
  <c r="AC35" i="34"/>
  <c r="AH35" i="34"/>
  <c r="J36" i="34"/>
  <c r="L36" i="34"/>
  <c r="N36" i="34"/>
  <c r="S36" i="34"/>
  <c r="T36" i="34"/>
  <c r="U36" i="34"/>
  <c r="W36" i="34"/>
  <c r="AA36" i="34"/>
  <c r="AC36" i="34"/>
  <c r="AE36" i="34"/>
  <c r="AH36" i="34"/>
  <c r="J37" i="34"/>
  <c r="L37" i="34"/>
  <c r="N37" i="34"/>
  <c r="S37" i="34"/>
  <c r="T37" i="34"/>
  <c r="U37" i="34"/>
  <c r="W37" i="34"/>
  <c r="AE37" i="34" s="1"/>
  <c r="AI37" i="34" s="1"/>
  <c r="X37" i="34"/>
  <c r="AA37" i="34"/>
  <c r="AC37" i="34"/>
  <c r="AH37" i="34"/>
  <c r="J38" i="34"/>
  <c r="L38" i="34"/>
  <c r="S38" i="34"/>
  <c r="W38" i="34"/>
  <c r="AA38" i="34"/>
  <c r="AC38" i="34"/>
  <c r="AH38" i="34"/>
  <c r="J39" i="34"/>
  <c r="L39" i="34"/>
  <c r="N39" i="34"/>
  <c r="S39" i="34"/>
  <c r="AJ39" i="34" s="1"/>
  <c r="T39" i="34"/>
  <c r="U39" i="34"/>
  <c r="W39" i="34"/>
  <c r="AA39" i="34"/>
  <c r="AC39" i="34"/>
  <c r="AE39" i="34"/>
  <c r="AH39" i="34"/>
  <c r="J40" i="34"/>
  <c r="L40" i="34"/>
  <c r="N40" i="34"/>
  <c r="S40" i="34"/>
  <c r="T40" i="34"/>
  <c r="U40" i="34"/>
  <c r="W40" i="34"/>
  <c r="AA40" i="34"/>
  <c r="AC40" i="34"/>
  <c r="AH40" i="34"/>
  <c r="J41" i="34"/>
  <c r="L41" i="34"/>
  <c r="N41" i="34"/>
  <c r="AD41" i="34" s="1"/>
  <c r="S41" i="34"/>
  <c r="T41" i="34"/>
  <c r="U41" i="34"/>
  <c r="W41" i="34"/>
  <c r="AA41" i="34"/>
  <c r="AC41" i="34"/>
  <c r="AH41" i="34"/>
  <c r="J42" i="34"/>
  <c r="L42" i="34"/>
  <c r="N42" i="34"/>
  <c r="S42" i="34"/>
  <c r="T42" i="34"/>
  <c r="U42" i="34"/>
  <c r="W42" i="34" s="1"/>
  <c r="AA42" i="34"/>
  <c r="AC42" i="34"/>
  <c r="AH42" i="34"/>
  <c r="J43" i="34"/>
  <c r="L43" i="34"/>
  <c r="N43" i="34"/>
  <c r="S43" i="34"/>
  <c r="T43" i="34"/>
  <c r="U43" i="34"/>
  <c r="W43" i="34"/>
  <c r="AA43" i="34"/>
  <c r="AC43" i="34"/>
  <c r="AH43" i="34"/>
  <c r="J44" i="34"/>
  <c r="L44" i="34"/>
  <c r="N44" i="34"/>
  <c r="S44" i="34"/>
  <c r="T44" i="34"/>
  <c r="U44" i="34"/>
  <c r="W44" i="34"/>
  <c r="X44" i="34"/>
  <c r="AA44" i="34"/>
  <c r="AC44" i="34"/>
  <c r="AD44" i="34"/>
  <c r="AE44" i="34"/>
  <c r="AH44" i="34"/>
  <c r="AJ44" i="34"/>
  <c r="J45" i="34"/>
  <c r="L45" i="34"/>
  <c r="N45" i="34"/>
  <c r="S45" i="34"/>
  <c r="T45" i="34"/>
  <c r="U45" i="34"/>
  <c r="W45" i="34"/>
  <c r="AA45" i="34"/>
  <c r="AC45" i="34"/>
  <c r="AH45" i="34"/>
  <c r="J46" i="34"/>
  <c r="L46" i="34"/>
  <c r="N46" i="34"/>
  <c r="S46" i="34"/>
  <c r="W46" i="34"/>
  <c r="X46" i="34"/>
  <c r="AA46" i="34"/>
  <c r="AC46" i="34"/>
  <c r="AH46" i="34"/>
  <c r="J47" i="34"/>
  <c r="L47" i="34"/>
  <c r="N47" i="34"/>
  <c r="X47" i="34" s="1"/>
  <c r="S47" i="34"/>
  <c r="W47" i="34"/>
  <c r="AA47" i="34"/>
  <c r="AC47" i="34"/>
  <c r="AE47" i="34"/>
  <c r="AG47" i="34" s="1"/>
  <c r="AH47" i="34"/>
  <c r="AI47" i="34"/>
  <c r="J48" i="34"/>
  <c r="L48" i="34"/>
  <c r="N48" i="34"/>
  <c r="S48" i="34"/>
  <c r="W48" i="34"/>
  <c r="AA48" i="34"/>
  <c r="AC48" i="34"/>
  <c r="AE48" i="34"/>
  <c r="AI48" i="34" s="1"/>
  <c r="AH48" i="34"/>
  <c r="J49" i="34"/>
  <c r="L49" i="34"/>
  <c r="N49" i="34"/>
  <c r="S49" i="34"/>
  <c r="W49" i="34"/>
  <c r="AA49" i="34"/>
  <c r="AC49" i="34"/>
  <c r="AH49" i="34"/>
  <c r="J50" i="34"/>
  <c r="L50" i="34"/>
  <c r="N50" i="34"/>
  <c r="S50" i="34"/>
  <c r="W50" i="34"/>
  <c r="AA50" i="34"/>
  <c r="AC50" i="34"/>
  <c r="AH50" i="34"/>
  <c r="J51" i="34"/>
  <c r="L51" i="34"/>
  <c r="N51" i="34" s="1"/>
  <c r="S51" i="34"/>
  <c r="W51" i="34"/>
  <c r="AA51" i="34"/>
  <c r="AC51" i="34"/>
  <c r="AH51" i="34"/>
  <c r="J52" i="34"/>
  <c r="AJ52" i="34" s="1"/>
  <c r="L52" i="34"/>
  <c r="N52" i="34"/>
  <c r="S52" i="34"/>
  <c r="X52" i="34" s="1"/>
  <c r="T52" i="34"/>
  <c r="U52" i="34"/>
  <c r="W52" i="34"/>
  <c r="AA52" i="34"/>
  <c r="AC52" i="34"/>
  <c r="AD52" i="34"/>
  <c r="AE52" i="34"/>
  <c r="AI52" i="34" s="1"/>
  <c r="AH52" i="34"/>
  <c r="J53" i="34"/>
  <c r="L53" i="34"/>
  <c r="N53" i="34" s="1"/>
  <c r="S53" i="34"/>
  <c r="W53" i="34"/>
  <c r="AA53" i="34"/>
  <c r="AC53" i="34"/>
  <c r="AH53" i="34"/>
  <c r="J54" i="34"/>
  <c r="L54" i="34"/>
  <c r="N54" i="34"/>
  <c r="AJ54" i="34" s="1"/>
  <c r="S54" i="34"/>
  <c r="W54" i="34"/>
  <c r="AA54" i="34"/>
  <c r="AC54" i="34"/>
  <c r="AE54" i="34"/>
  <c r="AI54" i="34" s="1"/>
  <c r="AH54" i="34"/>
  <c r="J55" i="34"/>
  <c r="L55" i="34"/>
  <c r="S55" i="34"/>
  <c r="W55" i="34"/>
  <c r="AA55" i="34"/>
  <c r="AC55" i="34"/>
  <c r="AH55" i="34"/>
  <c r="J56" i="34"/>
  <c r="L56" i="34"/>
  <c r="S56" i="34"/>
  <c r="W56" i="34"/>
  <c r="AA56" i="34"/>
  <c r="AC56" i="34"/>
  <c r="AH56" i="34"/>
  <c r="J57" i="34"/>
  <c r="L57" i="34"/>
  <c r="S57" i="34"/>
  <c r="W57" i="34"/>
  <c r="AA57" i="34"/>
  <c r="AC57" i="34"/>
  <c r="AH57" i="34"/>
  <c r="J58" i="34"/>
  <c r="AD58" i="34" s="1"/>
  <c r="L58" i="34"/>
  <c r="N58" i="34"/>
  <c r="S58" i="34"/>
  <c r="T58" i="34"/>
  <c r="U58" i="34"/>
  <c r="W58" i="34"/>
  <c r="X58" i="34"/>
  <c r="AK58" i="34" s="1"/>
  <c r="AA58" i="34"/>
  <c r="AC58" i="34"/>
  <c r="AH58" i="34"/>
  <c r="J59" i="34"/>
  <c r="L59" i="34"/>
  <c r="N59" i="34"/>
  <c r="S59" i="34"/>
  <c r="U59" i="34"/>
  <c r="W59" i="34" s="1"/>
  <c r="AA59" i="34"/>
  <c r="AC59" i="34"/>
  <c r="AH59" i="34"/>
  <c r="J60" i="34"/>
  <c r="L60" i="34"/>
  <c r="N60" i="34"/>
  <c r="S60" i="34"/>
  <c r="U60" i="34"/>
  <c r="W60" i="34"/>
  <c r="AA60" i="34"/>
  <c r="AC60" i="34"/>
  <c r="AH60" i="34"/>
  <c r="J61" i="34"/>
  <c r="L61" i="34"/>
  <c r="N61" i="34" s="1"/>
  <c r="S61" i="34"/>
  <c r="U61" i="34"/>
  <c r="W61" i="34"/>
  <c r="AA61" i="34"/>
  <c r="AC61" i="34"/>
  <c r="AH61" i="34"/>
  <c r="J62" i="34"/>
  <c r="L62" i="34"/>
  <c r="N62" i="34"/>
  <c r="S62" i="34"/>
  <c r="U62" i="34"/>
  <c r="W62" i="34" s="1"/>
  <c r="X62" i="34"/>
  <c r="AA62" i="34"/>
  <c r="AC62" i="34"/>
  <c r="AH62" i="34"/>
  <c r="J63" i="34"/>
  <c r="L63" i="34"/>
  <c r="N63" i="34"/>
  <c r="S63" i="34"/>
  <c r="U63" i="34"/>
  <c r="W63" i="34" s="1"/>
  <c r="AA63" i="34"/>
  <c r="AC63" i="34"/>
  <c r="AH63" i="34"/>
  <c r="J64" i="34"/>
  <c r="L64" i="34"/>
  <c r="N64" i="34"/>
  <c r="AJ64" i="34" s="1"/>
  <c r="S64" i="34"/>
  <c r="T64" i="34"/>
  <c r="U64" i="34"/>
  <c r="W64" i="34"/>
  <c r="AA64" i="34"/>
  <c r="AC64" i="34"/>
  <c r="AH64" i="34"/>
  <c r="J65" i="34"/>
  <c r="L65" i="34"/>
  <c r="N65" i="34" s="1"/>
  <c r="X65" i="34" s="1"/>
  <c r="S65" i="34"/>
  <c r="T65" i="34"/>
  <c r="U65" i="34"/>
  <c r="W65" i="34"/>
  <c r="AA65" i="34"/>
  <c r="AC65" i="34"/>
  <c r="AD65" i="34"/>
  <c r="AH65" i="34"/>
  <c r="AJ65" i="34"/>
  <c r="J66" i="34"/>
  <c r="L66" i="34"/>
  <c r="N66" i="34" s="1"/>
  <c r="S66" i="34"/>
  <c r="U66" i="34"/>
  <c r="W66" i="34"/>
  <c r="AA66" i="34"/>
  <c r="AC66" i="34"/>
  <c r="AH66" i="34"/>
  <c r="J67" i="34"/>
  <c r="L67" i="34"/>
  <c r="N67" i="34" s="1"/>
  <c r="S67" i="34"/>
  <c r="T67" i="34"/>
  <c r="U67" i="34"/>
  <c r="W67" i="34"/>
  <c r="X67" i="34"/>
  <c r="AA67" i="34"/>
  <c r="AC67" i="34"/>
  <c r="AH67" i="34"/>
  <c r="J68" i="34"/>
  <c r="L68" i="34"/>
  <c r="N68" i="34"/>
  <c r="AJ68" i="34" s="1"/>
  <c r="S68" i="34"/>
  <c r="W68" i="34"/>
  <c r="AA68" i="34"/>
  <c r="AC68" i="34"/>
  <c r="AH68" i="34"/>
  <c r="J69" i="34"/>
  <c r="L69" i="34"/>
  <c r="N69" i="34"/>
  <c r="AJ69" i="34" s="1"/>
  <c r="S69" i="34"/>
  <c r="AD69" i="34" s="1"/>
  <c r="T69" i="34"/>
  <c r="U69" i="34"/>
  <c r="W69" i="34" s="1"/>
  <c r="AA69" i="34"/>
  <c r="AC69" i="34"/>
  <c r="AH69" i="34"/>
  <c r="J70" i="34"/>
  <c r="L70" i="34"/>
  <c r="N70" i="34"/>
  <c r="S70" i="34"/>
  <c r="U70" i="34"/>
  <c r="W70" i="34"/>
  <c r="AA70" i="34"/>
  <c r="AC70" i="34"/>
  <c r="AH70" i="34"/>
  <c r="J71" i="34"/>
  <c r="L71" i="34"/>
  <c r="S71" i="34"/>
  <c r="T71" i="34"/>
  <c r="U71" i="34"/>
  <c r="W71" i="34"/>
  <c r="AA71" i="34"/>
  <c r="AC71" i="34"/>
  <c r="AH71" i="34"/>
  <c r="J72" i="34"/>
  <c r="AJ72" i="34" s="1"/>
  <c r="L72" i="34"/>
  <c r="N72" i="34"/>
  <c r="S72" i="34"/>
  <c r="U72" i="34"/>
  <c r="W72" i="34"/>
  <c r="AA72" i="34"/>
  <c r="AC72" i="34"/>
  <c r="AE72" i="34"/>
  <c r="AG72" i="34" s="1"/>
  <c r="AH72" i="34"/>
  <c r="J73" i="34"/>
  <c r="L73" i="34"/>
  <c r="N73" i="34"/>
  <c r="X73" i="34" s="1"/>
  <c r="S73" i="34"/>
  <c r="W73" i="34"/>
  <c r="AA73" i="34"/>
  <c r="AC73" i="34"/>
  <c r="AH73" i="34"/>
  <c r="J74" i="34"/>
  <c r="L74" i="34"/>
  <c r="N74" i="34"/>
  <c r="AD74" i="34" s="1"/>
  <c r="S74" i="34"/>
  <c r="W74" i="34"/>
  <c r="X74" i="34"/>
  <c r="AA74" i="34"/>
  <c r="AC74" i="34"/>
  <c r="AH74" i="34"/>
  <c r="J75" i="34"/>
  <c r="L75" i="34"/>
  <c r="N75" i="34"/>
  <c r="AJ75" i="34" s="1"/>
  <c r="S75" i="34"/>
  <c r="W75" i="34"/>
  <c r="X75" i="34"/>
  <c r="AA75" i="34"/>
  <c r="AC75" i="34"/>
  <c r="AH75" i="34"/>
  <c r="J76" i="34"/>
  <c r="L76" i="34"/>
  <c r="S76" i="34"/>
  <c r="W76" i="34"/>
  <c r="AA76" i="34"/>
  <c r="AC76" i="34"/>
  <c r="AH76" i="34"/>
  <c r="J77" i="34"/>
  <c r="L77" i="34"/>
  <c r="N77" i="34"/>
  <c r="AJ77" i="34" s="1"/>
  <c r="S77" i="34"/>
  <c r="W77" i="34"/>
  <c r="X77" i="34"/>
  <c r="AA77" i="34"/>
  <c r="AC77" i="34"/>
  <c r="AE77" i="34"/>
  <c r="AG77" i="34"/>
  <c r="AH77" i="34"/>
  <c r="J78" i="34"/>
  <c r="L78" i="34"/>
  <c r="N78" i="34" s="1"/>
  <c r="S78" i="34"/>
  <c r="W78" i="34"/>
  <c r="AA78" i="34"/>
  <c r="AC78" i="34"/>
  <c r="AH78" i="34"/>
  <c r="J79" i="34"/>
  <c r="L79" i="34"/>
  <c r="N79" i="34" s="1"/>
  <c r="S79" i="34"/>
  <c r="T79" i="34"/>
  <c r="U79" i="34"/>
  <c r="W79" i="34" s="1"/>
  <c r="AA79" i="34"/>
  <c r="AC79" i="34"/>
  <c r="AE79" i="34"/>
  <c r="AG79" i="34" s="1"/>
  <c r="AH79" i="34"/>
  <c r="AI79" i="34" s="1"/>
  <c r="J80" i="34"/>
  <c r="L80" i="34"/>
  <c r="N80" i="34"/>
  <c r="S80" i="34"/>
  <c r="T80" i="34"/>
  <c r="U80" i="34"/>
  <c r="W80" i="34"/>
  <c r="AA80" i="34"/>
  <c r="AC80" i="34"/>
  <c r="AH80" i="34"/>
  <c r="J81" i="34"/>
  <c r="L81" i="34"/>
  <c r="N81" i="34"/>
  <c r="S81" i="34"/>
  <c r="W81" i="34"/>
  <c r="X81" i="34"/>
  <c r="AA81" i="34"/>
  <c r="AC81" i="34"/>
  <c r="AH81" i="34"/>
  <c r="J82" i="34"/>
  <c r="L82" i="34"/>
  <c r="N82" i="34"/>
  <c r="S82" i="34"/>
  <c r="U82" i="34"/>
  <c r="W82" i="34" s="1"/>
  <c r="AA82" i="34"/>
  <c r="AC82" i="34"/>
  <c r="AH82" i="34"/>
  <c r="J83" i="34"/>
  <c r="L83" i="34"/>
  <c r="N83" i="34"/>
  <c r="S83" i="34"/>
  <c r="U83" i="34"/>
  <c r="W83" i="34"/>
  <c r="AA83" i="34"/>
  <c r="AC83" i="34"/>
  <c r="AH83" i="34"/>
  <c r="J84" i="34"/>
  <c r="AD84" i="34" s="1"/>
  <c r="L84" i="34"/>
  <c r="N84" i="34"/>
  <c r="X84" i="34" s="1"/>
  <c r="S84" i="34"/>
  <c r="U84" i="34"/>
  <c r="W84" i="34"/>
  <c r="AA84" i="34"/>
  <c r="AC84" i="34"/>
  <c r="AH84" i="34"/>
  <c r="AJ84" i="34"/>
  <c r="J85" i="34"/>
  <c r="AJ85" i="34" s="1"/>
  <c r="L85" i="34"/>
  <c r="N85" i="34"/>
  <c r="S85" i="34"/>
  <c r="U85" i="34"/>
  <c r="W85" i="34" s="1"/>
  <c r="AA85" i="34"/>
  <c r="AC85" i="34"/>
  <c r="AD85" i="34"/>
  <c r="AE85" i="34"/>
  <c r="AG85" i="34" s="1"/>
  <c r="AH85" i="34"/>
  <c r="AI85" i="34" s="1"/>
  <c r="J86" i="34"/>
  <c r="AD86" i="34" s="1"/>
  <c r="L86" i="34"/>
  <c r="N86" i="34"/>
  <c r="S86" i="34"/>
  <c r="U86" i="34"/>
  <c r="W86" i="34"/>
  <c r="X86" i="34"/>
  <c r="AA86" i="34"/>
  <c r="AC86" i="34"/>
  <c r="AH86" i="34"/>
  <c r="J87" i="34"/>
  <c r="L87" i="34"/>
  <c r="N87" i="34"/>
  <c r="S87" i="34"/>
  <c r="U87" i="34"/>
  <c r="W87" i="34"/>
  <c r="AA87" i="34"/>
  <c r="AC87" i="34"/>
  <c r="AH87" i="34"/>
  <c r="J88" i="34"/>
  <c r="L88" i="34"/>
  <c r="N88" i="34"/>
  <c r="S88" i="34"/>
  <c r="T88" i="34"/>
  <c r="U88" i="34"/>
  <c r="W88" i="34"/>
  <c r="AA88" i="34"/>
  <c r="AC88" i="34"/>
  <c r="AH88" i="34"/>
  <c r="J89" i="34"/>
  <c r="L89" i="34"/>
  <c r="N89" i="34"/>
  <c r="S89" i="34"/>
  <c r="U89" i="34"/>
  <c r="W89" i="34"/>
  <c r="X89" i="34"/>
  <c r="AA89" i="34"/>
  <c r="AD89" i="34" s="1"/>
  <c r="AC89" i="34"/>
  <c r="AH89" i="34"/>
  <c r="AJ89" i="34"/>
  <c r="J90" i="34"/>
  <c r="L90" i="34"/>
  <c r="N90" i="34"/>
  <c r="S90" i="34"/>
  <c r="U90" i="34"/>
  <c r="AA90" i="34"/>
  <c r="AC90" i="34"/>
  <c r="AH90" i="34"/>
  <c r="J91" i="34"/>
  <c r="L91" i="34"/>
  <c r="S91" i="34"/>
  <c r="T91" i="34"/>
  <c r="U91" i="34"/>
  <c r="W91" i="34" s="1"/>
  <c r="AA91" i="34"/>
  <c r="AC91" i="34"/>
  <c r="AH91" i="34"/>
  <c r="J92" i="34"/>
  <c r="L92" i="34"/>
  <c r="S92" i="34"/>
  <c r="W92" i="34"/>
  <c r="AA92" i="34"/>
  <c r="AC92" i="34"/>
  <c r="AH92" i="34"/>
  <c r="J93" i="34"/>
  <c r="L93" i="34"/>
  <c r="S93" i="34"/>
  <c r="W93" i="34"/>
  <c r="AA93" i="34"/>
  <c r="AC93" i="34"/>
  <c r="AH93" i="34"/>
  <c r="J94" i="34"/>
  <c r="L94" i="34"/>
  <c r="N94" i="34"/>
  <c r="AJ94" i="34" s="1"/>
  <c r="S94" i="34"/>
  <c r="W94" i="34"/>
  <c r="AA94" i="34"/>
  <c r="AC94" i="34"/>
  <c r="AE94" i="34"/>
  <c r="AG94" i="34" s="1"/>
  <c r="AH94" i="34"/>
  <c r="J95" i="34"/>
  <c r="L95" i="34"/>
  <c r="S95" i="34"/>
  <c r="W95" i="34"/>
  <c r="AA95" i="34"/>
  <c r="AC95" i="34"/>
  <c r="AH95" i="34"/>
  <c r="J96" i="34"/>
  <c r="L96" i="34"/>
  <c r="S96" i="34"/>
  <c r="W96" i="34"/>
  <c r="AA96" i="34"/>
  <c r="AC96" i="34"/>
  <c r="AH96" i="34"/>
  <c r="J97" i="34"/>
  <c r="L97" i="34"/>
  <c r="N97" i="34" s="1"/>
  <c r="X97" i="34" s="1"/>
  <c r="S97" i="34"/>
  <c r="W97" i="34"/>
  <c r="AA97" i="34"/>
  <c r="AC97" i="34"/>
  <c r="AH97" i="34"/>
  <c r="J98" i="34"/>
  <c r="L98" i="34"/>
  <c r="N98" i="34"/>
  <c r="S98" i="34"/>
  <c r="W98" i="34"/>
  <c r="AA98" i="34"/>
  <c r="AC98" i="34"/>
  <c r="AH98" i="34"/>
  <c r="J99" i="34"/>
  <c r="L99" i="34"/>
  <c r="S99" i="34"/>
  <c r="W99" i="34"/>
  <c r="AA99" i="34"/>
  <c r="AC99" i="34"/>
  <c r="AH99" i="34"/>
  <c r="J100" i="34"/>
  <c r="L100" i="34"/>
  <c r="S100" i="34"/>
  <c r="U100" i="34"/>
  <c r="W100" i="34"/>
  <c r="AA100" i="34"/>
  <c r="AC100" i="34"/>
  <c r="AH100" i="34"/>
  <c r="J101" i="34"/>
  <c r="L101" i="34"/>
  <c r="N101" i="34" s="1"/>
  <c r="S101" i="34"/>
  <c r="W101" i="34"/>
  <c r="AA101" i="34"/>
  <c r="AC101" i="34"/>
  <c r="AH101" i="34"/>
  <c r="J102" i="34"/>
  <c r="L102" i="34"/>
  <c r="S102" i="34"/>
  <c r="U102" i="34"/>
  <c r="W102" i="34"/>
  <c r="AA102" i="34"/>
  <c r="AC102" i="34"/>
  <c r="AH102" i="34"/>
  <c r="J103" i="34"/>
  <c r="L103" i="34"/>
  <c r="N103" i="34"/>
  <c r="AE103" i="34" s="1"/>
  <c r="S103" i="34"/>
  <c r="U103" i="34"/>
  <c r="W103" i="34"/>
  <c r="AJ103" i="34" s="1"/>
  <c r="X103" i="34"/>
  <c r="AA103" i="34"/>
  <c r="AD103" i="34" s="1"/>
  <c r="AC103" i="34"/>
  <c r="AH103" i="34"/>
  <c r="J104" i="34"/>
  <c r="L104" i="34"/>
  <c r="N104" i="34"/>
  <c r="S104" i="34"/>
  <c r="U104" i="34"/>
  <c r="AA104" i="34"/>
  <c r="AC104" i="34"/>
  <c r="AH104" i="34"/>
  <c r="J105" i="34"/>
  <c r="L105" i="34"/>
  <c r="N105" i="34" s="1"/>
  <c r="S105" i="34"/>
  <c r="U105" i="34"/>
  <c r="W105" i="34"/>
  <c r="AA105" i="34"/>
  <c r="AC105" i="34"/>
  <c r="AH105" i="34"/>
  <c r="J106" i="34"/>
  <c r="L106" i="34"/>
  <c r="N106" i="34" s="1"/>
  <c r="S106" i="34"/>
  <c r="U106" i="34"/>
  <c r="W106" i="34" s="1"/>
  <c r="AA106" i="34"/>
  <c r="AC106" i="34"/>
  <c r="AD106" i="34"/>
  <c r="AH106" i="34"/>
  <c r="J107" i="34"/>
  <c r="L107" i="34"/>
  <c r="N107" i="34" s="1"/>
  <c r="X107" i="34" s="1"/>
  <c r="S107" i="34"/>
  <c r="W107" i="34"/>
  <c r="AA107" i="34"/>
  <c r="AC107" i="34"/>
  <c r="AH107" i="34"/>
  <c r="J108" i="34"/>
  <c r="L108" i="34"/>
  <c r="N108" i="34"/>
  <c r="S108" i="34"/>
  <c r="W108" i="34"/>
  <c r="AA108" i="34"/>
  <c r="AC108" i="34"/>
  <c r="AH108" i="34"/>
  <c r="J109" i="34"/>
  <c r="L109" i="34"/>
  <c r="S109" i="34"/>
  <c r="W109" i="34"/>
  <c r="AA109" i="34"/>
  <c r="AC109" i="34"/>
  <c r="AH109" i="34"/>
  <c r="J110" i="34"/>
  <c r="L110" i="34"/>
  <c r="S110" i="34"/>
  <c r="W110" i="34"/>
  <c r="AA110" i="34"/>
  <c r="AC110" i="34"/>
  <c r="AH110" i="34"/>
  <c r="J111" i="34"/>
  <c r="L111" i="34"/>
  <c r="N111" i="34"/>
  <c r="S111" i="34"/>
  <c r="W111" i="34"/>
  <c r="AA111" i="34"/>
  <c r="AC111" i="34"/>
  <c r="AH111" i="34"/>
  <c r="J112" i="34"/>
  <c r="L112" i="34"/>
  <c r="N112" i="34"/>
  <c r="S112" i="34"/>
  <c r="W112" i="34"/>
  <c r="AA112" i="34"/>
  <c r="AC112" i="34"/>
  <c r="AH112" i="34"/>
  <c r="AJ112" i="34"/>
  <c r="J113" i="34"/>
  <c r="L113" i="34"/>
  <c r="S113" i="34"/>
  <c r="W113" i="34"/>
  <c r="AA113" i="34"/>
  <c r="AC113" i="34"/>
  <c r="AH113" i="34"/>
  <c r="J114" i="34"/>
  <c r="L114" i="34"/>
  <c r="S114" i="34"/>
  <c r="U114" i="34"/>
  <c r="W114" i="34" s="1"/>
  <c r="AA114" i="34"/>
  <c r="AC114" i="34"/>
  <c r="AH114" i="34"/>
  <c r="J115" i="34"/>
  <c r="L115" i="34"/>
  <c r="N115" i="34"/>
  <c r="S115" i="34"/>
  <c r="U115" i="34"/>
  <c r="W115" i="34"/>
  <c r="AA115" i="34"/>
  <c r="AC115" i="34"/>
  <c r="AH115" i="34"/>
  <c r="J116" i="34"/>
  <c r="L116" i="34"/>
  <c r="N116" i="34"/>
  <c r="AJ116" i="34" s="1"/>
  <c r="S116" i="34"/>
  <c r="W116" i="34"/>
  <c r="X116" i="34"/>
  <c r="AA116" i="34"/>
  <c r="AC116" i="34"/>
  <c r="AE116" i="34"/>
  <c r="AG116" i="34" s="1"/>
  <c r="AH116" i="34"/>
  <c r="J117" i="34"/>
  <c r="L117" i="34"/>
  <c r="N117" i="34"/>
  <c r="S117" i="34"/>
  <c r="W117" i="34"/>
  <c r="AA117" i="34"/>
  <c r="AC117" i="34"/>
  <c r="AH117" i="34"/>
  <c r="J118" i="34"/>
  <c r="L118" i="34"/>
  <c r="N118" i="34"/>
  <c r="S118" i="34"/>
  <c r="W118" i="34"/>
  <c r="AA118" i="34"/>
  <c r="AC118" i="34"/>
  <c r="AH118" i="34"/>
  <c r="J119" i="34"/>
  <c r="AJ119" i="34" s="1"/>
  <c r="L119" i="34"/>
  <c r="N119" i="34" s="1"/>
  <c r="S119" i="34"/>
  <c r="W119" i="34"/>
  <c r="AA119" i="34"/>
  <c r="AC119" i="34"/>
  <c r="AH119" i="34"/>
  <c r="J120" i="34"/>
  <c r="L120" i="34"/>
  <c r="S120" i="34"/>
  <c r="W120" i="34"/>
  <c r="AA120" i="34"/>
  <c r="AC120" i="34"/>
  <c r="AH120" i="34"/>
  <c r="J121" i="34"/>
  <c r="L121" i="34"/>
  <c r="N121" i="34"/>
  <c r="S121" i="34"/>
  <c r="W121" i="34"/>
  <c r="AE121" i="34" s="1"/>
  <c r="X121" i="34"/>
  <c r="AA121" i="34"/>
  <c r="AC121" i="34"/>
  <c r="AD121" i="34"/>
  <c r="AG121" i="34"/>
  <c r="AH121" i="34"/>
  <c r="AJ121" i="34"/>
  <c r="J122" i="34"/>
  <c r="L122" i="34"/>
  <c r="S122" i="34"/>
  <c r="W122" i="34"/>
  <c r="AA122" i="34"/>
  <c r="AC122" i="34"/>
  <c r="AH122" i="34"/>
  <c r="J123" i="34"/>
  <c r="L123" i="34"/>
  <c r="N123" i="34"/>
  <c r="S123" i="34"/>
  <c r="U123" i="34"/>
  <c r="W123" i="34"/>
  <c r="AA123" i="34"/>
  <c r="AC123" i="34"/>
  <c r="AH123" i="34"/>
  <c r="J124" i="34"/>
  <c r="L124" i="34"/>
  <c r="N124" i="34" s="1"/>
  <c r="S124" i="34"/>
  <c r="U124" i="34"/>
  <c r="W124" i="34" s="1"/>
  <c r="AA124" i="34"/>
  <c r="AC124" i="34"/>
  <c r="AH124" i="34"/>
  <c r="J125" i="34"/>
  <c r="L125" i="34"/>
  <c r="N125" i="34"/>
  <c r="S125" i="34"/>
  <c r="U125" i="34"/>
  <c r="W125" i="34" s="1"/>
  <c r="AA125" i="34"/>
  <c r="AC125" i="34"/>
  <c r="AH125" i="34"/>
  <c r="J126" i="34"/>
  <c r="AJ126" i="34" s="1"/>
  <c r="L126" i="34"/>
  <c r="N126" i="34"/>
  <c r="S126" i="34"/>
  <c r="U126" i="34"/>
  <c r="W126" i="34" s="1"/>
  <c r="AA126" i="34"/>
  <c r="AC126" i="34"/>
  <c r="AH126" i="34"/>
  <c r="J127" i="34"/>
  <c r="L127" i="34"/>
  <c r="N127" i="34" s="1"/>
  <c r="S127" i="34"/>
  <c r="U127" i="34"/>
  <c r="W127" i="34" s="1"/>
  <c r="AA127" i="34"/>
  <c r="AC127" i="34"/>
  <c r="AH127" i="34"/>
  <c r="J128" i="34"/>
  <c r="L128" i="34"/>
  <c r="N128" i="34"/>
  <c r="S128" i="34"/>
  <c r="U128" i="34"/>
  <c r="AA128" i="34"/>
  <c r="AC128" i="34"/>
  <c r="AH128" i="34"/>
  <c r="J129" i="34"/>
  <c r="L129" i="34"/>
  <c r="N129" i="34"/>
  <c r="AJ129" i="34" s="1"/>
  <c r="S129" i="34"/>
  <c r="U129" i="34"/>
  <c r="W129" i="34"/>
  <c r="AA129" i="34"/>
  <c r="AC129" i="34"/>
  <c r="AH129" i="34"/>
  <c r="J130" i="34"/>
  <c r="L130" i="34"/>
  <c r="N130" i="34" s="1"/>
  <c r="S130" i="34"/>
  <c r="U130" i="34"/>
  <c r="W130" i="34" s="1"/>
  <c r="X130" i="34"/>
  <c r="AA130" i="34"/>
  <c r="AD130" i="34" s="1"/>
  <c r="AC130" i="34"/>
  <c r="AH130" i="34"/>
  <c r="J131" i="34"/>
  <c r="X131" i="34" s="1"/>
  <c r="L131" i="34"/>
  <c r="N131" i="34"/>
  <c r="S131" i="34"/>
  <c r="W131" i="34"/>
  <c r="AA131" i="34"/>
  <c r="AC131" i="34"/>
  <c r="AH131" i="34"/>
  <c r="J132" i="34"/>
  <c r="L132" i="34"/>
  <c r="N132" i="34"/>
  <c r="S132" i="34"/>
  <c r="W132" i="34"/>
  <c r="X132" i="34"/>
  <c r="AA132" i="34"/>
  <c r="AC132" i="34"/>
  <c r="AH132" i="34"/>
  <c r="J133" i="34"/>
  <c r="L133" i="34"/>
  <c r="S133" i="34"/>
  <c r="W133" i="34"/>
  <c r="AA133" i="34"/>
  <c r="AC133" i="34"/>
  <c r="AH133" i="34"/>
  <c r="J134" i="34"/>
  <c r="N134" i="34"/>
  <c r="S134" i="34"/>
  <c r="W134" i="34"/>
  <c r="AA134" i="34"/>
  <c r="AC134" i="34"/>
  <c r="AH134" i="34"/>
  <c r="J135" i="34"/>
  <c r="L135" i="34"/>
  <c r="N135" i="34" s="1"/>
  <c r="S135" i="34"/>
  <c r="U135" i="34"/>
  <c r="W135" i="34"/>
  <c r="AA135" i="34"/>
  <c r="AC135" i="34"/>
  <c r="AE135" i="34"/>
  <c r="AG135" i="34" s="1"/>
  <c r="AH135" i="34"/>
  <c r="J136" i="34"/>
  <c r="L136" i="34"/>
  <c r="N136" i="34" s="1"/>
  <c r="S136" i="34"/>
  <c r="U136" i="34"/>
  <c r="W136" i="34"/>
  <c r="AA136" i="34"/>
  <c r="AC136" i="34"/>
  <c r="AH136" i="34"/>
  <c r="D2" i="33"/>
  <c r="D3" i="33"/>
  <c r="D4" i="33"/>
  <c r="D5" i="33"/>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N104" i="33"/>
  <c r="D105" i="33"/>
  <c r="D106" i="33"/>
  <c r="N106" i="33"/>
  <c r="D107" i="33"/>
  <c r="D108" i="33"/>
  <c r="O108" i="33"/>
  <c r="N108" i="33" s="1"/>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C34" i="32"/>
  <c r="A29" i="32" s="1"/>
  <c r="C35" i="32"/>
  <c r="C36" i="32"/>
  <c r="C37" i="32"/>
  <c r="C38" i="32"/>
  <c r="F24" i="22"/>
  <c r="L25" i="20"/>
  <c r="L26" i="20" s="1"/>
  <c r="L27" i="20" s="1"/>
  <c r="L28" i="20" s="1"/>
  <c r="L29" i="20" s="1"/>
  <c r="L30" i="20" s="1"/>
  <c r="L31" i="20" s="1"/>
  <c r="L32" i="20" s="1"/>
  <c r="L33" i="20" s="1"/>
  <c r="L36" i="20"/>
  <c r="L37" i="20" s="1"/>
  <c r="L38" i="20" s="1"/>
  <c r="L39" i="20" s="1"/>
  <c r="L40" i="20" s="1"/>
  <c r="L41" i="20" s="1"/>
  <c r="L42" i="20" s="1"/>
  <c r="L43" i="20" s="1"/>
  <c r="L44" i="20" s="1"/>
  <c r="B2" i="18"/>
  <c r="B5" i="18"/>
  <c r="C5" i="18"/>
  <c r="B6" i="18"/>
  <c r="C6" i="18" s="1"/>
  <c r="B7" i="18"/>
  <c r="C7" i="18" s="1"/>
  <c r="B8" i="18"/>
  <c r="C8" i="18"/>
  <c r="B9" i="18"/>
  <c r="C9" i="18"/>
  <c r="B10" i="18"/>
  <c r="C10" i="18"/>
  <c r="B11" i="18"/>
  <c r="C11" i="18"/>
  <c r="B12" i="18"/>
  <c r="C12" i="18" s="1"/>
  <c r="E13" i="17"/>
  <c r="G14" i="17"/>
  <c r="N114" i="34" l="1"/>
  <c r="W104" i="34"/>
  <c r="X104" i="34" s="1"/>
  <c r="AI94" i="34"/>
  <c r="AG39" i="34"/>
  <c r="AI39" i="34"/>
  <c r="N99" i="34"/>
  <c r="AK99" i="34" s="1"/>
  <c r="AJ33" i="34"/>
  <c r="X33" i="34"/>
  <c r="AE33" i="34"/>
  <c r="AD33" i="34"/>
  <c r="AJ135" i="34"/>
  <c r="X135" i="34"/>
  <c r="AD135" i="34"/>
  <c r="AK135" i="34" s="1"/>
  <c r="AJ132" i="34"/>
  <c r="X87" i="34"/>
  <c r="AK87" i="34" s="1"/>
  <c r="X78" i="34"/>
  <c r="AD78" i="34"/>
  <c r="AJ78" i="34"/>
  <c r="AI72" i="34"/>
  <c r="AJ108" i="34"/>
  <c r="AJ82" i="34"/>
  <c r="AK90" i="34"/>
  <c r="W90" i="34"/>
  <c r="X90" i="34" s="1"/>
  <c r="AD60" i="34"/>
  <c r="X60" i="34"/>
  <c r="AK60" i="34" s="1"/>
  <c r="AE60" i="34"/>
  <c r="AG60" i="34" s="1"/>
  <c r="X53" i="34"/>
  <c r="AK53" i="34" s="1"/>
  <c r="AG103" i="34"/>
  <c r="AI103" i="34"/>
  <c r="AJ111" i="34"/>
  <c r="AD104" i="34"/>
  <c r="AJ101" i="34"/>
  <c r="AD80" i="34"/>
  <c r="AK74" i="34"/>
  <c r="X66" i="34"/>
  <c r="AK66" i="34" s="1"/>
  <c r="AD66" i="34"/>
  <c r="AJ66" i="34"/>
  <c r="AE66" i="34"/>
  <c r="AG66" i="34" s="1"/>
  <c r="AJ90" i="34"/>
  <c r="AE89" i="34"/>
  <c r="AJ61" i="34"/>
  <c r="AJ43" i="34"/>
  <c r="N120" i="34"/>
  <c r="AD117" i="34"/>
  <c r="AE115" i="34"/>
  <c r="AJ115" i="34"/>
  <c r="X115" i="34"/>
  <c r="AK115" i="34" s="1"/>
  <c r="AE107" i="34"/>
  <c r="AJ97" i="34"/>
  <c r="AI135" i="34"/>
  <c r="N133" i="34"/>
  <c r="AJ133" i="34" s="1"/>
  <c r="AI127" i="34"/>
  <c r="X120" i="34"/>
  <c r="N100" i="34"/>
  <c r="AJ79" i="34"/>
  <c r="AD79" i="34"/>
  <c r="AD62" i="34"/>
  <c r="AJ60" i="34"/>
  <c r="AI36" i="34"/>
  <c r="AG36" i="34"/>
  <c r="X28" i="34"/>
  <c r="AD28" i="34"/>
  <c r="AK28" i="34" s="1"/>
  <c r="AE28" i="34"/>
  <c r="AG28" i="34" s="1"/>
  <c r="AJ28" i="34"/>
  <c r="X126" i="34"/>
  <c r="AD126" i="34"/>
  <c r="AK126" i="34" s="1"/>
  <c r="AE126" i="34"/>
  <c r="X101" i="34"/>
  <c r="AK101" i="34" s="1"/>
  <c r="AD101" i="34"/>
  <c r="AE101" i="34"/>
  <c r="AE92" i="34"/>
  <c r="X124" i="34"/>
  <c r="AD132" i="34"/>
  <c r="AK132" i="34" s="1"/>
  <c r="X105" i="34"/>
  <c r="AK105" i="34" s="1"/>
  <c r="AD105" i="34"/>
  <c r="AE105" i="34"/>
  <c r="AJ105" i="34"/>
  <c r="AD90" i="34"/>
  <c r="AJ88" i="34"/>
  <c r="X88" i="34"/>
  <c r="AD88" i="34"/>
  <c r="AK88" i="34" s="1"/>
  <c r="AE88" i="34"/>
  <c r="AJ83" i="34"/>
  <c r="X83" i="34"/>
  <c r="AD83" i="34"/>
  <c r="AK83" i="34" s="1"/>
  <c r="AE83" i="34"/>
  <c r="AG83" i="34" s="1"/>
  <c r="AJ80" i="34"/>
  <c r="AI60" i="34"/>
  <c r="AG44" i="34"/>
  <c r="AI44" i="34"/>
  <c r="X40" i="34"/>
  <c r="AK40" i="34" s="1"/>
  <c r="AK121" i="34"/>
  <c r="AI136" i="34"/>
  <c r="AI116" i="34"/>
  <c r="X112" i="34"/>
  <c r="AK112" i="34" s="1"/>
  <c r="AD112" i="34"/>
  <c r="AE112" i="34"/>
  <c r="AJ106" i="34"/>
  <c r="X106" i="34"/>
  <c r="AK106" i="34" s="1"/>
  <c r="AE106" i="34"/>
  <c r="AI104" i="34"/>
  <c r="AE98" i="34"/>
  <c r="AK78" i="34"/>
  <c r="N71" i="34"/>
  <c r="AD68" i="34"/>
  <c r="AE67" i="34"/>
  <c r="AG67" i="34" s="1"/>
  <c r="X30" i="34"/>
  <c r="AD30" i="34"/>
  <c r="AE30" i="34"/>
  <c r="AJ30" i="34"/>
  <c r="AK30" i="34"/>
  <c r="X76" i="34"/>
  <c r="AK76" i="34" s="1"/>
  <c r="AJ127" i="34"/>
  <c r="AE127" i="34"/>
  <c r="AG127" i="34" s="1"/>
  <c r="X127" i="34"/>
  <c r="AK127" i="34" s="1"/>
  <c r="AD127" i="34"/>
  <c r="AJ136" i="34"/>
  <c r="X136" i="34"/>
  <c r="AE119" i="34"/>
  <c r="X119" i="34"/>
  <c r="AK119" i="34" s="1"/>
  <c r="AD119" i="34"/>
  <c r="X133" i="34"/>
  <c r="AK133" i="34" s="1"/>
  <c r="AD133" i="34"/>
  <c r="AE133" i="34"/>
  <c r="AD115" i="34"/>
  <c r="N113" i="34"/>
  <c r="N91" i="34"/>
  <c r="X91" i="34" s="1"/>
  <c r="AE86" i="34"/>
  <c r="AG86" i="34" s="1"/>
  <c r="AD73" i="34"/>
  <c r="X63" i="34"/>
  <c r="AK63" i="34" s="1"/>
  <c r="X59" i="34"/>
  <c r="AD59" i="34"/>
  <c r="AE59" i="34"/>
  <c r="AJ59" i="34"/>
  <c r="AJ51" i="34"/>
  <c r="AJ107" i="34"/>
  <c r="N102" i="34"/>
  <c r="AD136" i="34"/>
  <c r="AK136" i="34" s="1"/>
  <c r="X118" i="34"/>
  <c r="AD118" i="34"/>
  <c r="AJ118" i="34"/>
  <c r="X134" i="34"/>
  <c r="AE134" i="34"/>
  <c r="AD134" i="34"/>
  <c r="AJ134" i="34"/>
  <c r="AK131" i="34"/>
  <c r="AK123" i="34"/>
  <c r="AK118" i="34"/>
  <c r="AE80" i="34"/>
  <c r="N76" i="34"/>
  <c r="AJ76" i="34" s="1"/>
  <c r="AE61" i="34"/>
  <c r="AG61" i="34" s="1"/>
  <c r="AE129" i="34"/>
  <c r="X117" i="34"/>
  <c r="AK117" i="34" s="1"/>
  <c r="AD116" i="34"/>
  <c r="AK116" i="34" s="1"/>
  <c r="AJ114" i="34"/>
  <c r="X113" i="34"/>
  <c r="X80" i="34"/>
  <c r="AI77" i="34"/>
  <c r="AD72" i="34"/>
  <c r="X68" i="34"/>
  <c r="AK68" i="34" s="1"/>
  <c r="AK64" i="34"/>
  <c r="AD61" i="34"/>
  <c r="AK61" i="34" s="1"/>
  <c r="AK59" i="34"/>
  <c r="AG54" i="34"/>
  <c r="AG52" i="34"/>
  <c r="AJ48" i="34"/>
  <c r="AD39" i="34"/>
  <c r="AJ32" i="34"/>
  <c r="AE29" i="34"/>
  <c r="AJ29" i="34"/>
  <c r="X29" i="34"/>
  <c r="AK29" i="34" s="1"/>
  <c r="X64" i="34"/>
  <c r="AD43" i="34"/>
  <c r="AE43" i="34"/>
  <c r="AD42" i="34"/>
  <c r="AJ42" i="34"/>
  <c r="AJ70" i="34"/>
  <c r="X51" i="34"/>
  <c r="AK51" i="34" s="1"/>
  <c r="AK41" i="34"/>
  <c r="AK20" i="34"/>
  <c r="AK7" i="34"/>
  <c r="AD111" i="34"/>
  <c r="N110" i="34"/>
  <c r="N109" i="34"/>
  <c r="AE109" i="34" s="1"/>
  <c r="AJ100" i="34"/>
  <c r="X99" i="34"/>
  <c r="AJ87" i="34"/>
  <c r="X82" i="34"/>
  <c r="AK82" i="34" s="1"/>
  <c r="AD77" i="34"/>
  <c r="AK77" i="34" s="1"/>
  <c r="AJ73" i="34"/>
  <c r="X72" i="34"/>
  <c r="AK72" i="34" s="1"/>
  <c r="AE64" i="34"/>
  <c r="AG64" i="34" s="1"/>
  <c r="AJ63" i="34"/>
  <c r="AD63" i="34"/>
  <c r="X61" i="34"/>
  <c r="AJ58" i="34"/>
  <c r="AD50" i="34"/>
  <c r="AE49" i="34"/>
  <c r="AJ49" i="34"/>
  <c r="AJ41" i="34"/>
  <c r="X41" i="34"/>
  <c r="AE41" i="34"/>
  <c r="AI26" i="34"/>
  <c r="X109" i="34"/>
  <c r="AJ99" i="34"/>
  <c r="X98" i="34"/>
  <c r="AK98" i="34" s="1"/>
  <c r="AD98" i="34"/>
  <c r="AE91" i="34"/>
  <c r="AD87" i="34"/>
  <c r="AD81" i="34"/>
  <c r="AK81" i="34" s="1"/>
  <c r="AE81" i="34"/>
  <c r="AE75" i="34"/>
  <c r="AG75" i="34" s="1"/>
  <c r="AE74" i="34"/>
  <c r="AG74" i="34" s="1"/>
  <c r="AE70" i="34"/>
  <c r="AG70" i="34" s="1"/>
  <c r="AD64" i="34"/>
  <c r="AJ62" i="34"/>
  <c r="AK62" i="34"/>
  <c r="AJ50" i="34"/>
  <c r="AE42" i="34"/>
  <c r="AJ40" i="34"/>
  <c r="AI19" i="34"/>
  <c r="X16" i="34"/>
  <c r="AK16" i="34" s="1"/>
  <c r="AD16" i="34"/>
  <c r="AE16" i="34"/>
  <c r="AJ131" i="34"/>
  <c r="W128" i="34"/>
  <c r="N122" i="34"/>
  <c r="AI118" i="34"/>
  <c r="AJ117" i="34"/>
  <c r="AJ109" i="34"/>
  <c r="X108" i="34"/>
  <c r="AK108" i="34" s="1"/>
  <c r="AD108" i="34"/>
  <c r="AJ98" i="34"/>
  <c r="AD91" i="34"/>
  <c r="AK86" i="34"/>
  <c r="AJ81" i="34"/>
  <c r="AK80" i="34"/>
  <c r="AE76" i="34"/>
  <c r="AK73" i="34"/>
  <c r="AD70" i="34"/>
  <c r="X69" i="34"/>
  <c r="AK69" i="34" s="1"/>
  <c r="AE68" i="34"/>
  <c r="AG68" i="34" s="1"/>
  <c r="N57" i="34"/>
  <c r="AG48" i="34"/>
  <c r="AJ47" i="34"/>
  <c r="X45" i="34"/>
  <c r="AE45" i="34"/>
  <c r="AJ45" i="34"/>
  <c r="N38" i="34"/>
  <c r="X35" i="34"/>
  <c r="AK35" i="34" s="1"/>
  <c r="AE35" i="34"/>
  <c r="AJ35" i="34"/>
  <c r="X32" i="34"/>
  <c r="AI22" i="34"/>
  <c r="AK13" i="34"/>
  <c r="AK130" i="34"/>
  <c r="X123" i="34"/>
  <c r="AD123" i="34"/>
  <c r="AE63" i="34"/>
  <c r="N56" i="34"/>
  <c r="N55" i="34"/>
  <c r="X55" i="34" s="1"/>
  <c r="AE51" i="34"/>
  <c r="AD46" i="34"/>
  <c r="AK46" i="34" s="1"/>
  <c r="X43" i="34"/>
  <c r="AK43" i="34" s="1"/>
  <c r="AE40" i="34"/>
  <c r="AD37" i="34"/>
  <c r="AK37" i="34" s="1"/>
  <c r="AG24" i="34"/>
  <c r="AI24" i="34"/>
  <c r="AE125" i="34"/>
  <c r="AG125" i="34" s="1"/>
  <c r="AK124" i="34"/>
  <c r="AE100" i="34"/>
  <c r="AG100" i="34" s="1"/>
  <c r="AD76" i="34"/>
  <c r="X114" i="34"/>
  <c r="AE111" i="34"/>
  <c r="AD107" i="34"/>
  <c r="AK107" i="34" s="1"/>
  <c r="AE104" i="34"/>
  <c r="AG104" i="34" s="1"/>
  <c r="AK103" i="34"/>
  <c r="AD100" i="34"/>
  <c r="AE90" i="34"/>
  <c r="AG90" i="34" s="1"/>
  <c r="AK89" i="34"/>
  <c r="AE87" i="34"/>
  <c r="AE82" i="34"/>
  <c r="AI74" i="34"/>
  <c r="AI67" i="34"/>
  <c r="AJ67" i="34"/>
  <c r="AE62" i="34"/>
  <c r="AE58" i="34"/>
  <c r="AK52" i="34"/>
  <c r="AD51" i="34"/>
  <c r="AE50" i="34"/>
  <c r="AG50" i="34" s="1"/>
  <c r="AD49" i="34"/>
  <c r="AD48" i="34"/>
  <c r="AJ46" i="34"/>
  <c r="AK45" i="34"/>
  <c r="X42" i="34"/>
  <c r="AK42" i="34" s="1"/>
  <c r="AD40" i="34"/>
  <c r="X39" i="34"/>
  <c r="AK32" i="34"/>
  <c r="AJ125" i="34"/>
  <c r="AE118" i="34"/>
  <c r="AG118" i="34" s="1"/>
  <c r="AJ124" i="34"/>
  <c r="AJ130" i="34"/>
  <c r="AD125" i="34"/>
  <c r="AJ123" i="34"/>
  <c r="AI117" i="34"/>
  <c r="AD97" i="34"/>
  <c r="AK97" i="34" s="1"/>
  <c r="N96" i="34"/>
  <c r="N95" i="34"/>
  <c r="X95" i="34" s="1"/>
  <c r="AJ86" i="34"/>
  <c r="AJ74" i="34"/>
  <c r="AE132" i="34"/>
  <c r="AE122" i="34"/>
  <c r="AG122" i="34" s="1"/>
  <c r="AK134" i="34"/>
  <c r="AE131" i="34"/>
  <c r="X129" i="34"/>
  <c r="AK129" i="34" s="1"/>
  <c r="AD129" i="34"/>
  <c r="AE124" i="34"/>
  <c r="AG124" i="34" s="1"/>
  <c r="AE117" i="34"/>
  <c r="AG117" i="34" s="1"/>
  <c r="AE99" i="34"/>
  <c r="AG99" i="34" s="1"/>
  <c r="X94" i="34"/>
  <c r="AK94" i="34" s="1"/>
  <c r="AD94" i="34"/>
  <c r="N93" i="34"/>
  <c r="AD93" i="34" s="1"/>
  <c r="AD82" i="34"/>
  <c r="AD75" i="34"/>
  <c r="AK75" i="34" s="1"/>
  <c r="AE73" i="34"/>
  <c r="AG73" i="34" s="1"/>
  <c r="X70" i="34"/>
  <c r="AK70" i="34" s="1"/>
  <c r="AE69" i="34"/>
  <c r="AG69" i="34" s="1"/>
  <c r="X54" i="34"/>
  <c r="AD54" i="34"/>
  <c r="AK54" i="34" s="1"/>
  <c r="AK44" i="34"/>
  <c r="AJ36" i="34"/>
  <c r="X36" i="34"/>
  <c r="AK36" i="34" s="1"/>
  <c r="AD36" i="34"/>
  <c r="X22" i="34"/>
  <c r="AD22" i="34"/>
  <c r="AE22" i="34"/>
  <c r="AG22" i="34" s="1"/>
  <c r="AJ22" i="34"/>
  <c r="AD131" i="34"/>
  <c r="X125" i="34"/>
  <c r="AK125" i="34" s="1"/>
  <c r="AD124" i="34"/>
  <c r="AE84" i="34"/>
  <c r="AD53" i="34"/>
  <c r="AE53" i="34"/>
  <c r="AK33" i="34"/>
  <c r="AK22" i="34"/>
  <c r="AJ16" i="34"/>
  <c r="AI5" i="34"/>
  <c r="AD99" i="34"/>
  <c r="X85" i="34"/>
  <c r="AK85" i="34" s="1"/>
  <c r="AE136" i="34"/>
  <c r="AG136" i="34" s="1"/>
  <c r="AE130" i="34"/>
  <c r="AE128" i="34"/>
  <c r="AG128" i="34" s="1"/>
  <c r="AE123" i="34"/>
  <c r="AI121" i="34"/>
  <c r="X111" i="34"/>
  <c r="AK111" i="34" s="1"/>
  <c r="AE108" i="34"/>
  <c r="X100" i="34"/>
  <c r="AK100" i="34" s="1"/>
  <c r="AE97" i="34"/>
  <c r="N92" i="34"/>
  <c r="AJ92" i="34" s="1"/>
  <c r="AK84" i="34"/>
  <c r="X79" i="34"/>
  <c r="AK79" i="34" s="1"/>
  <c r="AE78" i="34"/>
  <c r="AG78" i="34" s="1"/>
  <c r="AD67" i="34"/>
  <c r="AK67" i="34" s="1"/>
  <c r="AK65" i="34"/>
  <c r="AE65" i="34"/>
  <c r="AG65" i="34" s="1"/>
  <c r="AJ53" i="34"/>
  <c r="X50" i="34"/>
  <c r="AK50" i="34" s="1"/>
  <c r="X49" i="34"/>
  <c r="AK49" i="34" s="1"/>
  <c r="X48" i="34"/>
  <c r="AK48" i="34" s="1"/>
  <c r="AD47" i="34"/>
  <c r="AK47" i="34" s="1"/>
  <c r="AE46" i="34"/>
  <c r="AG46" i="34" s="1"/>
  <c r="AD45" i="34"/>
  <c r="AG37" i="34"/>
  <c r="AK24" i="34"/>
  <c r="AJ25" i="34"/>
  <c r="X18" i="34"/>
  <c r="AK18" i="34" s="1"/>
  <c r="AE9" i="34"/>
  <c r="X5" i="34"/>
  <c r="AK27" i="34"/>
  <c r="AK15" i="34"/>
  <c r="AD9" i="34"/>
  <c r="AJ37" i="34"/>
  <c r="X31" i="34"/>
  <c r="AK31" i="34" s="1"/>
  <c r="AJ27" i="34"/>
  <c r="AE23" i="34"/>
  <c r="AE20" i="34"/>
  <c r="AJ15" i="34"/>
  <c r="AE11" i="34"/>
  <c r="AK10" i="34"/>
  <c r="X7" i="34"/>
  <c r="X2" i="34"/>
  <c r="AD23" i="34"/>
  <c r="AK23" i="34" s="1"/>
  <c r="AD11" i="34"/>
  <c r="AK11" i="34" s="1"/>
  <c r="AJ10" i="34"/>
  <c r="AK5" i="34"/>
  <c r="AI3" i="34"/>
  <c r="AE25" i="34"/>
  <c r="AJ18" i="34"/>
  <c r="AE13" i="34"/>
  <c r="AJ5" i="34"/>
  <c r="AD25" i="34"/>
  <c r="AK25" i="34" s="1"/>
  <c r="AE19" i="34"/>
  <c r="AG19" i="34" s="1"/>
  <c r="AD13" i="34"/>
  <c r="AK2" i="34"/>
  <c r="AE27" i="34"/>
  <c r="X20" i="34"/>
  <c r="AD19" i="34"/>
  <c r="AK19" i="34" s="1"/>
  <c r="AE15" i="34"/>
  <c r="X11" i="34"/>
  <c r="AE10" i="34"/>
  <c r="AG10" i="34" s="1"/>
  <c r="AK9" i="34"/>
  <c r="AI7" i="34"/>
  <c r="AI2" i="34"/>
  <c r="AE18" i="34"/>
  <c r="AE5" i="34"/>
  <c r="AG5" i="34" s="1"/>
  <c r="AK120" i="34" l="1"/>
  <c r="AG40" i="34"/>
  <c r="AI40" i="34"/>
  <c r="AG88" i="34"/>
  <c r="AI88" i="34"/>
  <c r="AG130" i="34"/>
  <c r="AI130" i="34"/>
  <c r="AI129" i="34"/>
  <c r="AG129" i="34"/>
  <c r="AG30" i="34"/>
  <c r="AI30" i="34"/>
  <c r="AD92" i="34"/>
  <c r="AE120" i="34"/>
  <c r="AD120" i="34"/>
  <c r="AJ120" i="34"/>
  <c r="AG82" i="34"/>
  <c r="AI82" i="34"/>
  <c r="AG29" i="34"/>
  <c r="AI29" i="34"/>
  <c r="AI65" i="34"/>
  <c r="AI46" i="34"/>
  <c r="AK91" i="34"/>
  <c r="AI119" i="34"/>
  <c r="AG119" i="34"/>
  <c r="X92" i="34"/>
  <c r="AK92" i="34" s="1"/>
  <c r="AJ128" i="34"/>
  <c r="AE114" i="34"/>
  <c r="AD114" i="34"/>
  <c r="AK114" i="34" s="1"/>
  <c r="AG112" i="34"/>
  <c r="AI112" i="34"/>
  <c r="AI28" i="34"/>
  <c r="AG27" i="34"/>
  <c r="AI27" i="34"/>
  <c r="AG132" i="34"/>
  <c r="AI132" i="34"/>
  <c r="AG87" i="34"/>
  <c r="AI87" i="34"/>
  <c r="AK55" i="34"/>
  <c r="AG35" i="34"/>
  <c r="AI35" i="34"/>
  <c r="AJ122" i="34"/>
  <c r="X122" i="34"/>
  <c r="AD122" i="34"/>
  <c r="AI70" i="34"/>
  <c r="AI66" i="34"/>
  <c r="AG134" i="34"/>
  <c r="AI134" i="34"/>
  <c r="AI50" i="34"/>
  <c r="AI83" i="34"/>
  <c r="X102" i="34"/>
  <c r="AK102" i="34" s="1"/>
  <c r="AD102" i="34"/>
  <c r="AE102" i="34"/>
  <c r="AG131" i="34"/>
  <c r="AI131" i="34"/>
  <c r="AG92" i="34"/>
  <c r="AI92" i="34"/>
  <c r="AI42" i="34"/>
  <c r="AG42" i="34"/>
  <c r="AI122" i="34"/>
  <c r="AJ93" i="34"/>
  <c r="X93" i="34"/>
  <c r="AE93" i="34"/>
  <c r="AG51" i="34"/>
  <c r="AI51" i="34"/>
  <c r="X128" i="34"/>
  <c r="AK128" i="34" s="1"/>
  <c r="AD128" i="34"/>
  <c r="AI59" i="34"/>
  <c r="AG59" i="34"/>
  <c r="AD113" i="34"/>
  <c r="AK113" i="34" s="1"/>
  <c r="AE113" i="34"/>
  <c r="AJ113" i="34"/>
  <c r="AI10" i="34"/>
  <c r="AJ95" i="34"/>
  <c r="X38" i="34"/>
  <c r="AK38" i="34" s="1"/>
  <c r="AD38" i="34"/>
  <c r="AE38" i="34"/>
  <c r="AJ38" i="34"/>
  <c r="AG20" i="34"/>
  <c r="AI20" i="34"/>
  <c r="AG53" i="34"/>
  <c r="AI53" i="34"/>
  <c r="AG23" i="34"/>
  <c r="AI23" i="34"/>
  <c r="AG111" i="34"/>
  <c r="AI111" i="34"/>
  <c r="AJ57" i="34"/>
  <c r="X57" i="34"/>
  <c r="AK57" i="34" s="1"/>
  <c r="AI106" i="34"/>
  <c r="AG106" i="34"/>
  <c r="AI86" i="34"/>
  <c r="AI73" i="34"/>
  <c r="AJ55" i="34"/>
  <c r="AD55" i="34"/>
  <c r="AE55" i="34"/>
  <c r="AG109" i="34"/>
  <c r="AI109" i="34"/>
  <c r="AI69" i="34"/>
  <c r="AG101" i="34"/>
  <c r="AI101" i="34"/>
  <c r="AG18" i="34"/>
  <c r="AI18" i="34"/>
  <c r="AG108" i="34"/>
  <c r="AI108" i="34"/>
  <c r="AE57" i="34"/>
  <c r="AI125" i="34"/>
  <c r="AJ56" i="34"/>
  <c r="X56" i="34"/>
  <c r="AK56" i="34" s="1"/>
  <c r="AD56" i="34"/>
  <c r="AE56" i="34"/>
  <c r="AG16" i="34"/>
  <c r="AI16" i="34"/>
  <c r="AD110" i="34"/>
  <c r="AJ110" i="34"/>
  <c r="AJ91" i="34"/>
  <c r="AI80" i="34"/>
  <c r="AG80" i="34"/>
  <c r="AI124" i="34"/>
  <c r="AD71" i="34"/>
  <c r="X71" i="34"/>
  <c r="AK71" i="34" s="1"/>
  <c r="AE71" i="34"/>
  <c r="AJ71" i="34"/>
  <c r="AK122" i="34"/>
  <c r="AG105" i="34"/>
  <c r="AI105" i="34"/>
  <c r="AI64" i="34"/>
  <c r="AG107" i="34"/>
  <c r="AI107" i="34"/>
  <c r="AG33" i="34"/>
  <c r="AI33" i="34"/>
  <c r="AI75" i="34"/>
  <c r="AG123" i="34"/>
  <c r="AI123" i="34"/>
  <c r="AI78" i="34"/>
  <c r="AG25" i="34"/>
  <c r="AI25" i="34"/>
  <c r="AG49" i="34"/>
  <c r="AI49" i="34"/>
  <c r="AG15" i="34"/>
  <c r="AI15" i="34"/>
  <c r="AG84" i="34"/>
  <c r="AI84" i="34"/>
  <c r="AG91" i="34"/>
  <c r="AI91" i="34"/>
  <c r="AG97" i="34"/>
  <c r="AI97" i="34"/>
  <c r="AG76" i="34"/>
  <c r="AI76" i="34"/>
  <c r="AI9" i="34"/>
  <c r="AG9" i="34"/>
  <c r="AD109" i="34"/>
  <c r="AK109" i="34" s="1"/>
  <c r="AI68" i="34"/>
  <c r="AE95" i="34"/>
  <c r="AD95" i="34"/>
  <c r="AK95" i="34" s="1"/>
  <c r="AK39" i="34"/>
  <c r="AD57" i="34"/>
  <c r="AG63" i="34"/>
  <c r="AI63" i="34"/>
  <c r="AG45" i="34"/>
  <c r="AI45" i="34"/>
  <c r="AG41" i="34"/>
  <c r="AI41" i="34"/>
  <c r="AG43" i="34"/>
  <c r="AI43" i="34"/>
  <c r="X110" i="34"/>
  <c r="AK110" i="34" s="1"/>
  <c r="AI61" i="34"/>
  <c r="AI128" i="34"/>
  <c r="AG126" i="34"/>
  <c r="AI126" i="34"/>
  <c r="AG89" i="34"/>
  <c r="AI89" i="34"/>
  <c r="AI100" i="34"/>
  <c r="AG11" i="34"/>
  <c r="AI11" i="34"/>
  <c r="AG58" i="34"/>
  <c r="AI58" i="34"/>
  <c r="AG133" i="34"/>
  <c r="AI133" i="34"/>
  <c r="AG98" i="34"/>
  <c r="AI98" i="34"/>
  <c r="AK93" i="34"/>
  <c r="AG13" i="34"/>
  <c r="AI13" i="34"/>
  <c r="AJ96" i="34"/>
  <c r="X96" i="34"/>
  <c r="AK96" i="34" s="1"/>
  <c r="AD96" i="34"/>
  <c r="AE96" i="34"/>
  <c r="AI62" i="34"/>
  <c r="AG62" i="34"/>
  <c r="AG81" i="34"/>
  <c r="AI81" i="34"/>
  <c r="AI90" i="34"/>
  <c r="AI99" i="34"/>
  <c r="AG115" i="34"/>
  <c r="AI115" i="34"/>
  <c r="AJ102" i="34"/>
  <c r="AJ104" i="34"/>
  <c r="AK104" i="34"/>
  <c r="AE110" i="34"/>
  <c r="AG114" i="34" l="1"/>
  <c r="AI114" i="34"/>
  <c r="AG120" i="34"/>
  <c r="AI120" i="34"/>
  <c r="AG71" i="34"/>
  <c r="AI71" i="34"/>
  <c r="AI55" i="34"/>
  <c r="AG55" i="34"/>
  <c r="AG113" i="34"/>
  <c r="AI113" i="34"/>
  <c r="AG110" i="34"/>
  <c r="AI110" i="34"/>
  <c r="AI57" i="34"/>
  <c r="AG57" i="34"/>
  <c r="AI56" i="34"/>
  <c r="AG56" i="34"/>
  <c r="AI93" i="34"/>
  <c r="AG93" i="34"/>
  <c r="AI95" i="34"/>
  <c r="AG95" i="34"/>
  <c r="AG96" i="34"/>
  <c r="AI96" i="34"/>
  <c r="AG38" i="34"/>
  <c r="AI38" i="34"/>
  <c r="AG102" i="34"/>
  <c r="AI102"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XJL</author>
  </authors>
  <commentList>
    <comment ref="B2" authorId="0" shapeId="0" xr:uid="{00000000-0006-0000-0000-000001000000}">
      <text>
        <r>
          <rPr>
            <sz val="18"/>
            <color rgb="FF000000"/>
            <rFont val="楷体"/>
            <family val="3"/>
            <charset val="134"/>
          </rPr>
          <t>感谢：残天  环理 张树天  天上院 天光 被欺负的熊猫
零度的阿波罗等道友们对B站Wiki的支持
极冰、风雨烟尘、皮卡丘以及更多道友的数据更新</t>
        </r>
      </text>
    </comment>
    <comment ref="F2" authorId="0" shapeId="0" xr:uid="{00000000-0006-0000-0000-000002000000}">
      <text>
        <r>
          <rPr>
            <b/>
            <sz val="20"/>
            <rFont val="楷体"/>
            <family val="3"/>
            <charset val="134"/>
          </rPr>
          <t>竹山丹圣:</t>
        </r>
        <r>
          <rPr>
            <sz val="20"/>
            <rFont val="微软雅黑"/>
            <family val="2"/>
            <charset val="134"/>
          </rPr>
          <t xml:space="preserve">
</t>
        </r>
        <r>
          <rPr>
            <sz val="16"/>
            <rFont val="楷体"/>
            <family val="3"/>
            <charset val="134"/>
          </rPr>
          <t>只要在相应月份去客栈就有很大概率找到：</t>
        </r>
        <r>
          <rPr>
            <b/>
            <sz val="18"/>
            <rFont val="楷体"/>
            <family val="3"/>
            <charset val="134"/>
          </rPr>
          <t>一仙道人</t>
        </r>
      </text>
    </comment>
    <comment ref="B3" authorId="0" shapeId="0" xr:uid="{00000000-0006-0000-0000-000003000000}">
      <text>
        <r>
          <rPr>
            <sz val="18"/>
            <rFont val="楷体"/>
            <family val="3"/>
            <charset val="134"/>
          </rPr>
          <t>更新于：更新于：2022/1/17 正式版：1.0.007
没找到哪个道友前辈做的</t>
        </r>
        <r>
          <rPr>
            <b/>
            <sz val="18"/>
            <rFont val="楷体"/>
            <family val="3"/>
            <charset val="134"/>
          </rPr>
          <t xml:space="preserve">
</t>
        </r>
        <r>
          <rPr>
            <sz val="18"/>
            <rFont val="楷体"/>
            <family val="3"/>
            <charset val="134"/>
          </rPr>
          <t>天上院 更新草药丹药
极冰   更新草药价格
我     更新了易容丹
修改了成丹收益相关的内容
更新了新出的梧桐木和渡劫丹相关内容</t>
        </r>
      </text>
    </comment>
    <comment ref="B4" authorId="0" shapeId="0" xr:uid="{00000000-0006-0000-0000-000004000000}">
      <text>
        <r>
          <rPr>
            <b/>
            <sz val="18"/>
            <rFont val="楷体"/>
            <family val="3"/>
            <charset val="134"/>
          </rPr>
          <t>竹山丹圣：</t>
        </r>
        <r>
          <rPr>
            <sz val="18"/>
            <rFont val="楷体"/>
            <family val="3"/>
            <charset val="134"/>
          </rPr>
          <t>更新于：2022/1/17 正式版：1.0.007
炼器传承：V2.0
BWIKI：有动态炼器模拟器！</t>
        </r>
      </text>
    </comment>
    <comment ref="B5" authorId="0" shapeId="0" xr:uid="{00000000-0006-0000-0000-000005000000}">
      <text>
        <r>
          <rPr>
            <sz val="18"/>
            <rFont val="楷体"/>
            <family val="3"/>
            <charset val="134"/>
          </rPr>
          <t>更新于：2022/1/17 正式版：1.0.007
道友们支援点流派
收录自官方群群友、QQ频道，b站张树天、Bwiki、以及一些论坛的道友论道得来</t>
        </r>
      </text>
    </comment>
    <comment ref="B6" authorId="0" shapeId="0" xr:uid="{00000000-0006-0000-0000-000006000000}">
      <text>
        <r>
          <rPr>
            <sz val="18"/>
            <rFont val="楷体"/>
            <family val="3"/>
            <charset val="134"/>
          </rPr>
          <t>更新于：2022/1/17 正式版：1.0.007
收录游戏实测和BWIKI能获得的典籍</t>
        </r>
      </text>
    </comment>
    <comment ref="B7" authorId="0" shapeId="0" xr:uid="{00000000-0006-0000-0000-000007000000}">
      <text>
        <r>
          <rPr>
            <b/>
            <sz val="18"/>
            <rFont val="楷体"/>
            <family val="3"/>
            <charset val="134"/>
          </rPr>
          <t>竹山丹圣：</t>
        </r>
        <r>
          <rPr>
            <sz val="18"/>
            <rFont val="楷体"/>
            <family val="3"/>
            <charset val="134"/>
          </rPr>
          <t>更新于：2022/1/17 正式版：1.0.007
目前有：天魔眼，星官，宁王府，岫络谷，龙宫</t>
        </r>
      </text>
    </comment>
    <comment ref="B8" authorId="0" shapeId="0" xr:uid="{00000000-0006-0000-0000-000008000000}">
      <text>
        <r>
          <rPr>
            <sz val="18"/>
            <rFont val="楷体"/>
            <family val="3"/>
            <charset val="134"/>
          </rPr>
          <t>更新于：2022/1/17 正式版：1.0.007</t>
        </r>
      </text>
    </comment>
    <comment ref="F8" authorId="0" shapeId="0" xr:uid="{00000000-0006-0000-0000-000009000000}">
      <text>
        <r>
          <rPr>
            <b/>
            <sz val="18"/>
            <rFont val="楷体"/>
            <family val="3"/>
            <charset val="134"/>
          </rPr>
          <t>竹山丹圣：</t>
        </r>
        <r>
          <rPr>
            <sz val="18"/>
            <rFont val="楷体"/>
            <family val="3"/>
            <charset val="134"/>
          </rPr>
          <t xml:space="preserve">更新于2022/2/17
</t>
        </r>
        <r>
          <rPr>
            <sz val="16"/>
            <rFont val="楷体"/>
            <family val="3"/>
            <charset val="134"/>
          </rPr>
          <t>————————————————————————————————————————————————
什么是跑商呢？就是把宁州的材料卖到蓬莱岛，再把蓬莱岛的材料卖到宁州。
第一步，</t>
        </r>
        <r>
          <rPr>
            <b/>
            <sz val="16"/>
            <color indexed="21"/>
            <rFont val="楷体"/>
            <family val="3"/>
            <charset val="134"/>
          </rPr>
          <t>准备货物</t>
        </r>
        <r>
          <rPr>
            <sz val="16"/>
            <rFont val="楷体"/>
            <family val="3"/>
            <charset val="134"/>
          </rPr>
          <t>，把能看见的4品妖兽材料都买下来
（只要4品妖兽材料不要金属和矿石，注意不要被坑双倍，是不是坊市的优惠价问题不大）（别买低级的，走得慢还血少）
第二步，</t>
        </r>
        <r>
          <rPr>
            <b/>
            <sz val="16"/>
            <color indexed="21"/>
            <rFont val="楷体"/>
            <family val="3"/>
            <charset val="134"/>
          </rPr>
          <t>开始拉货</t>
        </r>
        <r>
          <rPr>
            <sz val="16"/>
            <rFont val="楷体"/>
            <family val="3"/>
            <charset val="134"/>
          </rPr>
          <t>，右键装备好买的船，出海！
注意看地图，地图中间浅海区是蓬莱岛（你第一次来是看不见的），一路过去，到位解锁！
第三步，</t>
        </r>
        <r>
          <rPr>
            <b/>
            <sz val="16"/>
            <color indexed="21"/>
            <rFont val="楷体"/>
            <family val="3"/>
            <charset val="134"/>
          </rPr>
          <t>开始卖货</t>
        </r>
        <r>
          <rPr>
            <sz val="16"/>
            <rFont val="楷体"/>
            <family val="3"/>
            <charset val="134"/>
          </rPr>
          <t>，上岛以后，去岛上的各个材料店，把不同的材料分类卖给不同的商店。第一笔钱到手。
去坊市，看见不翻倍的4-5品材料全吃下。然后去客栈等待一个月时间，然后出来坊市继续买！花光身上的钱以后，返航！
第四步，</t>
        </r>
        <r>
          <rPr>
            <sz val="16"/>
            <color indexed="21"/>
            <rFont val="楷体"/>
            <family val="3"/>
            <charset val="134"/>
          </rPr>
          <t>返航宁州</t>
        </r>
        <r>
          <rPr>
            <sz val="16"/>
            <rFont val="楷体"/>
            <family val="3"/>
            <charset val="134"/>
          </rPr>
          <t>，在广陵材料店卖掉材料。
第五步，</t>
        </r>
        <r>
          <rPr>
            <sz val="16"/>
            <color indexed="21"/>
            <rFont val="楷体"/>
            <family val="3"/>
            <charset val="134"/>
          </rPr>
          <t>重复步骤...</t>
        </r>
        <r>
          <rPr>
            <sz val="16"/>
            <rFont val="楷体"/>
            <family val="3"/>
            <charset val="134"/>
          </rPr>
          <t>一来一回每次卖出灵石变1.3倍，很快成为修仙界第一大财主！
————————————————————————————————————————————————
好了，下面是小细节。
1、如果你遁速超过了100，可以选择自己飞过去，时间比5品船快一点。
2、买紫船下海刷怪，灵石少路上尽量走有海兽和海岛的路线，能打的都打了，回宁州卖也是不少钱（看实力情况）
3、跑商的前提，有一笔启动资金！！！我感觉最少100W，多多益善。。
我是筑基后，有御剑飞行100遁速开始跑商（筑基前要做的事情太多了，而且灵石的原始积累也不够多）
————————————————————————————————————————————————
暂时先写这么多           2022-02-17</t>
        </r>
      </text>
    </comment>
    <comment ref="B9" authorId="0" shapeId="0" xr:uid="{00000000-0006-0000-0000-00000A000000}">
      <text>
        <r>
          <rPr>
            <sz val="18"/>
            <rFont val="楷体"/>
            <family val="3"/>
            <charset val="134"/>
          </rPr>
          <t>更新于：2023/1/17 正式版版本：1.0.007
剧情更新数据不对
QQ：952401040或者频道ID：竹山丹圣</t>
        </r>
      </text>
    </comment>
    <comment ref="F9" authorId="0" shapeId="0" xr:uid="{00000000-0006-0000-0000-00000B000000}">
      <text>
        <r>
          <rPr>
            <b/>
            <sz val="18"/>
            <rFont val="楷体"/>
            <family val="3"/>
            <charset val="134"/>
          </rPr>
          <t>竹山丹圣:</t>
        </r>
        <r>
          <rPr>
            <sz val="18"/>
            <rFont val="楷体"/>
            <family val="3"/>
            <charset val="134"/>
          </rPr>
          <t xml:space="preserve">更新于2023/1/18
炼丹一门讲的不多，从草药🌿开始炼丹分为主药，辅药，药引三种。每种丹药有着自己独有的主药和辅药的药力，药引看辅药和主药的寒热药力来配平。快速入门可以试着往丹炉单独放药材，炼制后根据药渣就可以判断药力大小。每次成功一颗丹药就可以记着药性和药力，然后灵活搭配。
</t>
        </r>
        <r>
          <rPr>
            <sz val="16"/>
            <rFont val="楷体"/>
            <family val="3"/>
            <charset val="134"/>
          </rPr>
          <t xml:space="preserve">
1、丹药获得的丹道经验与丹药价值的关系
一品丹药：首次炼制获得经验为价值的50%，第二次开始为10%。
二品丹药：首次炼制获得经验为价值的33.3%，第二次开始为6.6%。
三品丹药：首次炼制获得经验为价值的16.6%，第二次开始为3.3%。
四品丹药：首次炼制获得经验为价值的10.0%，第二次开始为2.0%。
举个例子，1品洗髓丹，药店价位为245（150%价格），天机阁卖价为163（100%），玩家在背包中看到的是82（50%）价格。所以这个丹药的正常价格为163灵石。
那么第一次炼一品洗髓丹，丹道经验为82点，第二次炼制为10%，即是16点。以此类推
2、丹道境界与炼药品级的关系
一品----【一窍不通】
二品----【初窥门径】
三品----【略有小成】
四品----【融会贯通】
那么这个对应的品级有什么用呢，每越阶炼制1阶，丹道经验减少-50%，越2阶则没有经验。
举个例子：假如此时你的丹道为略有小成，那么此时的你炼制一品丹药，是不会加丹道经验的，炼制二品丹药，加的经验为原本的50%.但是炼制三品、四品的丹药不会变。</t>
        </r>
      </text>
    </comment>
    <comment ref="B10" authorId="0" shapeId="0" xr:uid="{00000000-0006-0000-0000-00000C000000}">
      <text>
        <r>
          <rPr>
            <b/>
            <sz val="18"/>
            <rFont val="楷体"/>
            <family val="3"/>
            <charset val="134"/>
          </rPr>
          <t>竹山丹圣：</t>
        </r>
        <r>
          <rPr>
            <sz val="18"/>
            <rFont val="楷体"/>
            <family val="3"/>
            <charset val="134"/>
          </rPr>
          <t>更新于2023/1/17
五大门派炼丹赚钱攻略-风云烟尘创作-极冰补充-竹山丹圣改
其他的是我按经验填的</t>
        </r>
      </text>
    </comment>
    <comment ref="F10" authorId="0" shapeId="0" xr:uid="{00000000-0006-0000-0000-00000D000000}">
      <text>
        <r>
          <rPr>
            <b/>
            <sz val="18"/>
            <rFont val="楷体"/>
            <family val="3"/>
            <charset val="134"/>
          </rPr>
          <t>竹山丹圣：</t>
        </r>
        <r>
          <rPr>
            <sz val="18"/>
            <rFont val="楷体"/>
            <family val="3"/>
            <charset val="134"/>
          </rPr>
          <t>更新于2022/2/17</t>
        </r>
        <r>
          <rPr>
            <sz val="9"/>
            <rFont val="宋体"/>
            <family val="3"/>
            <charset val="134"/>
          </rPr>
          <t xml:space="preserve">
</t>
        </r>
        <r>
          <rPr>
            <sz val="16"/>
            <rFont val="楷体"/>
            <family val="3"/>
            <charset val="134"/>
          </rPr>
          <t>4步学会如何简单炼器（材料出处 1，2品广陵购买 3,4品白帝城购买）
1.学习炼器入门、初窥门径
2.炼制10把下品符器、略有小成
3.炼制10把下品法器、融会贯通
4.炼制10把下品法宝、道之真境
所有炼器的武器拿去逸风城卖掉换钱</t>
        </r>
      </text>
    </comment>
    <comment ref="B11" authorId="0" shapeId="0" xr:uid="{00000000-0006-0000-0000-00000E000000}">
      <text>
        <r>
          <rPr>
            <b/>
            <sz val="18"/>
            <rFont val="楷体"/>
            <family val="3"/>
            <charset val="134"/>
          </rPr>
          <t>竹山丹圣：</t>
        </r>
        <r>
          <rPr>
            <sz val="18"/>
            <rFont val="楷体"/>
            <family val="3"/>
            <charset val="134"/>
          </rPr>
          <t>更新于2023/1/17
还未完工，看实力表白吧</t>
        </r>
      </text>
    </comment>
    <comment ref="F11" authorId="0" shapeId="0" xr:uid="{00000000-0006-0000-0000-00000F000000}">
      <text>
        <r>
          <rPr>
            <b/>
            <sz val="18"/>
            <rFont val="楷体"/>
            <family val="3"/>
            <charset val="134"/>
          </rPr>
          <t>竹山丹圣：</t>
        </r>
        <r>
          <rPr>
            <sz val="18"/>
            <rFont val="楷体"/>
            <family val="3"/>
            <charset val="134"/>
          </rPr>
          <t>更新于2022/2/17
去青石灵脉右下角的矿挖矿，如果有人SL刷到没人了再去挖
在其他坑挖一个月再去右下角鲲鲲</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XJL</author>
  </authors>
  <commentList>
    <comment ref="C10" authorId="0" shapeId="0" xr:uid="{00000000-0006-0000-0A00-000001000000}">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XJL</author>
  </authors>
  <commentList>
    <comment ref="C2" authorId="0" shapeId="0" xr:uid="{00000000-0006-0000-0D00-000001000000}">
      <text>
        <r>
          <rPr>
            <b/>
            <sz val="18"/>
            <rFont val="楷体"/>
            <family val="3"/>
            <charset val="134"/>
          </rPr>
          <t xml:space="preserve">竹山丹圣：
</t>
        </r>
        <r>
          <rPr>
            <sz val="18"/>
            <rFont val="楷体"/>
            <family val="3"/>
            <charset val="134"/>
          </rPr>
          <t>看情况有哪个用哪个就行
双倍耐药吃两份，双倍快乐</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XJL</author>
  </authors>
  <commentList>
    <comment ref="E1" authorId="0" shapeId="0" xr:uid="{00000000-0006-0000-1500-000001000000}">
      <text>
        <r>
          <rPr>
            <b/>
            <sz val="16"/>
            <rFont val="楷体"/>
            <family val="3"/>
            <charset val="134"/>
          </rPr>
          <t xml:space="preserve">竹山丹圣：
</t>
        </r>
        <r>
          <rPr>
            <sz val="16"/>
            <rFont val="楷体"/>
            <family val="3"/>
            <charset val="134"/>
          </rPr>
          <t xml:space="preserve">第一行人阶需要好感到：熟悉
第二行地阶需要好感到：友好
第三行天阶需要好感到：亲密
</t>
        </r>
        <r>
          <rPr>
            <sz val="16"/>
            <color indexed="10"/>
            <rFont val="楷体"/>
            <family val="3"/>
            <charset val="134"/>
          </rPr>
          <t>红色</t>
        </r>
        <r>
          <rPr>
            <sz val="16"/>
            <rFont val="楷体"/>
            <family val="3"/>
            <charset val="134"/>
          </rPr>
          <t>字体为秘籍，需要声望到达1000名扬天下
当然师尊肯定会教你的</t>
        </r>
      </text>
    </comment>
    <comment ref="F20" authorId="0" shapeId="0" xr:uid="{00000000-0006-0000-1500-000002000000}">
      <text>
        <r>
          <rPr>
            <b/>
            <sz val="16"/>
            <rFont val="楷体"/>
            <family val="3"/>
            <charset val="134"/>
          </rPr>
          <t>竹山丹圣：</t>
        </r>
        <r>
          <rPr>
            <sz val="9"/>
            <rFont val="宋体"/>
            <family val="3"/>
            <charset val="134"/>
          </rPr>
          <t xml:space="preserve">
</t>
        </r>
        <r>
          <rPr>
            <sz val="16"/>
            <rFont val="楷体"/>
            <family val="3"/>
            <charset val="134"/>
          </rPr>
          <t>金刃、水枪、木刺、火弹、落石为通用人阶神通，且玩家开局自带或可获得，故不写入神通栏中
有什么不对的给指正一下，让我好在下个版本更新纠正</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tc={DBA94440-BAB7-49C4-A8F7-D30D3B50841B}</author>
  </authors>
  <commentList>
    <comment ref="B6" authorId="0" shapeId="0" xr:uid="{00000000-0006-0000-0000-000001000000}">
      <text>
        <r>
          <rPr>
            <sz val="10"/>
            <color theme="1"/>
            <rFont val="等线"/>
            <family val="2"/>
            <charset val="134"/>
            <scheme val="minor"/>
          </rPr>
          <t>化焰决，融火盾</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tc={A87139A9-CA08-4B25-94C1-8827B71B33F6}</author>
  </authors>
  <commentList>
    <comment ref="F1" authorId="0" shapeId="0" xr:uid="{00000000-0006-0000-0200-000001000000}">
      <text>
        <r>
          <rPr>
            <sz val="10"/>
            <color theme="1"/>
            <rFont val="等线"/>
            <family val="2"/>
            <charset val="134"/>
            <scheme val="minor"/>
          </rPr>
          <t>现为“钟”</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tc={18F63855-4934-4CEB-BC00-E5E6A1AF8380}</author>
  </authors>
  <commentList>
    <comment ref="A31" authorId="0" shapeId="0" xr:uid="{00000000-0006-0000-0400-000001000000}">
      <text>
        <r>
          <rPr>
            <sz val="10"/>
            <color theme="1"/>
            <rFont val="等线"/>
            <family val="2"/>
            <charset val="134"/>
            <scheme val="minor"/>
          </rPr>
          <t>星河？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tc={35B00BF7-802B-40D6-A985-396054CE6C1F}</author>
    <author>tc={53D0CBA9-8E21-49FC-BC6D-A656D72F35C3}</author>
  </authors>
  <commentList>
    <comment ref="H258" authorId="0" shapeId="0" xr:uid="{00000000-0006-0000-0500-000002000000}">
      <text>
        <r>
          <rPr>
            <sz val="10"/>
            <color theme="1"/>
            <rFont val="等线"/>
            <family val="2"/>
            <charset val="134"/>
            <scheme val="minor"/>
          </rPr>
          <t>吸收灵气数+5感谢批注</t>
        </r>
      </text>
    </comment>
    <comment ref="C268" authorId="1" shapeId="0" xr:uid="{00000000-0006-0000-0500-000001000000}">
      <text>
        <r>
          <rPr>
            <sz val="10"/>
            <color theme="1"/>
            <rFont val="等线"/>
            <family val="2"/>
            <charset val="134"/>
            <scheme val="minor"/>
          </rPr>
          <t>1@嘿嘿嘿</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tc={4A6D3FB8-5774-4FBA-9109-F19724A6A8E0}</author>
    <author>tc={34741131-368F-485C-9913-D36EA9DDBD04}</author>
    <author>tc={B77D8A3D-C87B-435B-9A3D-AFB493E9302D}</author>
    <author>tc={A8625245-1F03-49FC-81E4-6CE72EC66221}</author>
    <author>tc={2AB9C185-23C7-4D8B-8CDB-0EF10D9D431A}</author>
    <author>tc={C60B2374-60BE-48BF-ACD5-60F1706C9719}</author>
    <author>tc={172DA37E-A3F7-4E77-A5FC-9F1FCEC958EF}</author>
    <author>tc={0D950BF1-7C7B-458C-98C8-D79907550CC3}</author>
    <author>tc={41DE0D5E-A91E-40C6-89C6-10BB0DED5112}</author>
    <author>tc={0ED3B1CB-1217-4517-BD61-34B0F297BE93}</author>
    <author>tc={85A19721-B680-4DF6-9FA3-6F275331FDF6}</author>
    <author>tc={CD05AFAD-8532-4E2F-822F-3E265D92605D}</author>
    <author>tc={316BBD42-A667-4635-9F41-AD157813EC35}</author>
    <author>tc={83521BF2-A924-4020-8ADF-5D00CEA625DF}</author>
    <author>tc={1559EF03-04C5-4A96-A53A-9144C5F9DAE9}</author>
    <author>tc={3EF3F902-D90A-4492-AE54-24E385607233}</author>
    <author>tc={69D3FD53-7E5F-497C-848B-784D4DC27151}</author>
    <author>tc={67A0FE71-6058-4352-81CB-5DBC5770A49A}</author>
    <author>tc={D9977B23-A278-4A88-924C-60B748EFD1D7}</author>
    <author>tc={1B247C46-1D0D-4414-B026-65A51B2A851F}</author>
  </authors>
  <commentList>
    <comment ref="L47" authorId="0" shapeId="0" xr:uid="{00000000-0006-0000-0600-00000A000000}">
      <text>
        <r>
          <rPr>
            <sz val="10"/>
            <color theme="1"/>
            <rFont val="等线"/>
            <family val="2"/>
            <charset val="134"/>
            <scheme val="minor"/>
          </rPr>
          <t>改为锦地罗</t>
        </r>
      </text>
    </comment>
    <comment ref="C77" authorId="1" shapeId="0" xr:uid="{00000000-0006-0000-0600-00000E000000}">
      <text>
        <r>
          <rPr>
            <sz val="10"/>
            <color theme="1"/>
            <rFont val="等线"/>
            <family val="2"/>
            <charset val="134"/>
            <scheme val="minor"/>
          </rPr>
          <t>雪凝花5狼桃2锦地罗1</t>
        </r>
      </text>
    </comment>
    <comment ref="C78" authorId="2" shapeId="0" xr:uid="{00000000-0006-0000-0600-00000B000000}">
      <text>
        <r>
          <rPr>
            <sz val="10"/>
            <color theme="1"/>
            <rFont val="等线"/>
            <family val="2"/>
            <charset val="134"/>
            <scheme val="minor"/>
          </rPr>
          <t>雪凝花4凌风花5菩提花1</t>
        </r>
      </text>
    </comment>
    <comment ref="H78" authorId="3" shapeId="0" xr:uid="{00000000-0006-0000-0600-000014000000}">
      <text>
        <r>
          <rPr>
            <sz val="10"/>
            <color theme="1"/>
            <rFont val="等线"/>
            <family val="2"/>
            <charset val="134"/>
            <scheme val="minor"/>
          </rPr>
          <t>5个</t>
        </r>
      </text>
    </comment>
    <comment ref="J78" authorId="4" shapeId="0" xr:uid="{00000000-0006-0000-0600-000012000000}">
      <text>
        <r>
          <rPr>
            <sz val="10"/>
            <color theme="1"/>
            <rFont val="等线"/>
            <family val="2"/>
            <charset val="134"/>
            <scheme val="minor"/>
          </rPr>
          <t>这个直接删了</t>
        </r>
      </text>
    </comment>
    <comment ref="L78" authorId="5" shapeId="0" xr:uid="{00000000-0006-0000-0600-00000F000000}">
      <text>
        <r>
          <rPr>
            <sz val="10"/>
            <color theme="1"/>
            <rFont val="等线"/>
            <family val="2"/>
            <charset val="134"/>
            <scheme val="minor"/>
          </rPr>
          <t>菩提花1个</t>
        </r>
      </text>
    </comment>
    <comment ref="F80" authorId="6" shapeId="0" xr:uid="{00000000-0006-0000-0600-000008000000}">
      <text>
        <r>
          <rPr>
            <sz val="10"/>
            <color theme="1"/>
            <rFont val="等线"/>
            <family val="2"/>
            <charset val="134"/>
            <scheme val="minor"/>
          </rPr>
          <t>前期缺绝魂草的话，可以2银灵芝，8玄冰花，1幻心草，天剑笋。会多出18点药渣。</t>
        </r>
      </text>
    </comment>
    <comment ref="J80" authorId="7" shapeId="0" xr:uid="{00000000-0006-0000-0600-00000D000000}">
      <text>
        <r>
          <rPr>
            <sz val="10"/>
            <color theme="1"/>
            <rFont val="等线"/>
            <family val="2"/>
            <charset val="134"/>
            <scheme val="minor"/>
          </rPr>
          <t>没有百草路可以用幻心草一个代替</t>
        </r>
      </text>
    </comment>
    <comment ref="L87" authorId="8" shapeId="0" xr:uid="{00000000-0006-0000-0600-000005000000}">
      <text>
        <r>
          <rPr>
            <sz val="10"/>
            <color theme="1"/>
            <rFont val="等线"/>
            <family val="2"/>
            <charset val="134"/>
            <scheme val="minor"/>
          </rPr>
          <t>用性热，如何首乌</t>
        </r>
      </text>
    </comment>
    <comment ref="C91" authorId="9" shapeId="0" xr:uid="{00000000-0006-0000-0600-000006000000}">
      <text>
        <r>
          <rPr>
            <sz val="10"/>
            <color theme="1"/>
            <rFont val="等线"/>
            <family val="2"/>
            <charset val="134"/>
            <scheme val="minor"/>
          </rPr>
          <t>只能炼出"草还丹"九叶芝换成 冰灵果</t>
        </r>
      </text>
    </comment>
    <comment ref="F91" authorId="10" shapeId="0" xr:uid="{00000000-0006-0000-0600-000001000000}">
      <text>
        <r>
          <rPr>
            <sz val="10"/>
            <color theme="1"/>
            <rFont val="等线"/>
            <family val="2"/>
            <charset val="134"/>
            <scheme val="minor"/>
          </rPr>
          <t>3个阴凝草也行</t>
        </r>
      </text>
    </comment>
    <comment ref="H91" authorId="11" shapeId="0" xr:uid="{00000000-0006-0000-0600-000010000000}">
      <text>
        <r>
          <rPr>
            <sz val="10"/>
            <color theme="1"/>
            <rFont val="等线"/>
            <family val="2"/>
            <charset val="134"/>
            <scheme val="minor"/>
          </rPr>
          <t>冰灵果</t>
        </r>
      </text>
    </comment>
    <comment ref="J91" authorId="12" shapeId="0" xr:uid="{00000000-0006-0000-0600-000013000000}">
      <text>
        <r>
          <rPr>
            <sz val="10"/>
            <color theme="1"/>
            <rFont val="等线"/>
            <family val="2"/>
            <charset val="134"/>
            <scheme val="minor"/>
          </rPr>
          <t>冰灵果</t>
        </r>
      </text>
    </comment>
    <comment ref="L112" authorId="13" shapeId="0" xr:uid="{00000000-0006-0000-0600-00000C000000}">
      <text>
        <r>
          <rPr>
            <sz val="10"/>
            <color theme="1"/>
            <rFont val="等线"/>
            <family val="2"/>
            <charset val="134"/>
            <scheme val="minor"/>
          </rPr>
          <t>六品丹炉可以换狼桃5</t>
        </r>
      </text>
    </comment>
    <comment ref="F119" authorId="14" shapeId="0" xr:uid="{00000000-0006-0000-0600-000004000000}">
      <text>
        <r>
          <rPr>
            <sz val="10"/>
            <color theme="1"/>
            <rFont val="等线"/>
            <family val="2"/>
            <charset val="134"/>
            <scheme val="minor"/>
          </rPr>
          <t>不想要药渣的可以主药两个药槽
2鸡冠草1菩提花3鸡冠草  1冰精芝  6地心火 1地心乳 4品炉，只能炼制一次不然炸鼎咯</t>
        </r>
      </text>
    </comment>
    <comment ref="F128" authorId="15" shapeId="0" xr:uid="{00000000-0006-0000-0600-000003000000}">
      <text>
        <r>
          <rPr>
            <sz val="10"/>
            <color theme="1"/>
            <rFont val="等线"/>
            <family val="2"/>
            <charset val="134"/>
            <scheme val="minor"/>
          </rPr>
          <t>可以换成八角玄冰草</t>
        </r>
      </text>
    </comment>
    <comment ref="C129" authorId="16" shapeId="0" xr:uid="{00000000-0006-0000-0600-000011000000}">
      <text>
        <r>
          <rPr>
            <sz val="10"/>
            <color theme="1"/>
            <rFont val="等线"/>
            <family val="2"/>
            <charset val="134"/>
            <scheme val="minor"/>
          </rPr>
          <t>主药冰精芝5</t>
        </r>
      </text>
    </comment>
    <comment ref="C130" authorId="17" shapeId="0" xr:uid="{00000000-0006-0000-0600-000009000000}">
      <text>
        <r>
          <rPr>
            <sz val="10"/>
            <color theme="1"/>
            <rFont val="等线"/>
            <family val="2"/>
            <charset val="134"/>
            <scheme val="minor"/>
          </rPr>
          <t>主药冰精芝5 药引黑天麻5</t>
        </r>
      </text>
    </comment>
    <comment ref="C131" authorId="18" shapeId="0" xr:uid="{00000000-0006-0000-0600-000007000000}">
      <text>
        <r>
          <rPr>
            <sz val="10"/>
            <color theme="1"/>
            <rFont val="等线"/>
            <family val="2"/>
            <charset val="134"/>
            <scheme val="minor"/>
          </rPr>
          <t>主药冰精芝5 药引为地心火芝</t>
        </r>
      </text>
    </comment>
    <comment ref="L267" authorId="19" shapeId="0" xr:uid="{00000000-0006-0000-0600-000002000000}">
      <text>
        <r>
          <rPr>
            <sz val="10"/>
            <color theme="1"/>
            <rFont val="等线"/>
            <family val="2"/>
            <charset val="134"/>
            <scheme val="minor"/>
          </rPr>
          <t>错的，我炼出废丹了，换成奇茸通天菊</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tc={8DE46810-6D12-46F8-A445-80ADC8E81A69}</author>
    <author>tc={0D297486-320F-4FBB-A95F-F72136FA5362}</author>
    <author>tc={68EE7582-BF58-4CA1-9CCE-27A7393CA45D}</author>
    <author>tc={74F896D7-8FC9-4F25-BD8C-183228AB98AF}</author>
    <author>tc={7CE0E507-1A8D-4C7E-83DD-811013E0E994}</author>
  </authors>
  <commentList>
    <comment ref="G2" authorId="0" shapeId="0" xr:uid="{00000000-0006-0000-0800-000005000000}">
      <text>
        <r>
          <rPr>
            <sz val="10"/>
            <color theme="1"/>
            <rFont val="等线"/>
            <family val="2"/>
            <charset val="134"/>
            <scheme val="minor"/>
          </rPr>
          <t>25年后才会触发</t>
        </r>
      </text>
    </comment>
    <comment ref="B7" authorId="1" shapeId="0" xr:uid="{00000000-0006-0000-0800-000002000000}">
      <text>
        <r>
          <rPr>
            <sz val="10"/>
            <color theme="1"/>
            <rFont val="等线"/>
            <family val="2"/>
            <charset val="134"/>
            <scheme val="minor"/>
          </rPr>
          <t>1</t>
        </r>
      </text>
    </comment>
    <comment ref="B17" authorId="2" shapeId="0" xr:uid="{00000000-0006-0000-0800-000003000000}">
      <text>
        <r>
          <rPr>
            <sz val="10"/>
            <color theme="1"/>
            <rFont val="等线"/>
            <family val="2"/>
            <charset val="134"/>
            <scheme val="minor"/>
          </rPr>
          <t>2</t>
        </r>
      </text>
    </comment>
    <comment ref="B20" authorId="3" shapeId="0" xr:uid="{00000000-0006-0000-0800-000004000000}">
      <text>
        <r>
          <rPr>
            <sz val="10"/>
            <color theme="1"/>
            <rFont val="等线"/>
            <family val="2"/>
            <charset val="134"/>
            <scheme val="minor"/>
          </rPr>
          <t>3</t>
        </r>
      </text>
    </comment>
    <comment ref="E108" authorId="4" shapeId="0" xr:uid="{00000000-0006-0000-0800-000001000000}">
      <text>
        <r>
          <rPr>
            <sz val="10"/>
            <color theme="1"/>
            <rFont val="等线"/>
            <family val="2"/>
            <charset val="134"/>
            <scheme val="minor"/>
          </rPr>
          <t>这王登挂逼，还带回血，必须要爆发伤害</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tc={4B72EF17-20BD-41DF-84CD-B29912197753}</author>
  </authors>
  <commentList>
    <comment ref="A19" authorId="0" shapeId="0" xr:uid="{00000000-0006-0000-0900-000001000000}">
      <text>
        <r>
          <rPr>
            <sz val="10"/>
            <color theme="1"/>
            <rFont val="等线"/>
            <family val="2"/>
            <charset val="134"/>
            <scheme val="minor"/>
          </rPr>
          <t>玄水丹yyds，磕了非常好过</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tc={F5C7AEC8-82C2-4473-8333-2595F0CDA8B6}</author>
  </authors>
  <commentList>
    <comment ref="AA27" authorId="0" shapeId="0" xr:uid="{00000000-0006-0000-0A00-000001000000}">
      <text>
        <r>
          <rPr>
            <sz val="10"/>
            <color theme="1"/>
            <rFont val="等线"/>
            <family val="2"/>
            <charset val="134"/>
            <scheme val="minor"/>
          </rPr>
          <t>空间波动</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tc={55EC1EE0-DC58-43B2-B724-820278B4BA7C}</author>
  </authors>
  <commentList>
    <comment ref="B16" authorId="0" shapeId="0" xr:uid="{00000000-0006-0000-0B00-000001000000}">
      <text>
        <r>
          <rPr>
            <sz val="10"/>
            <color theme="1"/>
            <rFont val="等线"/>
            <family val="2"/>
            <charset val="134"/>
            <scheme val="minor"/>
          </rPr>
          <t>大傻好像是性格7</t>
        </r>
      </text>
    </comment>
  </commentList>
</comments>
</file>

<file path=xl/sharedStrings.xml><?xml version="1.0" encoding="utf-8"?>
<sst xmlns="http://schemas.openxmlformats.org/spreadsheetml/2006/main" count="18027" uniqueCount="6603">
  <si>
    <t/>
  </si>
  <si>
    <t>来源 群781156534</t>
  </si>
  <si>
    <t>功法</t>
  </si>
  <si>
    <t>神通</t>
  </si>
  <si>
    <t>悟道</t>
  </si>
  <si>
    <t>装备</t>
  </si>
  <si>
    <t>打法</t>
  </si>
  <si>
    <t>金连击</t>
  </si>
  <si>
    <t>流光真诀、藏离诀、金翎托天功、真龙九变、幻影神行诀、金刚移山诀</t>
  </si>
  <si>
    <t>寸芒、逆脉、三山印、火铃印、纵地金光、通穴、真龙血怒、悬灵术</t>
  </si>
  <si>
    <t>金道：冲穴、强金、五行、御体、坚毅
体道：炼骨、化劲（有条件可点冰肌、霸体）
器道：玄武、双持（有条件可点化灵）</t>
  </si>
  <si>
    <t>武器：振金
防具：护罩
饰品：护罩+蓄势</t>
  </si>
  <si>
    <t>炼骨可以叠减伤，配合护罩装备可触发御体减伤；装备的蓄势触发坚毅减伤，体道化劲、冰肌进一步增加生存能力
先用寸芒输出，内伤可用纵地金光、通穴、真龙之血解掉，掉血过多可用逆脉+寸芒回血。最后可用真龙血怒双倍伤害爆发收尾</t>
  </si>
  <si>
    <t>重剑蓄势</t>
  </si>
  <si>
    <t>奔雷诀、重元转轮诀、金虹剑诀、幻影神行诀、九纹轮回诀、太上化龙真诀</t>
  </si>
  <si>
    <t>紫影金莲罩、纵地金光、小迷踪阵、覆体印</t>
  </si>
  <si>
    <t>金道：蓄势、御体、坚毅
剑道：重剑、慢剑
器道：玄武、双持</t>
  </si>
  <si>
    <t>武器：蓄势
防具：蓄势
饰品：蓄势</t>
  </si>
  <si>
    <t>紫影金莲罩叠盾，装备蓄势输出，可多炼制叠盾装备，以便灵活应对高输出的敌人。面对持久战可用重元转轮诀进行持续输出。如果敌人每回合只攻击一次，可用覆体印叠减伤触发御体</t>
  </si>
  <si>
    <t>盾击</t>
  </si>
  <si>
    <t>一气分神功、金罡炼体诀、忘忧诀、幻影神行诀、蓄灵诀、太上化龙真诀</t>
  </si>
  <si>
    <t>纵地金光、裂气斩、小迷踪阵</t>
  </si>
  <si>
    <t>金道：冲穴、御体、锻金、坚毅
体道：炼骨
气道：集气
器道：玄武、双持、化灵</t>
  </si>
  <si>
    <t>武器：护罩
防具：护罩
饰品：护罩+蓄势</t>
  </si>
  <si>
    <t>利用技能功法抽牌，回合结束弃牌触发金罡炼体诀叠盾，裂气斩输出
注意每回合放技能不要超过三次，包括武器技能</t>
  </si>
  <si>
    <t>快剑剑伤</t>
  </si>
  <si>
    <t>一气分神功、蓄灵诀、藏离诀、天星润水诀、太乙剑诀、金刚移山诀</t>
  </si>
  <si>
    <t>九宫颠倒阵（可用连岳代替）、聚灵阵、金虹剑法、真金印、千刃术、分金印、金芒术、纵地金光</t>
  </si>
  <si>
    <t>体道：炼骨、化劲、冰肌、霸体
气道：洗髓、集气
剑道：重剑、慢剑、快剑
器道：玄武</t>
  </si>
  <si>
    <t>武器：吸收土灵气
防具：护罩
饰品：吸收土灵气</t>
  </si>
  <si>
    <t>开局先布阵。每回合只放三个技能：分金印、纵地金光、武器技能。
分金印层数越高，真金印+金虹剑法触发连击叠的易伤就越多。金虹剑法产生的剑气可用于释放千刃术</t>
  </si>
  <si>
    <t>金虹贯日</t>
  </si>
  <si>
    <t>九纹轮回诀、太乙剑诀、藏离诀、金翎托天功、真龙九变、金刚移山诀</t>
  </si>
  <si>
    <t>金虹贯日、金芒术、逆脉、蓄势、纵地金光、悬灵术、刺穴、运气术、真龙血怒</t>
  </si>
  <si>
    <t>水道：通水
剑道：重剑、入微、慢剑
器道：青龙、玄武、化灵</t>
  </si>
  <si>
    <t>武器：蓄势
防具：金权重
饰品：蓄势</t>
  </si>
  <si>
    <t>先用各种吸收灵气的技能把其他灵气转换为金灵气，再金芒术给自己叠内伤，逆脉使金虹贯日吸血，真龙血怒伤害翻倍，多余的金灵气用蓄势消耗掉，注意留下十点金灵气放金虹贯日</t>
  </si>
  <si>
    <t>星河剑派</t>
  </si>
  <si>
    <t>怒涛水水</t>
  </si>
  <si>
    <t>紫霄功、怒涛诀、狂澜诀、五府锻元诀、少阳诀、九纹轮回诀</t>
  </si>
  <si>
    <t>怒涛、紫微印、生水印、真金印、刺穴、悬灵术、纵地金光、运气术</t>
  </si>
  <si>
    <t>水道：强水、五行
气道：洗髓、易脉、回元
器道：玄武、双持、化灵</t>
  </si>
  <si>
    <t>武器：3缠绕玄武-驭水、青龙驭水
防具：视金水权重而定
饰品：五色华光</t>
  </si>
  <si>
    <t>金水连击触发怒涛多段伤害，武器给自己叠4点缠绕，自残触发紫霄功。自残伤害可通过回元进行回复。尽量多用真金印以防吸收不到金灵气</t>
  </si>
  <si>
    <t>幻雾</t>
  </si>
  <si>
    <t>幻雾真法、幻影神行诀、灭灵诀、天星化海诀、天星润水诀、太上化龙真诀</t>
  </si>
  <si>
    <t>九宫颠倒阵（可用连岳代替）、小迷踪阵、凝水归流、取月壶天、幻雾术</t>
  </si>
  <si>
    <t>水道：生水、通水
气道：洗髓、集气、化劲
器道：玄武、双持、化灵</t>
  </si>
  <si>
    <t>武器：吸收灵气
防具：护罩
饰品：吸收灵气</t>
  </si>
  <si>
    <t>开局使用小迷踪阵和幻雾术增加闪避率，开启九宫颠倒阵积攒灵气。然后每回合用完武器技能即可挂机
利用幻雾真法偷灵气，灵气越多功法的伤害和回血就越多，回血还可以通过通水悟道来输出。到了化神期可以学五层玄水真法进一步提高输出</t>
  </si>
  <si>
    <t>冰霜内伤</t>
  </si>
  <si>
    <t>九纹轮回诀、紫阳混元劲、冰魄经、幻影神行诀、九玄内经、太上化龙诀</t>
  </si>
  <si>
    <t>玄阴劲、玄冰劲、暗雷劲、风灵劲、玄冰刺、玄冰凝骨术</t>
  </si>
  <si>
    <t>气道：化劲、引气
水道：冰冻、自愈、凝脉
器道：玄武、双持</t>
  </si>
  <si>
    <t>武器：霜冻
防具：护罩
饰品：护罩</t>
  </si>
  <si>
    <t>先开武器叠霜冻，玄冰凝骨术冻住敌人下个回合不能动。四大暗劲配合引气叠内伤，霜冻配合冰魄经和凝脉叠内伤。内伤层数高了用玄冰刺给敌人增加灵气使内伤的伤害更高</t>
  </si>
  <si>
    <t>水剑</t>
  </si>
  <si>
    <t>金刚移山诀、重水普渡诀、九纹轮回诀、藏离诀、太乙剑诀、真龙九变</t>
  </si>
  <si>
    <t>破釜沉舟、逆脉、金芒术、净水无波、怒水天殇、刺穴、悬灵术、真龙血怒、御水诀、三山印</t>
  </si>
  <si>
    <t>水道：止水、生水、惊涛、通水
剑道：重剑、入微、慢剑
器道：青龙、玄武、化灵</t>
  </si>
  <si>
    <t>武器：振剑
防具：无要求
饰品：吸收金灵气</t>
  </si>
  <si>
    <t>使用过吸收灵气的技能后，先放金芒术再放逆脉和真龙血怒，怒水和净水轮流放，注意保证最后一次放净水，并且留下4点水灵气放破釜沉舟</t>
  </si>
  <si>
    <t>冰霜寂灭指</t>
  </si>
  <si>
    <t>九纹轮回诀、金刚移山诀、裂冰诀、幻影神行诀、真龙九变、大罗千幻诀</t>
  </si>
  <si>
    <t>寂灭指、霜天寒月阵、玄冰劲、牵灵咒、小迷踪阵、玄冰凝骨术、寒霜刺、真龙血怒、吞灵咒</t>
  </si>
  <si>
    <t>水道：冰冻
阵道：驱阵
体道：炼骨、化劲、冰肌
器道：玄武、双持、化灵</t>
  </si>
  <si>
    <t>武器：霜冻
防具：护罩
饰品：霜冻</t>
  </si>
  <si>
    <t>开局布阵并放玄冰凝骨术防止在霜冻层数不够高时受伤；再放寒霜刺做好裂冰诀和大罗千幻诀（注意大罗只能学到第二层或第五层）的前置垫刀；接下来所有灵气释放玄冰劲+牵灵咒快速叠霜冻，霜冻层数够高就用寂灭指一击灭杀。
注意如果敌人用debuff输出，要留着真龙之血每回合清除debuff，输出的回合再放真龙血怒和吞灵咒</t>
  </si>
  <si>
    <t>竹山宗</t>
  </si>
  <si>
    <t>叠毒</t>
  </si>
  <si>
    <t>青蛇要诀、龙象吞海诀、紫阳混元劲、太上化龙诀、幻影神行诀、太上化龙真诀</t>
  </si>
  <si>
    <t>青蛇劲、五毒咒、引毒咒、寄杖诀、御水决、滥觞、运气术、化血毒掌、三相生灵诀</t>
  </si>
  <si>
    <t>木道：封喉、自愈、噬心
气道：储海
体道：炼骨、化劲
器道：青龙、双持、化灵</t>
  </si>
  <si>
    <t>武器：青龙叠毒
防具：玄武权重
饰品：玄武叠毒</t>
  </si>
  <si>
    <t>青蛇劲叠毒，每回合一次滥觞和五毒咒，计算中毒层数用引毒咒爆发。过程如果受伤严重可用化血毒掌或三相生灵诀回血</t>
  </si>
  <si>
    <t>缠绕</t>
  </si>
  <si>
    <t>青鸾转生诀、太乙玄功、紫阳混元劲、金刚移山诀、太上化龙真诀、幻影神行诀</t>
  </si>
  <si>
    <t>乱藤术、寄杖诀、御水决、滥觞、运气术、缠丝咒</t>
  </si>
  <si>
    <t>木道：寄生、自愈、盘根
体道：炼骨、化劲、冰肌
器道：玄武、双持、化灵</t>
  </si>
  <si>
    <t>武器：玄武缠绕
防具：玄武权重
饰品：玄武缠绕</t>
  </si>
  <si>
    <t>缠绕能增幅乱藤术伤害，利用乱藤术吸血保持战斗力。悟道与缠丝咒保证缠绕每回合叠加。</t>
  </si>
  <si>
    <t>障毒</t>
  </si>
  <si>
    <t>大罗千幻诀、太乙玄功、九纹轮回诀、九冲图集、金刚移山诀、真龙九变</t>
  </si>
  <si>
    <t>障毒诀、回春印、寄杖诀、御水决、善水印、上清印、悬灵术、真龙血怒、花舞术、驱物术</t>
  </si>
  <si>
    <t>木道：强木、生木、通木
器道：白虎、青龙、双持、化灵</t>
  </si>
  <si>
    <t>武器：双持青龙振木
防具：白虎木权重
饰品：吸收水灵气</t>
  </si>
  <si>
    <t>利用水木系技能触发九冲图集刷满所有种类的debuff，花舞术、驱物术触发大罗千幻诀，真龙九变伤害翻倍，振木武器配合障毒诀的双倍增伤爆发秒人。</t>
  </si>
  <si>
    <t>坐火诀</t>
  </si>
  <si>
    <t>大罗千幻诀、陨日轮炎诀、九纹轮回诀、藏离诀、金刚移山诀、真龙九变</t>
  </si>
  <si>
    <t>坐火诀、逆脉、金芒术、离火绝炎、焚灵诀、悬灵术、刺穴、焚气术</t>
  </si>
  <si>
    <t>水道：生水、通水
器道：白虎、青龙、双持、化灵</t>
  </si>
  <si>
    <t>武器：双持青龙振火
防具：白虎金火权重
饰品：灼烧</t>
  </si>
  <si>
    <t>离火绝炎、悬灵术、刺穴吸收灵气
金芒术、焚气术、武器、逆脉叠好各种buff
焚灵诀让敌人灵气归零，坐火诀爆发
注意正常战斗不需要逆脉伤害也够，打boss灵气不够可吃补充金灵气的丹药</t>
  </si>
  <si>
    <t>叠焰</t>
  </si>
  <si>
    <t>陨日轮炎诀、泰阳诀、吞日神猿变、金刚移山诀、真龙九变、大罗千幻诀</t>
  </si>
  <si>
    <t>九宫颠倒阵（可用连岳代替）、爆燃、聚焰、大吞焰术、真龙血怒、焰灵招徕、离火绝炎、火墙术、化焰、浴火咒</t>
  </si>
  <si>
    <t>火道：浴火、五行、生火、相生、通火
气道：洗髓、集气、化劲、抱朴、归一
器道：玄武</t>
  </si>
  <si>
    <t>武器：灼烧玄武-吸收火灵气
防具：灼烧玄武-护罩
饰品：灼烧玄武-吸收火灵气</t>
  </si>
  <si>
    <t>开局布阵，每回合用一次聚焰+火墙术触发相生获得6层【聚气】。用焰灵招徕叠好大罗千幻诀的前置垫刀。然后开始积攒灵气。过程中如果受伤可以用大吞焰术将泰阳功产生的焰吃掉回血
焰叠够了，先用化焰+浴火咒将灵气用到只剩12点灵气为止，这样爆燃可以触发归一增伤。注意其中留至少5点火灵气和1点木灵气，否则不能放聚焰和爆燃。如果最后剩余的灵气是13，可以用离火绝炎+化焰术变成12点
最后聚焰+爆燃爆发</t>
  </si>
  <si>
    <t>化焰</t>
  </si>
  <si>
    <t>焚天功，真龙九变，太上化龙真诀，涅槃诀，吞日神猿变，大罗千幻诀</t>
  </si>
  <si>
    <t>爆燃，聚焰，龙怒，九龙神火罩，都天烈火仙阵，离火绝炎，焰灵招徕，吞焰，浴火咒，聚火印</t>
  </si>
  <si>
    <t>体真，自愈，通火，抱朴，化灵，耐药，需要仙人</t>
  </si>
  <si>
    <t>四个装备统一叠化焰负面灼烧。</t>
  </si>
  <si>
    <t xml:space="preserve">悟道的自愈酌情点，因为有涅槃，打到复活基本没人能抗住我的伤害了
这套很需要操作，第一回合要把化焰转成焰，用焰灵招徕叠大罗千幻，上龙怒，蓄势完成后叠化焰，差不多了就聚焰+爆燃，焚天功和焰能提升巨量的基础伤害，打完爆发可以选择焰灵招徕继续输出，或者吞焰之后转用返火移景灼烧
https://tieba.baidu.com/p/7694719509
</t>
  </si>
  <si>
    <t>火阵灼烧</t>
  </si>
  <si>
    <t>玄阳哺焰诀、煮海诀、焚阳诀、幻影神行诀、四方愈灵图、太上化龙真诀</t>
  </si>
  <si>
    <t>返火移景术、都天烈火仙阵、九龙神火罩、赤炎灵阵、聚灵阵、愈灵阵、小迷踪阵、离火绝炎、聚焰、燃烬</t>
  </si>
  <si>
    <t>火道：浴火、生火、炙火、化焰
阵道：聚灵、两仪（太极可点）
器道：玄武、双持（化灵可点）</t>
  </si>
  <si>
    <t>武器：灼烧玄武-化焰
防具：灼烧玄武-化焰
饰品：灼烧玄武-化焰</t>
  </si>
  <si>
    <t>用阵法提供生存能力，并配合装备为自己叠灼烧，多余的灵气用返火移景术给敌人叠灼烧</t>
  </si>
  <si>
    <t>散修</t>
  </si>
  <si>
    <t>剑气</t>
  </si>
  <si>
    <t>金虹剑诀、五府锻元诀、幻影神行诀、太上化龙诀、太乙剑诀、紫阳混元劲</t>
  </si>
  <si>
    <t>玄武剑阵、地剑、天剑、运气术、裂气斩</t>
  </si>
  <si>
    <t>体道：炼骨、化劲、冰肌、霸体
阵道：聚灵、集中
器道：玄武、双持（有条件可点化灵）</t>
  </si>
  <si>
    <t>武器：剑气
防具：回血
饰品：剑气</t>
  </si>
  <si>
    <t>开局先布阵，然后每回合驱阵一次。根据敌人类型选择战斗方式：
敌人输出高：除了驱阵就全力放地剑叠剑气，是否相克看敌人能不能突破我们的防御
敌人输出低：除了驱阵就直接放天剑。护盾够多也可以裂气斩输出</t>
  </si>
  <si>
    <t>气海无涯</t>
  </si>
  <si>
    <t>天星化海诀，天星润水诀（这两个是核心，朝元御金诀和溯金真法算伪核心吧），玄清天衍录，太上化龙真诀，蓄灵诀，灭灵诀，一气分神功，幻雾真法（可以但没必要）</t>
  </si>
  <si>
    <t>九宫颠倒阵（可以请教了），一般对手不配我们使出第二个技能</t>
  </si>
  <si>
    <t>仙人（高配版需要比较多的悟道点），龙族
水点到通水(不喜欢毒奶的话完全没必要点水道)
气点到抱朴，抽牌不多说了
丹耐药</t>
  </si>
  <si>
    <t>两个加土灵气的匣子，一个加金灵气的印章，衣服金权重（这里就用朝元御金诀副C举个栗子）</t>
  </si>
  <si>
    <t>筑基体真不体真都行，个人比较喜欢
过渡装备：前期连岳+尘装备，或者九转剑气过渡等等，海外买两个核心功法筑基即可成型。论道水土气金，然后炼丹炼器
尽量每回合多抽灵气。合理利用自己的元婴九变也很重要。</t>
  </si>
  <si>
    <t>飞针流</t>
  </si>
  <si>
    <t>紫霄功、怒涛诀、狂澜诀、少阳诀、万象缠身诀、九冲图集</t>
  </si>
  <si>
    <t>鹤喙针、鹤回翔、玄冰凝骨术、回风印、寄杖术、悬灵术</t>
  </si>
  <si>
    <t>气道：回元
体道：炼骨
器道：玄武</t>
  </si>
  <si>
    <t>武器：3缠绕玄武-吸收木灵气
防具：阴磷甲
饰品：2易伤玄武-吸收木灵气</t>
  </si>
  <si>
    <t>先放回风印，再用武器缠绕自己，一直放鹤喙针。由于鹤喙针可以触发狂澜诀、少阳诀的吸收灵气，怒涛诀的水枪、万象缠身诀的寄生引血术、鹤喙针都可以触发缠绕，而缠绕又能触发紫霄功吸收灵气，所以可以多吸收很多灵气。
虽然不能无限吸收灵气，但留4木4水放鹤回翔后又可以吸收大量灵气，接着放鹤喙针，无限循环永动
如果真的脸黑无法永动，还有玄冰凝骨术可以拖到下个回合。炼骨保证了下回合生存，回风印保证了下回合输出</t>
  </si>
  <si>
    <t>化尘教</t>
  </si>
  <si>
    <t>引力</t>
  </si>
  <si>
    <t>吞日神猿变、四象天引录、真龙九变、大罗千幻诀、金刚移山诀、元戎飞沙诀</t>
  </si>
  <si>
    <t>引力术、天星若雨、真龙血怒、、逆脉、灵光印、驱物术</t>
  </si>
  <si>
    <t>土道：引力、重岩、御体、通土
体道：炼骨、锻体、冰肌、霸体
器道：玄武</t>
  </si>
  <si>
    <t>武器：护罩
防具：减伤+护罩
饰品：护罩</t>
  </si>
  <si>
    <t>开局驱物术叠好大罗千幻诀的前置垫刀和真龙血怒，后面一直放引力术。尘叠够了直接天星若雨</t>
  </si>
  <si>
    <t>还尘相关</t>
  </si>
  <si>
    <t>消耗/要求</t>
  </si>
  <si>
    <t>效果</t>
  </si>
  <si>
    <t>触发手段</t>
  </si>
  <si>
    <t>还尘</t>
  </si>
  <si>
    <t>土+同</t>
  </si>
  <si>
    <t>【后继无力】对方有【沙】时才能释放，移除对方所有的【沙】，自己获得等量的【尘】</t>
  </si>
  <si>
    <t>沙缚</t>
  </si>
  <si>
    <t>土+2同</t>
  </si>
  <si>
    <t>对手拥有【沙】时才能使用，造成4/5/9/16/32点伤害，并立即释放一次【还尘】。在单回合中每使用一次，额外消耗1点土灵气</t>
  </si>
  <si>
    <t>归尘</t>
  </si>
  <si>
    <t>土道小成</t>
  </si>
  <si>
    <t>每次护罩被击破后，如果对手有【沙】，则立即释放一次【还尘】</t>
  </si>
  <si>
    <t>具体收益</t>
  </si>
  <si>
    <t>化尘诀</t>
  </si>
  <si>
    <t>人阶中功法</t>
  </si>
  <si>
    <t>每次释放【还尘】后获得【护罩】*2/3/4/5/6</t>
  </si>
  <si>
    <t>灵沙术</t>
  </si>
  <si>
    <t>消耗【尘】*1，下次释放【还尘】时，随机吸收对方的1点灵气</t>
  </si>
  <si>
    <t>混元尘引录</t>
  </si>
  <si>
    <t>地阶中功法</t>
  </si>
  <si>
    <t>处于【引力】状态下释放【还尘】时，额外获得【尘】*4/5/6/9/15</t>
  </si>
  <si>
    <t>化尘真诀</t>
  </si>
  <si>
    <t>地阶上功法</t>
  </si>
  <si>
    <t>每次释放【还尘】后，获得【护罩】*3/6/10/20/32</t>
  </si>
  <si>
    <t>万尘归灵诀</t>
  </si>
  <si>
    <t>天阶上功法</t>
  </si>
  <si>
    <t>每次释放【还尘】后，获得【聚气】*1/1/2/2/3</t>
  </si>
  <si>
    <t>土葬迷尘阵</t>
  </si>
  <si>
    <t>4土+3同</t>
  </si>
  <si>
    <t>【阵法】每次释放【还尘】后，获得【减伤】*4/5/6/7/9</t>
  </si>
  <si>
    <t>土葬轮转阵</t>
  </si>
  <si>
    <t>【阵法】每次释放【还尘】后，获得【振土】*15/16/18/27/45</t>
  </si>
  <si>
    <t>化沙相关</t>
  </si>
  <si>
    <t>化沙</t>
  </si>
  <si>
    <t>【后继无力】自身有【尘】时才能释放，移除自身所有的【尘】，对方获得等量的【沙】</t>
  </si>
  <si>
    <t>沙牢</t>
  </si>
  <si>
    <t>2土+2同</t>
  </si>
  <si>
    <t>【后继无力】自身有【尘】时才能释放，释放一次【化沙】并使敌方获得【缠绕】*2/3/4/6/10</t>
  </si>
  <si>
    <t>沙葬</t>
  </si>
  <si>
    <t>4土+2同</t>
  </si>
  <si>
    <t>造成16/24/38/70/140点伤害。【连击】若上个技能为火系技能，则获得【尘】*1/2/4/8/16，并释放一次【化沙】</t>
  </si>
  <si>
    <t>每次释放【化沙】后对敌方造成2/3/4/5/6点土系伤害</t>
  </si>
  <si>
    <t>凝沙诀</t>
  </si>
  <si>
    <t>地阶下功法</t>
  </si>
  <si>
    <t>每次释放【化沙】时，对敌方造成5/10/20/40/80点土系伤害</t>
  </si>
  <si>
    <t>处于【引力】状态下释放【化沙】时，对方额外获得【沙】*4/5/6/9/15</t>
  </si>
  <si>
    <t>每次释放【化沙】后，获得【振土】*3/6/10/20/32</t>
  </si>
  <si>
    <t>凝沙</t>
  </si>
  <si>
    <t>土道真境</t>
  </si>
  <si>
    <t>每次释放【化沙】后，下一次造成的技能伤害提高30%（此效果无法叠加）</t>
  </si>
  <si>
    <t>剑</t>
  </si>
  <si>
    <t>飞针</t>
  </si>
  <si>
    <t>环</t>
  </si>
  <si>
    <t>钟</t>
  </si>
  <si>
    <t>匣</t>
  </si>
  <si>
    <t>法袍</t>
  </si>
  <si>
    <t>甲胄</t>
  </si>
  <si>
    <t>珠</t>
  </si>
  <si>
    <t>印</t>
  </si>
  <si>
    <t>令</t>
  </si>
  <si>
    <t>石</t>
  </si>
  <si>
    <t>天阳</t>
  </si>
  <si>
    <t>金</t>
  </si>
  <si>
    <t>单次造伤.X</t>
  </si>
  <si>
    <t>多段造伤.X</t>
  </si>
  <si>
    <t>振X</t>
  </si>
  <si>
    <t>驭X</t>
  </si>
  <si>
    <t>抽牌.X</t>
  </si>
  <si>
    <t>灵根权重.X</t>
  </si>
  <si>
    <t>回合结束.蓄势</t>
  </si>
  <si>
    <t>回合开始.辟金</t>
  </si>
  <si>
    <t>吸取灵气.X</t>
  </si>
  <si>
    <t>回合开始.敌.易伤</t>
  </si>
  <si>
    <t>木</t>
  </si>
  <si>
    <t>回合结束.加血</t>
  </si>
  <si>
    <t>回合开始.辟毒</t>
  </si>
  <si>
    <t>回合开始.敌.中毒</t>
  </si>
  <si>
    <t>枫玄玉髓</t>
  </si>
  <si>
    <t>暂无</t>
  </si>
  <si>
    <t>吞云蟒眼</t>
  </si>
  <si>
    <t>翠虹木蕴铁</t>
  </si>
  <si>
    <t>水</t>
  </si>
  <si>
    <t>回合结束.疗</t>
  </si>
  <si>
    <t>回合开始.疗</t>
  </si>
  <si>
    <t>回合开始.敌.霜冻</t>
  </si>
  <si>
    <t>玄心寒玉</t>
  </si>
  <si>
    <t>御水珠</t>
  </si>
  <si>
    <t>吞云蟒皮</t>
  </si>
  <si>
    <t>火</t>
  </si>
  <si>
    <t>回合结束.化焰</t>
  </si>
  <si>
    <t>回合开始.化焰</t>
  </si>
  <si>
    <t>回合开始.敌.灼烧</t>
  </si>
  <si>
    <t>焚天火玉</t>
  </si>
  <si>
    <t>火龙角</t>
  </si>
  <si>
    <t>火龙眼</t>
  </si>
  <si>
    <t>火龙皮</t>
  </si>
  <si>
    <t>土</t>
  </si>
  <si>
    <t>回合结束.减伤</t>
  </si>
  <si>
    <t>回合开始.尘</t>
  </si>
  <si>
    <t>回合开始.敌.沙</t>
  </si>
  <si>
    <t>九星石</t>
  </si>
  <si>
    <t>坤仪铁</t>
  </si>
  <si>
    <t>混元</t>
  </si>
  <si>
    <t>回合结束.护罩</t>
  </si>
  <si>
    <t>回合开始.护罩</t>
  </si>
  <si>
    <t>仙灵玉</t>
  </si>
  <si>
    <t>深海章鱼骨</t>
  </si>
  <si>
    <t>深海章鱼触手</t>
  </si>
  <si>
    <t>深海章鱼甲</t>
  </si>
  <si>
    <t>玄天灵铁</t>
  </si>
  <si>
    <t>神识</t>
  </si>
  <si>
    <t>凝神</t>
  </si>
  <si>
    <t>回合结束.凝神</t>
  </si>
  <si>
    <t>回合开始.凝神</t>
  </si>
  <si>
    <t>回合开始.敌.神殇</t>
  </si>
  <si>
    <t>凝神翡翠</t>
  </si>
  <si>
    <t>深海章鱼眼</t>
  </si>
  <si>
    <t>锻心铁</t>
  </si>
  <si>
    <t>回合结束.反伤</t>
  </si>
  <si>
    <t>回合开始.剑气</t>
  </si>
  <si>
    <t>玄天剑玉</t>
  </si>
  <si>
    <t>六品剑骨</t>
  </si>
  <si>
    <t>天剑舍利</t>
  </si>
  <si>
    <t>六品剑痕石</t>
  </si>
  <si>
    <t>玄天剑坯</t>
  </si>
  <si>
    <t>地阴</t>
  </si>
  <si>
    <t>敌.易伤</t>
  </si>
  <si>
    <t>敌.流血</t>
  </si>
  <si>
    <t>蓄势</t>
  </si>
  <si>
    <t>御木</t>
  </si>
  <si>
    <t>回合结束.御木</t>
  </si>
  <si>
    <t>回合开始.蓄势</t>
  </si>
  <si>
    <t>天阳缕鑫石</t>
  </si>
  <si>
    <t>鲲骨</t>
  </si>
  <si>
    <t>鲲心脏</t>
  </si>
  <si>
    <t>鲲背甲</t>
  </si>
  <si>
    <t>太初金陨钢</t>
  </si>
  <si>
    <t>敌.缠绕</t>
  </si>
  <si>
    <t>敌.中毒</t>
  </si>
  <si>
    <t>加血</t>
  </si>
  <si>
    <t>御土</t>
  </si>
  <si>
    <t>回合结束.御土</t>
  </si>
  <si>
    <t>回合开始.辟木</t>
  </si>
  <si>
    <t>回合开始.加血</t>
  </si>
  <si>
    <t>回合开始.敌.缠绕</t>
  </si>
  <si>
    <t>天元石心</t>
  </si>
  <si>
    <t>朽木冥铁</t>
  </si>
  <si>
    <t>敌.霜冻</t>
  </si>
  <si>
    <t>疗</t>
  </si>
  <si>
    <t>御火</t>
  </si>
  <si>
    <t>回合结束.御火</t>
  </si>
  <si>
    <t>回合开始.辟水</t>
  </si>
  <si>
    <t>玄古冰晶</t>
  </si>
  <si>
    <t>吞云蟒骨</t>
  </si>
  <si>
    <t>吞云蟒胃袋</t>
  </si>
  <si>
    <t>吞云蟒鳞</t>
  </si>
  <si>
    <t>仙韵寒铁精</t>
  </si>
  <si>
    <t>敌.灼烧</t>
  </si>
  <si>
    <t>焰</t>
  </si>
  <si>
    <t>御金</t>
  </si>
  <si>
    <t>回合结束.御金</t>
  </si>
  <si>
    <t>回合开始.辟火</t>
  </si>
  <si>
    <t>火龙牙</t>
  </si>
  <si>
    <t>火龙心脏</t>
  </si>
  <si>
    <t>火龙鳞</t>
  </si>
  <si>
    <t>焱玻焰铁</t>
  </si>
  <si>
    <t>敌.破体</t>
  </si>
  <si>
    <t>敌.沙</t>
  </si>
  <si>
    <t>尘</t>
  </si>
  <si>
    <t>减伤</t>
  </si>
  <si>
    <t>御水</t>
  </si>
  <si>
    <t>回合结束.御水</t>
  </si>
  <si>
    <t>坤羽玉髓</t>
  </si>
  <si>
    <t>敌.缚足</t>
  </si>
  <si>
    <t>护罩</t>
  </si>
  <si>
    <t>回合结束.速</t>
  </si>
  <si>
    <t>太玄晶</t>
  </si>
  <si>
    <t>深海章鱼牙</t>
  </si>
  <si>
    <t>深海章鱼心脏</t>
  </si>
  <si>
    <t>深海章鱼皮</t>
  </si>
  <si>
    <t>万灵金</t>
  </si>
  <si>
    <t>敌.神殇</t>
  </si>
  <si>
    <t>冰心寒玉</t>
  </si>
  <si>
    <t>深海章鱼墨囊</t>
  </si>
  <si>
    <t>锻心铜</t>
  </si>
  <si>
    <t>六品剑意石</t>
  </si>
  <si>
    <t>天剑灵晶</t>
  </si>
  <si>
    <t>六品剑鞘晶</t>
  </si>
  <si>
    <t>黄天剑坯</t>
  </si>
  <si>
    <t>灵纹</t>
  </si>
  <si>
    <t>六级材料表</t>
  </si>
  <si>
    <t>白虎</t>
  </si>
  <si>
    <t>对自己造成3/6/9/12/15点真实伤害</t>
  </si>
  <si>
    <t>玄武</t>
  </si>
  <si>
    <t>中毒+1/2/3/4</t>
  </si>
  <si>
    <t>材料1</t>
  </si>
  <si>
    <t>材料2</t>
  </si>
  <si>
    <t>材料3</t>
  </si>
  <si>
    <t>材料4</t>
  </si>
  <si>
    <t>材料5</t>
  </si>
  <si>
    <t>总五维</t>
  </si>
  <si>
    <t>缠绕+1/2/3/4</t>
  </si>
  <si>
    <t>2皮麟</t>
  </si>
  <si>
    <t>2金属</t>
  </si>
  <si>
    <t>2石</t>
  </si>
  <si>
    <t>2灵物</t>
  </si>
  <si>
    <t>2牙骨</t>
  </si>
  <si>
    <t>3金属</t>
  </si>
  <si>
    <t>3灵物</t>
  </si>
  <si>
    <t>6皮麟</t>
  </si>
  <si>
    <t>霜冻+1/2/3/4</t>
  </si>
  <si>
    <t>3皮麟</t>
  </si>
  <si>
    <t>1牙骨</t>
  </si>
  <si>
    <t>3石</t>
  </si>
  <si>
    <t>6金属</t>
  </si>
  <si>
    <t>灼烧+1/2/3/4</t>
  </si>
  <si>
    <t>5皮麟</t>
  </si>
  <si>
    <t>易伤+1/2</t>
  </si>
  <si>
    <t>1灵物</t>
  </si>
  <si>
    <t>3牙骨</t>
  </si>
  <si>
    <t>青龙</t>
  </si>
  <si>
    <t>CD+1/2/3</t>
  </si>
  <si>
    <t>1皮麟</t>
  </si>
  <si>
    <t>5金属</t>
  </si>
  <si>
    <t>朱雀</t>
  </si>
  <si>
    <t>生命值＜50%</t>
  </si>
  <si>
    <t>1金属</t>
  </si>
  <si>
    <t>4灵物</t>
  </si>
  <si>
    <t>生命值＜25%</t>
  </si>
  <si>
    <t>1石</t>
  </si>
  <si>
    <t>4石</t>
  </si>
  <si>
    <t>4牙骨</t>
  </si>
  <si>
    <t>生命值＜10%</t>
  </si>
  <si>
    <t>4皮麟</t>
  </si>
  <si>
    <t>词条</t>
  </si>
  <si>
    <t>所需灵力</t>
  </si>
  <si>
    <t>伤害.X</t>
  </si>
  <si>
    <t>造成X系伤害</t>
  </si>
  <si>
    <t>易伤</t>
  </si>
  <si>
    <t>受到的技能伤害增加</t>
  </si>
  <si>
    <t>每使用一次技能，受到伤害</t>
  </si>
  <si>
    <t>霜冻</t>
  </si>
  <si>
    <t>技能造成的伤害减少</t>
  </si>
  <si>
    <t>4金属</t>
  </si>
  <si>
    <t>灼烧</t>
  </si>
  <si>
    <t>回合开始时，受到伤害</t>
  </si>
  <si>
    <t>破体</t>
  </si>
  <si>
    <t>受到的治疗效果减半</t>
  </si>
  <si>
    <t>神殇</t>
  </si>
  <si>
    <t>降低神识</t>
  </si>
  <si>
    <t>回合结束时，对敌方造成伤害</t>
  </si>
  <si>
    <t>本回合造成的X系伤害增加</t>
  </si>
  <si>
    <t>每受到一点伤害移除一层，回合开始时移除所有，造成层数点剑系伤害</t>
  </si>
  <si>
    <t>恢复生命值</t>
  </si>
  <si>
    <t>回合结束时，恢复层数点生命值</t>
  </si>
  <si>
    <t>每次受到伤害时，反弹敌方层数点火属性伤害，回合结束时，获得【灼烧】*1</t>
  </si>
  <si>
    <t>收到技能伤害降低</t>
  </si>
  <si>
    <t>抵挡层数点伤害</t>
  </si>
  <si>
    <t>提升神识</t>
  </si>
  <si>
    <t>下一次技能造成的X系伤害增加</t>
  </si>
  <si>
    <t>中毒</t>
  </si>
  <si>
    <t>回合结束时，受到层数点伤害</t>
  </si>
  <si>
    <t>化尘教指示物</t>
  </si>
  <si>
    <t>5石</t>
  </si>
  <si>
    <t>流血</t>
  </si>
  <si>
    <t>回合结束时，受到等同于自身已损失生命值(层数点)%的伤害</t>
  </si>
  <si>
    <t>5灵物</t>
  </si>
  <si>
    <t>本回合造成的火系伤害增加层数点</t>
  </si>
  <si>
    <t>沙</t>
  </si>
  <si>
    <t>缚足</t>
  </si>
  <si>
    <t>遁速降低</t>
  </si>
  <si>
    <t>吸收X系灵气</t>
  </si>
  <si>
    <t>御X</t>
  </si>
  <si>
    <t>受到的技能X系伤害降低</t>
  </si>
  <si>
    <t>提升抽取X系牌的概率</t>
  </si>
  <si>
    <t>5牙骨</t>
  </si>
  <si>
    <t>反伤</t>
  </si>
  <si>
    <t>每次受到伤害时，反弹敌方伤害</t>
  </si>
  <si>
    <t>速</t>
  </si>
  <si>
    <t>遁速提升</t>
  </si>
  <si>
    <t>辟金</t>
  </si>
  <si>
    <t>每次受到伤害时，移除自身【易伤】*1</t>
  </si>
  <si>
    <t>辟毒</t>
  </si>
  <si>
    <t>回合开始时，移除自身【中毒】*12</t>
  </si>
  <si>
    <t>辟木</t>
  </si>
  <si>
    <t>每次使用技能时，移除自身【缠绕】*1</t>
  </si>
  <si>
    <t>辟水</t>
  </si>
  <si>
    <t>每次使用技能时，移除自身【霜冻】*1</t>
  </si>
  <si>
    <t>辟火</t>
  </si>
  <si>
    <t>回合结束时，移除自身【灼烧】*12</t>
  </si>
  <si>
    <t>品质</t>
  </si>
  <si>
    <t>价格</t>
  </si>
  <si>
    <t>6石</t>
  </si>
  <si>
    <t>符器</t>
  </si>
  <si>
    <t>下</t>
  </si>
  <si>
    <t>6灵物</t>
  </si>
  <si>
    <t>中</t>
  </si>
  <si>
    <t>上</t>
  </si>
  <si>
    <t>法器</t>
  </si>
  <si>
    <t>6牙骨</t>
  </si>
  <si>
    <t>法宝</t>
  </si>
  <si>
    <t>纯阳</t>
  </si>
  <si>
    <t>通天</t>
  </si>
  <si>
    <t>入</t>
  </si>
  <si>
    <t>|</t>
  </si>
  <si>
    <t>—</t>
  </si>
  <si>
    <t>入：进入初始位置</t>
  </si>
  <si>
    <t>传：花费1天修复传送阵，之后随机传送到其他传送阵</t>
  </si>
  <si>
    <t>传</t>
  </si>
  <si>
    <t>泥沼：遁速&gt;15方可通过</t>
  </si>
  <si>
    <t>毒沼：拥有清蕴丹方可通过</t>
  </si>
  <si>
    <t>泥沼</t>
  </si>
  <si>
    <t>寒潭：筑基后期大蛇</t>
  </si>
  <si>
    <t>洞窟：击败妖狼继续前进，或后退。</t>
  </si>
  <si>
    <t>寒潭</t>
  </si>
  <si>
    <t>洞窟</t>
  </si>
  <si>
    <t>毒沼</t>
  </si>
  <si>
    <t>剧情NPC性格</t>
  </si>
  <si>
    <t>&lt;---------------------这是两张不同的表---------------------&gt;
左边的表示请NPC的性格
右边的表示不同性格的NPC接受或者拒绝表白时的台词
玩家可以通过接受或拒绝的语气，来判断系统随机生成的NPC的性格
如果拒绝了，就判断出性格了，然后读档就行</t>
  </si>
  <si>
    <t>不同性格在接受和拒绝表白时的台词</t>
  </si>
  <si>
    <t>表白指南</t>
  </si>
  <si>
    <t>一般来说1-8是善性格，11-18是邪性格，具体的看判断性格表，问题5的标签估计和npc的目标有关，这个自己判断。</t>
  </si>
  <si>
    <t>姓名</t>
  </si>
  <si>
    <t>性格</t>
  </si>
  <si>
    <t>相对境界</t>
  </si>
  <si>
    <t>台词</t>
  </si>
  <si>
    <t>问题1</t>
  </si>
  <si>
    <t>性格1</t>
  </si>
  <si>
    <t>性格2</t>
  </si>
  <si>
    <t>性格3</t>
  </si>
  <si>
    <t>性格4</t>
  </si>
  <si>
    <t>性格5</t>
  </si>
  <si>
    <t>性格6</t>
  </si>
  <si>
    <t>性格7</t>
  </si>
  <si>
    <t>性格8</t>
  </si>
  <si>
    <t>性格11</t>
  </si>
  <si>
    <t>性格12</t>
  </si>
  <si>
    <t>性格13</t>
  </si>
  <si>
    <t>性格14</t>
  </si>
  <si>
    <t>性格15</t>
  </si>
  <si>
    <t>性格16</t>
  </si>
  <si>
    <t>性格17</t>
  </si>
  <si>
    <t>性格18</t>
  </si>
  <si>
    <t>林沐心</t>
  </si>
  <si>
    <t>低</t>
  </si>
  <si>
    <t>前辈，我等这一天很久了。</t>
  </si>
  <si>
    <t>如果有人出高价让你去取一个陌生人的性命，而你对此人的过往毫不知情，你会接受么？</t>
  </si>
  <si>
    <t>接受</t>
  </si>
  <si>
    <t>林沐雪</t>
  </si>
  <si>
    <t>同</t>
  </si>
  <si>
    <t>道友，我等这一天很久了。</t>
  </si>
  <si>
    <t>不接受</t>
  </si>
  <si>
    <t>白露</t>
  </si>
  <si>
    <t>高</t>
  </si>
  <si>
    <t>小友，我等这一天很久了。</t>
  </si>
  <si>
    <t>不知道</t>
  </si>
  <si>
    <t>青嫣</t>
  </si>
  <si>
    <t>前辈你是好人，但我们不合适。</t>
  </si>
  <si>
    <t>问题2</t>
  </si>
  <si>
    <t>慕容颖</t>
  </si>
  <si>
    <t>你是一个好人，但我们不合适。</t>
  </si>
  <si>
    <t>若有一日为了争夺宝物，你不得不与其他人刀剑相向，你会痛下杀手以绝后患，还是留他们一条性命？</t>
  </si>
  <si>
    <t>痛下杀手</t>
  </si>
  <si>
    <t>澹台仙</t>
  </si>
  <si>
    <t>留他性命</t>
  </si>
  <si>
    <t>云秋兰</t>
  </si>
  <si>
    <t>漫漫红尘，唯有前辈能得我心。</t>
  </si>
  <si>
    <t>我不知道</t>
  </si>
  <si>
    <t>紫菱仙子</t>
  </si>
  <si>
    <t>漫漫红尘，唯有道友能得我心。</t>
  </si>
  <si>
    <t>问题3</t>
  </si>
  <si>
    <t>云玑天师</t>
  </si>
  <si>
    <t>漫漫红尘，唯有小友能得我心。</t>
  </si>
  <si>
    <t>你会因为世俗的潜在规则，道德约束与声望名誉而控制自己的想法与行为么？</t>
  </si>
  <si>
    <t>那是自然</t>
  </si>
  <si>
    <t>玄伶仙子</t>
  </si>
  <si>
    <t>前辈是一个好人，但我当下还是以修练为重。</t>
  </si>
  <si>
    <t>不屑一顾</t>
  </si>
  <si>
    <t>润熹仙子</t>
  </si>
  <si>
    <t>如今我们还是应该以修炼为重，谈论这些是不是太早了。</t>
  </si>
  <si>
    <t>表面遵从</t>
  </si>
  <si>
    <t>凝霜仙子</t>
  </si>
  <si>
    <t>小友当以修炼为重，考虑这些还是太早了。</t>
  </si>
  <si>
    <t>问题4</t>
  </si>
  <si>
    <t>鸢本仙子</t>
  </si>
  <si>
    <t>前辈许以独木，我将还以森林。</t>
  </si>
  <si>
    <t>若你偶然得到一种秘术，可以通过牺牲凡人的性命来提升自己的修为，你会使用它么？</t>
  </si>
  <si>
    <t>定然不会</t>
  </si>
  <si>
    <t>倪旭欣</t>
  </si>
  <si>
    <t>3或者7</t>
  </si>
  <si>
    <t>道友许以独木，我将还以森林。</t>
  </si>
  <si>
    <t>当然要用</t>
  </si>
  <si>
    <t>百里奇</t>
  </si>
  <si>
    <t>小友许以独木，我将还以森林。</t>
  </si>
  <si>
    <t>公孙季</t>
  </si>
  <si>
    <t>我爱的是整片森林，前辈请不要逼我。</t>
  </si>
  <si>
    <t>问题6</t>
  </si>
  <si>
    <t>萧千绝</t>
  </si>
  <si>
    <t>我爱的是整片森林，道友请不要逼我。</t>
  </si>
  <si>
    <t>如果有一日我与你最重要的亲人或朋友不得不成为敌人，你会站在哪一边？</t>
  </si>
  <si>
    <t>你</t>
  </si>
  <si>
    <t>徐凡</t>
  </si>
  <si>
    <t>我爱的是整片森林，小友请不要逼我。</t>
  </si>
  <si>
    <t>他</t>
  </si>
  <si>
    <t>炎萧</t>
  </si>
  <si>
    <t>哈哈哈，没想到居然会有人喜欢我。</t>
  </si>
  <si>
    <t>无法抉择</t>
  </si>
  <si>
    <t>焦飞</t>
  </si>
  <si>
    <t>问题7</t>
  </si>
  <si>
    <t>温杰</t>
  </si>
  <si>
    <t>若有一日我寿元耗尽，先一步离你而去，你会选择另择良偶么？</t>
  </si>
  <si>
    <t>会</t>
  </si>
  <si>
    <t>李青麟</t>
  </si>
  <si>
    <t>哈哈哈，前辈莫不是在说笑？</t>
  </si>
  <si>
    <t>不会</t>
  </si>
  <si>
    <t>灵武真人</t>
  </si>
  <si>
    <t>哈哈哈，道友莫不是在说笑？</t>
  </si>
  <si>
    <t>明河剑仙</t>
  </si>
  <si>
    <t>哈哈哈，小友莫不是在说笑？</t>
  </si>
  <si>
    <t>问题8</t>
  </si>
  <si>
    <t>龙阳上人</t>
  </si>
  <si>
    <t>别搞错了，我才不会对你有意思，只是一时想不到怎么拒绝你而已。</t>
  </si>
  <si>
    <t>能否告诉我，在挑选道侣时，你会优先从哪个方面开始考虑？</t>
  </si>
  <si>
    <t>外貌与性格</t>
  </si>
  <si>
    <t>镇元剑仙</t>
  </si>
  <si>
    <t>财富与声望</t>
  </si>
  <si>
    <t>青竹道人</t>
  </si>
  <si>
    <t>哼，就算是便宜你了。</t>
  </si>
  <si>
    <t>适合双修</t>
  </si>
  <si>
    <t>长春真人</t>
  </si>
  <si>
    <t>恐怕前辈还达不到我的要求。</t>
  </si>
  <si>
    <t>问题5</t>
  </si>
  <si>
    <t>标签1</t>
  </si>
  <si>
    <t>标签2</t>
  </si>
  <si>
    <t>标签3</t>
  </si>
  <si>
    <t>标签4</t>
  </si>
  <si>
    <t>标签5</t>
  </si>
  <si>
    <t>标签6</t>
  </si>
  <si>
    <t>标签7</t>
  </si>
  <si>
    <t>标签21</t>
  </si>
  <si>
    <t>标签22</t>
  </si>
  <si>
    <t>标签23</t>
  </si>
  <si>
    <t>标签24</t>
  </si>
  <si>
    <t>标签25</t>
  </si>
  <si>
    <t>标签26</t>
  </si>
  <si>
    <t>标签27</t>
  </si>
  <si>
    <t>标签31</t>
  </si>
  <si>
    <t>标签32</t>
  </si>
  <si>
    <t>标签33</t>
  </si>
  <si>
    <t>标签34</t>
  </si>
  <si>
    <t>标签51</t>
  </si>
  <si>
    <t>青蛇真人</t>
  </si>
  <si>
    <t>就你？也不去照照镜子。</t>
  </si>
  <si>
    <t>你觉得，若想证得长生大道，最重要的是什么？</t>
  </si>
  <si>
    <t>道心坚定</t>
  </si>
  <si>
    <t>恒火真君</t>
  </si>
  <si>
    <t>身家财富</t>
  </si>
  <si>
    <t>火云老祖</t>
  </si>
  <si>
    <t>弱水三千，前辈便是属于我的一瓢。</t>
  </si>
  <si>
    <t>奇遇仙缘</t>
  </si>
  <si>
    <t>苍坤上人</t>
  </si>
  <si>
    <t>弱水三千，道友便是属于我的一瓢。</t>
  </si>
  <si>
    <t>正阳道长</t>
  </si>
  <si>
    <t>弱水三千，小友便是属于我的一瓢。</t>
  </si>
  <si>
    <t>晟慧真君</t>
  </si>
  <si>
    <t>你很好，应该找到比我更好的。</t>
  </si>
  <si>
    <t>冶庚上人</t>
  </si>
  <si>
    <t>你很好，但是我还配不上你。</t>
  </si>
  <si>
    <t>恒如真人</t>
  </si>
  <si>
    <t>你很有潜力，值得比我更好的。</t>
  </si>
  <si>
    <t>麻老九</t>
  </si>
  <si>
    <t>你若不离，我便不弃。</t>
  </si>
  <si>
    <t>杜老二</t>
  </si>
  <si>
    <t>抱歉前辈，我习惯一个人。</t>
  </si>
  <si>
    <t>抱歉，我习惯一个人。</t>
  </si>
  <si>
    <t>……（面无表情）</t>
  </si>
  <si>
    <t>啊...从没有人对我说过这个...我...我也.../俺寻思，前辈是我喜欢的类型</t>
  </si>
  <si>
    <t>啊...从没有人对我说过这个...我...我也.../俺寻思，道友是我喜欢的类型</t>
  </si>
  <si>
    <t>啊...从没有人对我说过这个...我...我也.../俺寻思，小友是我喜欢的类型</t>
  </si>
  <si>
    <t>哈哈哈，前辈可把我逗乐了。</t>
  </si>
  <si>
    <t>哈哈哈，道友可把我逗乐了。</t>
  </si>
  <si>
    <t>哈哈哈，小友可把我逗乐了。</t>
  </si>
  <si>
    <t>千年后，明月下，前辈还会在我身边么？</t>
  </si>
  <si>
    <t>千年后，明月下，道友还会在我身边么？</t>
  </si>
  <si>
    <t>千年后，明月下，小友还会在我身边么？</t>
  </si>
  <si>
    <t>今夜月色很好，但不属于我，更不属于你。</t>
  </si>
  <si>
    <t>小友当以修炼为重，考虑这些是不是太早了。</t>
  </si>
  <si>
    <t>哼，至少你比那些臭虫要好上一些。</t>
  </si>
  <si>
    <t>笨得像只推山兽还想当我道侣？</t>
  </si>
  <si>
    <t>长得像只三目妖猴还想当我道侣？</t>
  </si>
  <si>
    <t>弱得像只三目妖狼还想当我道侣？</t>
  </si>
  <si>
    <t>前辈的财...哦不，性格深得我心，很高兴能与前辈结缘。</t>
  </si>
  <si>
    <t>道友的财...哦不，性格深得我心，很高兴能与道友结缘。</t>
  </si>
  <si>
    <t>小友的财...哦不，性格深得我心，很高兴能与小友结缘。</t>
  </si>
  <si>
    <t>就这点财礼，还想和我结为道侣？</t>
  </si>
  <si>
    <t>和前辈结缘于我亦有好处，可以。</t>
  </si>
  <si>
    <t>和道友结缘于我亦有好处，可以。</t>
  </si>
  <si>
    <t>和小友结缘于我亦有好处，可以。</t>
  </si>
  <si>
    <t>我看不出与前辈结缘有什么好处。</t>
  </si>
  <si>
    <t>我看不出与道友结缘有什么好处。</t>
  </si>
  <si>
    <t>我看不出与小友结缘有什么好处。</t>
  </si>
  <si>
    <t>啊...从没有人对我说过这个...我...我也.../俺寻思，你是我喜欢的类型</t>
  </si>
  <si>
    <t>抱歉，我对前辈没兴趣。</t>
  </si>
  <si>
    <t>滚，我对你没兴趣。</t>
  </si>
  <si>
    <t>部分来源 群781156534 获取途径, 人阶找外门(熟悉)弟子, 地阶(友善)找内门, 天阶(亲密)找长老, 散修功法就只能挨个去看</t>
  </si>
  <si>
    <t>所属势力</t>
  </si>
  <si>
    <t>角色</t>
  </si>
  <si>
    <t>金宏</t>
  </si>
  <si>
    <t>神通品阶</t>
  </si>
  <si>
    <t>神通名称</t>
  </si>
  <si>
    <t>灵气消耗</t>
  </si>
  <si>
    <t>神通属性</t>
  </si>
  <si>
    <t>神通效果</t>
  </si>
  <si>
    <t>获取来源</t>
  </si>
  <si>
    <t>人阶</t>
  </si>
  <si>
    <t>金光罩</t>
  </si>
  <si>
    <t>3金+同</t>
  </si>
  <si>
    <t>获得【护罩】*5/7/10/18/36。【连击】若上个技能为土系技能，则效果翻倍</t>
  </si>
  <si>
    <t>金虹剑派</t>
  </si>
  <si>
    <t>金芒术</t>
  </si>
  <si>
    <t>2金+同</t>
  </si>
  <si>
    <t>造成9/14/20/36/70点伤害，获得【内伤】*1。【连击】若上个技能为土系技能，伤害会增加5/9/15/27/45</t>
  </si>
  <si>
    <t>真金印</t>
  </si>
  <si>
    <t>土+金</t>
  </si>
  <si>
    <t>土/金</t>
  </si>
  <si>
    <t>提高吸收到金系灵气的概率</t>
  </si>
  <si>
    <t>三山印</t>
  </si>
  <si>
    <t>【后继无力】吸收一点金系灵气。【生】额外再吸收一点金系灵气</t>
  </si>
  <si>
    <t>御剑术</t>
  </si>
  <si>
    <t>3同+同</t>
  </si>
  <si>
    <t>【剑意】造成4/6/10/16/22点伤害。【生】额外增加伤害1/2/3/4/5</t>
  </si>
  <si>
    <t>3金</t>
  </si>
  <si>
    <t>获得【蓄势】*8/11/18/33/68</t>
  </si>
  <si>
    <t>石肤术</t>
  </si>
  <si>
    <t>土+2金</t>
  </si>
  <si>
    <t>【后继无力】获得【减伤】*2/3/4/5/8</t>
  </si>
  <si>
    <t>金罡斩</t>
  </si>
  <si>
    <t>造成7/10/17/30/62点伤害。【连击】若上个技能为土系技能，吸收一点灵气</t>
  </si>
  <si>
    <t>地阶</t>
  </si>
  <si>
    <t>灵体印</t>
  </si>
  <si>
    <t>2金+土</t>
  </si>
  <si>
    <t>获得【护罩】*6/8/13/24/48。本回合释放金系技能时，额外消耗1点金系灵气，获得【护罩】*1/3/7/20/45</t>
  </si>
  <si>
    <t>金虹剑法</t>
  </si>
  <si>
    <t>2金+2同</t>
  </si>
  <si>
    <t>金/剑</t>
  </si>
  <si>
    <t>【剑意】造成三段1/2/4/6/12点伤害.【连击】若上个技能为土系技能，则获得【剑气】*1</t>
  </si>
  <si>
    <t>弟子、萧千绝、灵武真人、明河剑仙</t>
  </si>
  <si>
    <t>气旋斩</t>
  </si>
  <si>
    <t>【后继无力】移除自身【缠绕】*8/14/20/26/38</t>
  </si>
  <si>
    <t>分金印</t>
  </si>
  <si>
    <t>4金+3同</t>
  </si>
  <si>
    <t>【后继无力】本场战斗每次触发五行【连击】后，敌人获得【易伤】*1/2/3/4/5。【连击】立即触发此效果</t>
  </si>
  <si>
    <t>寸芒*</t>
  </si>
  <si>
    <t>3金+2同</t>
  </si>
  <si>
    <t>造成20/33/57/100/200点伤害，得【内伤】*2。【连击】若上个技能为土系技能，额外提高9/14/24/43/76点伤害。</t>
  </si>
  <si>
    <t>通穴</t>
  </si>
  <si>
    <t>金+同</t>
  </si>
  <si>
    <t>触发一次自身的【内伤】，并获得【疗】*1/2/3/4/6</t>
  </si>
  <si>
    <t>太阴奇门阵</t>
  </si>
  <si>
    <t>3金+3同</t>
  </si>
  <si>
    <t>阵/金</t>
  </si>
  <si>
    <t>【阵法】回合开始时，敌方获得【易伤】*2/3/4/5/6</t>
  </si>
  <si>
    <t>破势*</t>
  </si>
  <si>
    <t>敌方获得【易伤】*2/3/4/5/8。【同】敌方额外获得【易伤】*1/1/1/1/2</t>
  </si>
  <si>
    <t>刺穴</t>
  </si>
  <si>
    <t>金+同+同</t>
  </si>
  <si>
    <t>【后继无力】吸收5点灵气。获得【力竭】（【力竭】：下回合跳过施法阶段）</t>
  </si>
  <si>
    <t>纵地金光</t>
  </si>
  <si>
    <t>【后继无力】吸收8点灵气，丢弃其中所有的非金系灵气</t>
  </si>
  <si>
    <t>紫莲金影罩*</t>
  </si>
  <si>
    <t>获得【护罩】*14/19/31/57/144，使用技能后没有剩余灵力，额外获得【护罩】*6/9/12/15/18</t>
  </si>
  <si>
    <t>天阶</t>
  </si>
  <si>
    <t>振穴</t>
  </si>
  <si>
    <t>金+土</t>
  </si>
  <si>
    <t>金,土</t>
  </si>
  <si>
    <t>触发一次自身的【内伤】；每有【内伤】*1，便获得【振金】*6/1016/24/38</t>
  </si>
  <si>
    <t>驱藤术、善水印、花舞术、春丝印、寒霜刺
落英、寄杖诀</t>
  </si>
  <si>
    <t>6金+2同</t>
  </si>
  <si>
    <t>消耗【剑气】*2，造成8段4/6/9/13/18点伤害</t>
  </si>
  <si>
    <t>【后继无力】获得【滞气】*2，下一次技能造成的伤害将为你恢复等量生命值</t>
  </si>
  <si>
    <t>【后继无力】消散所有金系灵气，每消散一点都会获得【减伤】*1/2/4/6/9</t>
  </si>
  <si>
    <t>神皇印</t>
  </si>
  <si>
    <t>4金+2同</t>
  </si>
  <si>
    <t>【后继无力】若使用相同的灵气释放，则下回合开始时，自身【蓄势】层数翻倍。否则，本回合【护罩】抵挡的伤害等量转化为【蓄势】。</t>
  </si>
  <si>
    <t>10同</t>
  </si>
  <si>
    <t>【后继无力】【力竭】造成70/100/190/340/680点剑系伤害，并消耗所有【剑系】、【蓄势】。每层【剑气】提升6点伤害，每层【蓄势】提升1点伤害（【力竭】：下回合跳过施法阶段）</t>
  </si>
  <si>
    <t>【阵法】回合结束时，对敌方造成2段3点/3段3点/4段3点/5段3点/6段3点剑系伤害</t>
  </si>
  <si>
    <t>幻雾术</t>
  </si>
  <si>
    <t>2水</t>
  </si>
  <si>
    <t>获得【幻雾】*1/1/1/1/1</t>
  </si>
  <si>
    <t>星河剑派后山清月谭领悟</t>
  </si>
  <si>
    <t>内门执事</t>
  </si>
  <si>
    <t>御剑术、春丝印
竹山剑法、寄杖诀、聚灵阵</t>
  </si>
  <si>
    <t>璇水印</t>
  </si>
  <si>
    <t>金+水</t>
  </si>
  <si>
    <t>金/水</t>
  </si>
  <si>
    <t>【后继无力】本回合下次受到对方技能伤害时，回复3/4/5/10/12点生命值</t>
  </si>
  <si>
    <t>浪击</t>
  </si>
  <si>
    <t>2水+同</t>
  </si>
  <si>
    <t>造成两段1/2/3/7/18点伤害。【连击】若上个技能为金系技能，获得【蓄力】*1</t>
  </si>
  <si>
    <t>离火门</t>
  </si>
  <si>
    <t>生水印</t>
  </si>
  <si>
    <t>金水</t>
  </si>
  <si>
    <t>提高吸收到水系灵气的概率</t>
  </si>
  <si>
    <t>惊涛剑诀</t>
  </si>
  <si>
    <t>2水+同+同</t>
  </si>
  <si>
    <t>水/剑</t>
  </si>
  <si>
    <t>【剑意】消耗所有【惊涛】，每有【惊涛】*1获得【剑气】*1，【惊涛】置为0/1/1/1/1，【止水】置为2/3/4/6/8</t>
  </si>
  <si>
    <t>水罩术</t>
  </si>
  <si>
    <t>获得【护罩】*3/4/7/12/25。【连击】若上个技能为金系技能，则效果翻倍</t>
  </si>
  <si>
    <t>紫微印</t>
  </si>
  <si>
    <t>【后继无力】吸收一点水系灵气。【生】额外再吸收一点水系灵气</t>
  </si>
  <si>
    <t>罡水印</t>
  </si>
  <si>
    <t>金+2水</t>
  </si>
  <si>
    <t>下回合水系技能伤害增加2</t>
  </si>
  <si>
    <t>玄冰劲</t>
  </si>
  <si>
    <t>3水</t>
  </si>
  <si>
    <t>【暗劲】三回合后，敌方获得【霜冻】*3/4/5/7/9</t>
  </si>
  <si>
    <t>活血术</t>
  </si>
  <si>
    <t>2水+2同</t>
  </si>
  <si>
    <t>【暗劲】三回合后，回复12/16/26/48/96点生命值</t>
  </si>
  <si>
    <t>柔水无痕</t>
  </si>
  <si>
    <t>回复4点生命值，消耗所有【止水】，每有1点【止水】额外回复3点生命值。【惊涛】置为2/3/4/6/8，【止水】置为0/1/1/1/1</t>
  </si>
  <si>
    <t>炙火印、吐焰诀、燃火术、丹阳印
引火、离火绝炎、炙炎轮回、业火印
都天烈火仙阵</t>
  </si>
  <si>
    <t>水龙弹</t>
  </si>
  <si>
    <t>3水+同</t>
  </si>
  <si>
    <t>造成5/8/15/32/70点伤害。【连击】若上个技能为金系技能，回复6/7/8/9/10点生命值</t>
  </si>
  <si>
    <t>寒霜刺</t>
  </si>
  <si>
    <t>水+同</t>
  </si>
  <si>
    <t>造成1/2/3/4/14点伤害，使敌方获得【霜冻】*1</t>
  </si>
  <si>
    <t>星河剑法</t>
  </si>
  <si>
    <t>【剑意】获得【振剑】*5/7/13/27/90；【连击】若上个技能为金系技能，则额外获得【振剑】*1/2/3/6/11</t>
  </si>
  <si>
    <t>弟子、云玑天师、玄伶仙子、青嫣</t>
  </si>
  <si>
    <t>治庚上人</t>
  </si>
  <si>
    <t>消耗【幻雾】*2，闪避下一次受到的技能伤害（幻雾不足2层则无法发动）</t>
  </si>
  <si>
    <t>星河剑派后山惊雷谷</t>
  </si>
  <si>
    <t>灵水仙阵</t>
  </si>
  <si>
    <t>3水+2同</t>
  </si>
  <si>
    <t>阵/水</t>
  </si>
  <si>
    <t>【阵法】回合开始时，回复7/9/13/19/35点生命值</t>
  </si>
  <si>
    <t>造成三段1/2/3/6/12点伤害。【连击】若上个技能为金系技能，额外造成两段伤害</t>
  </si>
  <si>
    <t>怒水印</t>
  </si>
  <si>
    <t>4水+2同</t>
  </si>
  <si>
    <t>【后继无力】本场战斗每次触发五行【连击】后，敌人获得【疗】*1/2/3/4/5。【连击】立即触发此效果</t>
  </si>
  <si>
    <t>御水诀</t>
  </si>
  <si>
    <t>2同</t>
  </si>
  <si>
    <t>【后继无力】吸收2点水系灵气，本场战斗水灵根权重+1/2/3/4/5</t>
  </si>
  <si>
    <t>造成19/27/50/156/370点伤害。对手下回合开始时，额外吸收5点水系灵气，并获得【霜冻】*4/6/8/10/15</t>
  </si>
  <si>
    <t>静水无波</t>
  </si>
  <si>
    <t>获得【疗】*1，消耗所有【止水】，每消耗【止水】*1额外获得【疗】*1。【惊涛】置为3/4/6/8/12</t>
  </si>
  <si>
    <t>冰雨术</t>
  </si>
  <si>
    <t>5水</t>
  </si>
  <si>
    <t>召唤一阵冰雨，在回合结束时，若对手没有【护罩】，则获得【霜冻】*2/3/4/6/8。每场战斗只能使用一次</t>
  </si>
  <si>
    <t>滥觞</t>
  </si>
  <si>
    <t>【后继无力】吸收灵气直到灵气上限</t>
  </si>
  <si>
    <t>长老</t>
  </si>
  <si>
    <t>怒水天殇</t>
  </si>
  <si>
    <t>【剑意】消耗所有【惊涛】，每消耗【惊涛】*1则获得【振剑】*3/4/5/6/6。【止水】置为3/4/6/8/12</t>
  </si>
  <si>
    <t>【剑意】造成6/8/16/33/84点伤害。每有一层【幻雾】，额外获得一层【剑气】</t>
  </si>
  <si>
    <t>【后继无力】吸收四点水系灵气，消耗所有【惊涛】【止水】。每消耗【惊涛】*1获得【剑气】*1，每消耗【止水】*1获得【疗】*1</t>
  </si>
  <si>
    <t>碎星岛</t>
  </si>
  <si>
    <t>泰然无波</t>
  </si>
  <si>
    <t>水+2同</t>
  </si>
  <si>
    <t>【后继无力】消耗所有【剑气】，每消耗【剑气】*1获得【振剑】*1/2/3/4/5</t>
  </si>
  <si>
    <t>破釜沉舟</t>
  </si>
  <si>
    <t>3水+3同</t>
  </si>
  <si>
    <t>【剑意】消耗6/12/18/24/30点生命值，造成22/31/50/90/180点剑系伤害。若【惊涛】层数大于【止水】则技能伤害翻倍，若【止水】层数大于【惊涛】则技能【吸血】</t>
  </si>
  <si>
    <t>蓬沙岛</t>
  </si>
  <si>
    <t>4水+3同</t>
  </si>
  <si>
    <t>【阵法】回合开始时，敌方获得【霜冻】*4/5/6/8/15</t>
  </si>
  <si>
    <t>4水+4同</t>
  </si>
  <si>
    <t>【后继无力】将生命值置为1，获得【疗】*5/6/7/12/14，消耗所有【止水】。每消耗【止水】*1获得【疗】*1，下回合回复所有生命值。将【惊涛】置为0</t>
  </si>
  <si>
    <t>移除对方的【霜冻】*10，使对方获得【冻结】。每场战斗只能使用一次（【冻结】：本回合跳过施法阶段】）</t>
  </si>
  <si>
    <t>阵/剑/水</t>
  </si>
  <si>
    <t>【阵法】回合结束时，获得【振剑】*14/20/30/55/110</t>
  </si>
  <si>
    <t>驱藤术</t>
  </si>
  <si>
    <t>水+木</t>
  </si>
  <si>
    <t>水/木</t>
  </si>
  <si>
    <t>【后继无力】本回合下一次受到对手的技能伤害时，对手获得【缠绕】*2/3/4/5/6</t>
  </si>
  <si>
    <t>回春印</t>
  </si>
  <si>
    <t>提高吸收到木系灵气的概率</t>
  </si>
  <si>
    <t>善水印</t>
  </si>
  <si>
    <t>【后继无力】吸收一点木系灵气。【生】额外再吸收一点木系灵气</t>
  </si>
  <si>
    <t>寄生引血术</t>
  </si>
  <si>
    <t>造成2/3/4/5/9点伤害。如果敌方被【缠绕】，则获得【吸血】</t>
  </si>
  <si>
    <t>木壁术</t>
  </si>
  <si>
    <t>2木+同</t>
  </si>
  <si>
    <t>获得【护罩】*3/4/7/12/25。【连击】若上个技能为水系技能，则效果翻倍</t>
  </si>
  <si>
    <t>花舞术</t>
  </si>
  <si>
    <t>造成2/3/6/14/40点伤害。【连击】若上个技能为水系技能，则敌方额外获得2个随机的负面状态</t>
  </si>
  <si>
    <t>腐毒咒</t>
  </si>
  <si>
    <t>木+同</t>
  </si>
  <si>
    <t>造成1/2/3/4/12点伤害，敌方获得【中毒】*1</t>
  </si>
  <si>
    <t>树牢术</t>
  </si>
  <si>
    <t>3木+同</t>
  </si>
  <si>
    <t>造成9/10/14/22/46点伤害。【连击】若上个技能为水系技能，敌方获得【缠绕】*1/2/3/5/8</t>
  </si>
  <si>
    <t>引毒咒</t>
  </si>
  <si>
    <t>触发一次敌人的【中毒】。在同一回合中每使用一次，增加一点木系灵气消耗</t>
  </si>
  <si>
    <t>春丝印</t>
  </si>
  <si>
    <t>水+2木</t>
  </si>
  <si>
    <t>【后继无力】下一次木系技能伤害增加5/7/11/20/40</t>
  </si>
  <si>
    <t>竹山剑法</t>
  </si>
  <si>
    <t>2木+2同</t>
  </si>
  <si>
    <t>木/剑</t>
  </si>
  <si>
    <t>【剑意】【吸血】造成1/2/4/6/9点伤害。【连击】若上个技能为水系技能，则额外提高1/2/3/6/11点伤害</t>
  </si>
  <si>
    <t>弟子、温杰、青元剑仙、藏经阁</t>
  </si>
  <si>
    <t>3木+2同</t>
  </si>
  <si>
    <t>造成12/18/29/52/104点伤害。【连击】若上个技能为水系技能，对手每有一种不同的负面状态，伤害便会增加1/2/3/5/7</t>
  </si>
  <si>
    <t>灵藤印</t>
  </si>
  <si>
    <t>4木+2同</t>
  </si>
  <si>
    <t>【后继无力】本场战斗每次触发五行【连击】后，敌人获得【缠绕】*1/2/3/4/5。【连击】立即触发此效果</t>
  </si>
  <si>
    <t>障毒诀</t>
  </si>
  <si>
    <t>2木+3同</t>
  </si>
  <si>
    <t>造成6/8/12/22/44点伤害，对有【中毒】的目标造成伤害翻倍。【同】额外提高3/4/6/7/9点伤害</t>
  </si>
  <si>
    <t>五毒摄魂阵</t>
  </si>
  <si>
    <t>3木+同+同</t>
  </si>
  <si>
    <t>阵/木</t>
  </si>
  <si>
    <t>【阵法】回合开始时，敌方获得【中毒】*2/3/4/6/9</t>
  </si>
  <si>
    <t>降魔锁骨阵</t>
  </si>
  <si>
    <t>【阵法】回合开始时，敌方获得【缠绕】*2/3/4/6/9</t>
  </si>
  <si>
    <t>4木</t>
  </si>
  <si>
    <t>敌方获得【中毒】*3/5/7/9/13</t>
  </si>
  <si>
    <t>缠木诀</t>
  </si>
  <si>
    <t>敌方获得【缠绕】*3/5/7/9/13</t>
  </si>
  <si>
    <t>寄杖诀</t>
  </si>
  <si>
    <t>木+2同</t>
  </si>
  <si>
    <t>【后继无力】吸收3点灵气，使吸收到的木系灵气翻倍</t>
  </si>
  <si>
    <t>【吸血】造成5/7/10/14/20点伤害。对方每有一层【缠绕】，额外提高1点伤害</t>
  </si>
  <si>
    <t>4木+4同</t>
  </si>
  <si>
    <t>【后继无力】对手在回合结束时，【缠绕】将保留一半层数</t>
  </si>
  <si>
    <t>4木+3同</t>
  </si>
  <si>
    <t>【后继无力】触发一次对方的怕【中毒】，并恢复等同于其【中毒】层数的血量</t>
  </si>
  <si>
    <t>3木+3同</t>
  </si>
  <si>
    <t>【后继无力】下回合开始时，敌方每有【中毒】*10，便使其获得【中毒】*5</t>
  </si>
  <si>
    <t>弟子、青蛇真人</t>
  </si>
  <si>
    <t>炙火印</t>
  </si>
  <si>
    <t>木+火</t>
  </si>
  <si>
    <t>木/火</t>
  </si>
  <si>
    <t>【后继无力】本回合下一次受到对手的技能伤害时，对手获得【灼烧】*2/3/4/5/6</t>
  </si>
  <si>
    <t>聚火印</t>
  </si>
  <si>
    <t>提高吸收到火系灵气的概率</t>
  </si>
  <si>
    <t>火墙术</t>
  </si>
  <si>
    <t>2火+同</t>
  </si>
  <si>
    <t>获得【护罩】*3/4/7/12/25。【连击】若上个技能为木系技能，则效果翻倍</t>
  </si>
  <si>
    <t>燃火术</t>
  </si>
  <si>
    <t>造成3点伤害。【连击】若上个技能为木系技能，获得【焰】*1/2/3/4/5</t>
  </si>
  <si>
    <t>上清印</t>
  </si>
  <si>
    <t>【后继无力】吸收一点火系灵气。【生】额外再吸收一点火系灵气</t>
  </si>
  <si>
    <t>丹阳印</t>
  </si>
  <si>
    <t>2木+火</t>
  </si>
  <si>
    <t>【后继无力】获得【焰】*2/3/4/5/6</t>
  </si>
  <si>
    <t>吐焰诀</t>
  </si>
  <si>
    <t>3火+同</t>
  </si>
  <si>
    <t>造成7/8/9/15/50点伤害。【连击】若上个技能为木系技能，敌方获得【灼烧】*1/2/3/4/5</t>
  </si>
  <si>
    <t>化焰术</t>
  </si>
  <si>
    <t>火+同</t>
  </si>
  <si>
    <t>获得【化焰】*1/2/3/4/5，使用任何非火系技能都会使【化焰】层数归零</t>
  </si>
  <si>
    <t>吞焰诀</t>
  </si>
  <si>
    <t>消耗自身【灼烧】*3，恢复1/2/3/4/5点生命值，下一次火系技能伤害增加2/3/4/5/6。自身【灼烧】层数不足则无法发动</t>
  </si>
  <si>
    <t>离火剑法</t>
  </si>
  <si>
    <t>2火+2同</t>
  </si>
  <si>
    <t>火/剑</t>
  </si>
  <si>
    <t>【剑意】造成2/4/8/16/32点伤害。【连击】若上个技能为木系技能，则自身获得【灼烧】*1</t>
  </si>
  <si>
    <t>弟子、离火门藏经阁</t>
  </si>
  <si>
    <t>焰灵招徕</t>
  </si>
  <si>
    <t>消耗【焰】*5，造成2/3/4/7/12点伤害。（【焰】不足5层则无法发动）</t>
  </si>
  <si>
    <t>业火印</t>
  </si>
  <si>
    <t>4火+2同</t>
  </si>
  <si>
    <t>【后继无力】本场战斗每次触发五行【连击】后，敌人获得【灼烧】*1/2/3/4/5。【连击】立即触发此效果</t>
  </si>
  <si>
    <t>造成14/20/28/52/104点伤害，额外触发一次【焰】的效果。【连击】若上个技能为木系技能，则额外再触发一次【焰】</t>
  </si>
  <si>
    <t>赤炎灵阵</t>
  </si>
  <si>
    <t>3火+同+同</t>
  </si>
  <si>
    <t>阵/火</t>
  </si>
  <si>
    <t>【阵法】回合开始时，敌方获得【灼烧】*2/3/4/6/9</t>
  </si>
  <si>
    <t>【后继无力】吸收两点火系灵气，将【化焰】转化为【焰】</t>
  </si>
  <si>
    <t>燃烬/燃尽</t>
  </si>
  <si>
    <t>2同+2同</t>
  </si>
  <si>
    <t>【后继无力】消耗【焰】*3，获得【灼烧】*3，回合结束时吸收5点火灵气</t>
  </si>
  <si>
    <t>宁州散修、离火门藏经阁</t>
  </si>
  <si>
    <t>烈火掌</t>
  </si>
  <si>
    <t>2火+3同</t>
  </si>
  <si>
    <t>造成11/14/20/29/42点伤害。手中每有1点火系灵气，额外提高1/2/3/4/5点伤害</t>
  </si>
  <si>
    <t>离火绝炎</t>
  </si>
  <si>
    <t>【后继无力】吸收3点火系灵气，自身获得【灼烧】*2</t>
  </si>
  <si>
    <t>炙炎轮回</t>
  </si>
  <si>
    <t>【后继无力】丢弃所有灵气，吸收取4点灵气</t>
  </si>
  <si>
    <t>使敌方获得【灼烧】*3/5/7/9/13</t>
  </si>
  <si>
    <t>自身每有【灼烧】*1，敌方获得【灼烧】*1</t>
  </si>
  <si>
    <t>3火+2同</t>
  </si>
  <si>
    <t>【阵法】回合结束时，获得【化焰】*2/3/4/6/9</t>
  </si>
  <si>
    <t>弟子、正阳道长、离火门秘阁</t>
  </si>
  <si>
    <t>消耗所有【焰】，每消耗一层恢复2/3/4/5/6点生命值</t>
  </si>
  <si>
    <t>离火门秘阁</t>
  </si>
  <si>
    <t>4火+4同</t>
  </si>
  <si>
    <t>【后继无力】造成24/34/55/100/200点伤害，本回合对手每吸取或消散5点灵气，便触发一次自身【灼烧】</t>
  </si>
  <si>
    <t>5火+2同</t>
  </si>
  <si>
    <t>处于【化焰】状态时方可使用，获得【化焰】*8/10/14/22/38，【灼烧】*1/2/4/5/7</t>
  </si>
  <si>
    <t>【阵法】回合开始时，吸收2点火系灵气，双方获得【灼烧】*1/2/3/4/5（驱阵效果为将同+同转化为2点火灵气，双方获得【灼烧】*1/2/3/4/5）</t>
  </si>
  <si>
    <t>凤灵妖火</t>
  </si>
  <si>
    <t>4火+3同</t>
  </si>
  <si>
    <t>【异火】造成两段8/11/14/18/25点伤害，【连击】若上一次使用的是木系技能，则额外造成X段伤害。（X为【引火】的层数）</t>
  </si>
  <si>
    <t>弟子、焦飞</t>
  </si>
  <si>
    <t>6火</t>
  </si>
  <si>
    <t>造成32/45/74/132/264点伤害，消散所有木灵气，每消散一点提高2/4/11/22/44点伤害</t>
  </si>
  <si>
    <t>聚尘术</t>
  </si>
  <si>
    <t>2土+同</t>
  </si>
  <si>
    <t>获得【尘】*4/6/9/16/32。【连击】若上个技能为火系技能，则额外获得【尘】*2/3/4/6/9</t>
  </si>
  <si>
    <t>玄土印</t>
  </si>
  <si>
    <t>火+土</t>
  </si>
  <si>
    <t>火/土</t>
  </si>
  <si>
    <t>提高吸收到土系灵气的概率</t>
  </si>
  <si>
    <t>熔火盾</t>
  </si>
  <si>
    <t>消耗【尘】*2，获得【护罩】*1/3/5/8/18和【减伤】*1</t>
  </si>
  <si>
    <t>火铃印</t>
  </si>
  <si>
    <t>【后继无力】吸收一点土系灵气。【生】额外再吸收一点土系灵气</t>
  </si>
  <si>
    <t>绝尘</t>
  </si>
  <si>
    <t>消耗【尘】*3/6/12/24/48，造成7/11/20/40/80点伤害。【连击】若上一个使用的是火系技能，额外提升2/4/6/10/20点伤害</t>
  </si>
  <si>
    <t>土墙术</t>
  </si>
  <si>
    <t>3土+同</t>
  </si>
  <si>
    <t>获得【护罩】*5/7/10/18/36。【连击】若上个技能为金系技能，则效果翻倍</t>
  </si>
  <si>
    <t>重岩诀</t>
  </si>
  <si>
    <t>2火+土</t>
  </si>
  <si>
    <t>【后继无力】下一次土系伤害技能额外消耗2点土系灵气，使其伤害增加10/15/24/44/87</t>
  </si>
  <si>
    <t>引力术</t>
  </si>
  <si>
    <t>双方获得【引力】*1，获得【护罩】*1/2/4/6/13</t>
  </si>
  <si>
    <t>土相仙阵</t>
  </si>
  <si>
    <t>3土+2同</t>
  </si>
  <si>
    <t>阵/土</t>
  </si>
  <si>
    <t>【阵法】回合开始时，获得【护罩】*4/6/8/15/30</t>
  </si>
  <si>
    <t>这个弟子阵道达到后可以请教到九宫</t>
  </si>
  <si>
    <t>化尘剑法</t>
  </si>
  <si>
    <t>土/剑</t>
  </si>
  <si>
    <t>【剑意】造成5/8/14/28/62点伤害；【连击】获得【驭剑】*1</t>
  </si>
  <si>
    <t>长老、东石谷拍卖、鸢本仙子、藏经阁</t>
  </si>
  <si>
    <t>厚土印</t>
  </si>
  <si>
    <t>【后继无力】本场战斗每次触发五行【连击】后，敌人获得【护罩】*4/6/8/12/22。【连击】立即触发此效果</t>
  </si>
  <si>
    <t>透石术</t>
  </si>
  <si>
    <t>造成4/8/13/21/32点伤害，使敌方获得【破体】*1</t>
  </si>
  <si>
    <t>万土归尘</t>
  </si>
  <si>
    <t>【后继无力】消散所有土灵气，每消散1点土灵气可获得【尘】*1/3/7/20/40</t>
  </si>
  <si>
    <t>落岩术</t>
  </si>
  <si>
    <t>造成12/16/26/45/90点伤害，对手每有一层【引力】，额外提高3/6/12/24/48点伤害</t>
  </si>
  <si>
    <t>地煞凝结</t>
  </si>
  <si>
    <t>【后继无力】吸收一点灵气，若为土灵气，则再次释放技能，最多重复8次</t>
  </si>
  <si>
    <t>开山诀</t>
  </si>
  <si>
    <t>3土+3同</t>
  </si>
  <si>
    <t>造成7/9/11/17/45点伤害，每剩余一点灵气，额外提高1/2/3/4/5点伤害。【同】额外提高4/6/8/10/12点伤害</t>
  </si>
  <si>
    <t>天崩地裂</t>
  </si>
  <si>
    <t>4土+4同</t>
  </si>
  <si>
    <t>造成24/34/54/96/192伤害，消耗所有【尘】，每消耗【尘】*1提升1点伤害</t>
  </si>
  <si>
    <t>卸甲</t>
  </si>
  <si>
    <t>【后继无力】获得【护罩】*2/4/6/8/15，将【护罩】转化为【尘】</t>
  </si>
  <si>
    <t>尘衣</t>
  </si>
  <si>
    <t>获得【减伤】*1/2/3/4/6，将【尘】转化为【护罩】</t>
  </si>
  <si>
    <t>五丁开山诀</t>
  </si>
  <si>
    <t>5土+5同</t>
  </si>
  <si>
    <t>造成30/55/110/220/440点伤害。若剩余灵气数量大于10，则伤害翻倍</t>
  </si>
  <si>
    <t>天引术</t>
  </si>
  <si>
    <t>【后继无力】下一次造成的土系技能伤害基于对手【引力】层数而提高，每有一层【引力】额外提高12/18/28/50/100点伤害</t>
  </si>
  <si>
    <t>九宫颠倒阵</t>
  </si>
  <si>
    <t>【阵法】若本回合未释放超过3次技能，则跳过灵气消散阶段</t>
  </si>
  <si>
    <t>化尘教弟子(有阵悟道)、秘阁</t>
  </si>
  <si>
    <t>混元引气阵</t>
  </si>
  <si>
    <t>【阵法】对手处于【引力】状态下时，无法闪避你的攻击</t>
  </si>
  <si>
    <t>天星若雨</t>
  </si>
  <si>
    <t>造成40/56/90/160/330点伤害，消耗【尘】，每消耗【尘】*40/60/80/100/120视为额外消耗1点土系灵气，并提升30/55/80/105/130点伤害</t>
  </si>
  <si>
    <t>万尘化土</t>
  </si>
  <si>
    <t>消耗自身所有【尘】，每消耗一层获得【振土】*1</t>
  </si>
  <si>
    <t>大陨岩术</t>
  </si>
  <si>
    <t>造成38/54/85/150/300点伤害，对处于【引力】状态下的对手伤害翻倍</t>
  </si>
  <si>
    <t>人剑</t>
  </si>
  <si>
    <t>【剑意】造成1/3/5/7/14点伤害，获得【人剑】*1/2/3/4/5。【克】对自己造成12/24/36/48/60点伤害，额外获得【剑气】*2/4/6/8/10</t>
  </si>
  <si>
    <t>炼魔咒</t>
  </si>
  <si>
    <t>魔+2同+2同</t>
  </si>
  <si>
    <t>气</t>
  </si>
  <si>
    <t>消耗魔气获得【护罩】*15/20/34/60/120</t>
  </si>
  <si>
    <t>破魔剑</t>
  </si>
  <si>
    <t>2魔+3同+3同</t>
  </si>
  <si>
    <t>【剑意】消耗魔气造成25/36/60/110/230点伤害</t>
  </si>
  <si>
    <t>地剑</t>
  </si>
  <si>
    <t>3同+3同</t>
  </si>
  <si>
    <t>【剑意】造成3/6/10/30/90点伤害，获得【地剑】*1。【克】对自己造成24/42/60/78/96点真实伤害，额外获得【剑气】*4/7/10/13/16</t>
  </si>
  <si>
    <t>剑罡诀</t>
  </si>
  <si>
    <t>【剑意】造成1/2/4/7/12点伤害。每有【剑气】*1，额外增加1点伤害</t>
  </si>
  <si>
    <t>4同+4同</t>
  </si>
  <si>
    <t>【剑意】造成3/6/24/60/110点伤害，获得【天剑】*1。【克】对自己造成36/60/84/108/132点伤害，额外获得【剑气】*6/10/14/18/22</t>
  </si>
  <si>
    <t>【剑意】造成13/20/30/54/108点伤害，如果【剑气】层数大于10，则伤害翻倍</t>
  </si>
  <si>
    <t>同+同</t>
  </si>
  <si>
    <t>【剑意】同时有【天剑】【地剑】时才能释放，造成2/4/6/10/24点伤害。【生】额外获得【剑气】*1/1/2/2/3</t>
  </si>
  <si>
    <t>同+同+同</t>
  </si>
  <si>
    <t>【剑意】同时有【天剑】【地剑】【人剑】时才能释放，造成10/15/20/45/85伤害。每有一点【剑气】增加一点伤害</t>
  </si>
  <si>
    <t>阵</t>
  </si>
  <si>
    <t>【阵法】同时有【天剑】【地剑】【人剑】时才能释放。回合结束时获得【剑气】*4/5/7/11/15</t>
  </si>
  <si>
    <t>【剑意】造成25/35/55/100/200点伤害，若我方有魔气则【吸血】，且每有一点魔气增加3/4/5/6/7点伤害</t>
  </si>
  <si>
    <t>金+水+木+火+土</t>
  </si>
  <si>
    <t>【剑意】造成五段4/5/9/16/32点伤害</t>
  </si>
  <si>
    <t>5同+5同</t>
  </si>
  <si>
    <t>【剑意】造成5/10/15/20/25点剑系伤害，获得【人剑】*1、【地剑】*1、【天剑】*1。【生】获得【剑气】*1/2/4/9/18</t>
  </si>
  <si>
    <t>隐匿术</t>
  </si>
  <si>
    <t>5同</t>
  </si>
  <si>
    <t>隐匿</t>
  </si>
  <si>
    <t>【神识】本回合没有使用过其他技能时才能使用，获得【隐匿】</t>
  </si>
  <si>
    <t>星耀凝魂诀</t>
  </si>
  <si>
    <t>神</t>
  </si>
  <si>
    <t>【后继无力】获得【星魂之力】*3/6/9/17/35、【滞气】*1/2/3/4/5</t>
  </si>
  <si>
    <t>折星哺气诀</t>
  </si>
  <si>
    <t>移除自身的【凝神】，每移除一层恢复4/4/5/5/6点生命值</t>
  </si>
  <si>
    <t>苍云荫月</t>
  </si>
  <si>
    <t>【后继无力】在下回合开始前，将受到的伤害的20%转移给对方</t>
  </si>
  <si>
    <t>月华流照</t>
  </si>
  <si>
    <t>3同+2同</t>
  </si>
  <si>
    <t>为对方增加灵气*4/4/6/6/8，但对方下回合造成的技能伤害减少20%</t>
  </si>
  <si>
    <t>【后继无力】进入清月露华体状态，受到伤害减少20%，但每次受击获得【滞气】*1</t>
  </si>
  <si>
    <t>【后继无力】对方下回合释放技能有5%/8%/11%/14%/17%的概率失败</t>
  </si>
  <si>
    <t>星辰神念体</t>
  </si>
  <si>
    <t>【后继无力】进入星辰神念体状态，受伤增加30%，移除自身减益状态。【神识】造成神识伤害增加15%，使用此技能不会解除隐匿</t>
  </si>
  <si>
    <t>2同+同</t>
  </si>
  <si>
    <t>【后继无力】对方下回合释放技能时有25%的概率获得灵气消耗量*1/1/2/2/3的【神殇】</t>
  </si>
  <si>
    <t>蚀神刺</t>
  </si>
  <si>
    <t>造成2/3/5/7/10点伤害。【神识】对方获得【神殇】*1/1/2/2/3，使用此技能不会解除【隐匿】</t>
  </si>
  <si>
    <t>造成9/12/20/36/73点伤害，使用该技能不会接触【隐匿】</t>
  </si>
  <si>
    <t>4同+2同</t>
  </si>
  <si>
    <t>造成12/16/26/48/96点伤害，【隐匿】状态下使用时，伤害翻倍</t>
  </si>
  <si>
    <t>【隐匿】状态下才能使用。造成35/40/60/100/200点伤害。【神识】神识每比对方高1，额外增加1/2/3/4/5点伤害；移除对方所有【神殇】，每移除一层额外增加1/2/3/4/5点伤害</t>
  </si>
  <si>
    <t>灵光印</t>
  </si>
  <si>
    <t>2土+金</t>
  </si>
  <si>
    <t>【后继无力】本回合下一次受到技能伤害时，吸收3点金灵气</t>
  </si>
  <si>
    <t>驱物术</t>
  </si>
  <si>
    <t>造成2/3/5/9/18点伤害</t>
  </si>
  <si>
    <t>灵力护罩</t>
  </si>
  <si>
    <t>获得【护罩】*2/3/5/9/18，【生】额外获得【护罩】*1/2/3/4/5</t>
  </si>
  <si>
    <t>血遁术</t>
  </si>
  <si>
    <t>损失自身20%生命，大幅度提高遁速，本场战斗只能生效一次（仅在装备血遁时生效）</t>
  </si>
  <si>
    <t>猛鬼探空手</t>
  </si>
  <si>
    <t>截灵手</t>
  </si>
  <si>
    <t>造成3/4/6/10/20点伤害，如果敌方没有灵气，则伤害翻倍</t>
  </si>
  <si>
    <t>金元剑芒</t>
  </si>
  <si>
    <t>消耗自身【剑气】*2，造成10/14/20/30/55点伤害。【同】额外造成4/5/8/11/15点伤害</t>
  </si>
  <si>
    <t>蓄力</t>
  </si>
  <si>
    <t>【后继无力】下回合技能伤害+1</t>
  </si>
  <si>
    <t>气疗</t>
  </si>
  <si>
    <t>3同</t>
  </si>
  <si>
    <t>回复4/6/8/12/17点生命值</t>
  </si>
  <si>
    <t>【剑意】造成2/4/8/16/40点伤害。【生】额外增加伤害1/2/3/4/5</t>
  </si>
  <si>
    <t>地龙术</t>
  </si>
  <si>
    <t>造成7/8/12/24/50点伤害。【连击】若上个技能为火系技能，则获得【护罩】*3/6/9/15/30</t>
  </si>
  <si>
    <t>焚气术</t>
  </si>
  <si>
    <t>造成1/2/3/4/8点伤害。若敌方有【灼烧】，则使其消散一点灵气</t>
  </si>
  <si>
    <t>悬灵术</t>
  </si>
  <si>
    <t>【后继无力】吸收5点灵气，获得【滞气】*5</t>
  </si>
  <si>
    <t>八极崩</t>
  </si>
  <si>
    <t>造成6/9/14/26/52点伤害，并获得【滞气】*2。【克】额外获得【滞气】*2，并使伤害增加3/4/6/11/23</t>
  </si>
  <si>
    <t>罗烟步</t>
  </si>
  <si>
    <t>造成3/5/7/10/25点伤害，每有5点遁速提高1点伤害</t>
  </si>
  <si>
    <t>暗雷劲</t>
  </si>
  <si>
    <t>【暗劲】三回合后，对方受到10/15/24/44/88点伤害。【生】获得【护罩】*1/2/3/5/10</t>
  </si>
  <si>
    <t>五鬼附身术</t>
  </si>
  <si>
    <t>【形态转换】生命值上限增加15/30/45/60/75，受到的所有伤害+1</t>
  </si>
  <si>
    <t>落石阵</t>
  </si>
  <si>
    <t>【阵法】每受到5次攻击，释放一次【落石】</t>
  </si>
  <si>
    <t>惊魂咒</t>
  </si>
  <si>
    <t>造成3/4/6/12/24点伤害。【神识】伤害翻倍</t>
  </si>
  <si>
    <t>燃魂咒</t>
  </si>
  <si>
    <t>本回合下一次造成的神识伤害增加5/8/11/15/30，使用后获得【神殇】*1</t>
  </si>
  <si>
    <t>灵犀掌</t>
  </si>
  <si>
    <t>【后继无力】造成1/2/5/10/28点伤害，对手获得【易伤】*1</t>
  </si>
  <si>
    <t>截脉</t>
  </si>
  <si>
    <t>造成7/10/15/27/53点伤害，使敌方获得【滞气】*1。【同】额外提高3/4/6/7/14点伤害</t>
  </si>
  <si>
    <t>水疗术</t>
  </si>
  <si>
    <t>回复12/17/26/46/94生命值。超过血量上限的治疗量会转化为【护罩】</t>
  </si>
  <si>
    <t>太青妙法</t>
  </si>
  <si>
    <t>【后继无力】获得18/26/42/75/150临时血量上限</t>
  </si>
  <si>
    <t>火蛇术</t>
  </si>
  <si>
    <t>造成9/11/15/22/46点伤害。若敌方身上有【灼烧】，则使敌方获得【缠绕】*1/2/3/5/8。【同】额外提高3/4/5/6/10点伤害</t>
  </si>
  <si>
    <t>驱寒印</t>
  </si>
  <si>
    <t>本场战斗中每吸收一点灵气，移除自身1层【霜冻】。只能使用一次。</t>
  </si>
  <si>
    <t>三昧真火</t>
  </si>
  <si>
    <t>造成5/6/7/11/18伤害，使敌方获得【灼烧】*1/2/3/4/5。【同】额外提高2/3/4/5/6点伤害</t>
  </si>
  <si>
    <t>灵息术</t>
  </si>
  <si>
    <t>【后继无力】获得【疗】*3/4/5/7/11</t>
  </si>
  <si>
    <t>聚灵阵</t>
  </si>
  <si>
    <t>【阵法】每回合吸收灵气+1</t>
  </si>
  <si>
    <t>啖魂术</t>
  </si>
  <si>
    <t>【后继无力】失去4/8/12/16/20点生命值，获得【魂】*2/3/4/5/6</t>
  </si>
  <si>
    <t>凝神咒</t>
  </si>
  <si>
    <t>神识+1/2/3/4/5</t>
  </si>
  <si>
    <t>拘魂阵</t>
  </si>
  <si>
    <t>【阵法】回合结束时，受到2/5/7/10/13点真实伤害，获得【魂】*3/4/5/7/10</t>
  </si>
  <si>
    <t>归元剑气</t>
  </si>
  <si>
    <t>造成14/20/29/41/57伤害，使敌方获得【流血】*1。【同】额外提高4/6/8/10/12点伤害</t>
  </si>
  <si>
    <t>蓬沙岛修士</t>
  </si>
  <si>
    <t>乙木妙法</t>
  </si>
  <si>
    <t>造成8/12/18/30/60点伤害，吸收一点灵气。若吸收到木系灵气，则获得【吸血】</t>
  </si>
  <si>
    <t>引火</t>
  </si>
  <si>
    <t>3木</t>
  </si>
  <si>
    <t>【后继无力】本场战斗造成的火系伤害增加1/1/2/2/3</t>
  </si>
  <si>
    <t>汲血藤</t>
  </si>
  <si>
    <t>【吸血】造成9/12/18/36/80点伤害。【同】额外增加4/6/8/10/12伤害</t>
  </si>
  <si>
    <t>焚灵诀</t>
  </si>
  <si>
    <t>3火</t>
  </si>
  <si>
    <t>使敌人随机消散2点灵气。如果敌人身上有【灼烧】再使其消散2点灵气</t>
  </si>
  <si>
    <t>崩岩术</t>
  </si>
  <si>
    <t>2土+3同</t>
  </si>
  <si>
    <t>造成6/10/18/35/70点伤害，吸收一点灵气。若为土系灵气，可获得【护罩】*6/7/9/20/40</t>
  </si>
  <si>
    <t>连岳</t>
  </si>
  <si>
    <t>消耗【尘】*5，跳过本回合灵气消散阶段</t>
  </si>
  <si>
    <t>化尘教弟子</t>
  </si>
  <si>
    <t>血祭噬魂术</t>
  </si>
  <si>
    <t>消耗所有【魂】，每消耗一层回复4点生命值，本场战斗只能使用一次</t>
  </si>
  <si>
    <t>造成4/6/10/20/40点伤害。【神识】每有1层【魂】，额外提高2点伤害</t>
  </si>
  <si>
    <t>九转游身剑</t>
  </si>
  <si>
    <t>【剑意】造成2/4/8/16/35点伤害，随机消散2点灵气。若还有剩余灵气，则再次发动本技能</t>
  </si>
  <si>
    <t>护体剑罡</t>
  </si>
  <si>
    <t>4同</t>
  </si>
  <si>
    <t>【后继无力】消耗所有【剑气】，每消耗一层获得【护罩】*4</t>
  </si>
  <si>
    <t>愈灵阵</t>
  </si>
  <si>
    <t>【阵法】回合结束，己方获得【疗】*3/4/5/6/11</t>
  </si>
  <si>
    <t>千钧斩</t>
  </si>
  <si>
    <t>造成12/18/25/46/92点伤害，对有【护罩】的敌人伤害翻倍</t>
  </si>
  <si>
    <t>造成12/16/24/45/90点伤害。手中每有1点火系灵气，额外提高1/2/3/4/5点伤害</t>
  </si>
  <si>
    <t>避毒真焱</t>
  </si>
  <si>
    <t>驱散自身【中毒】*1/2/3/4/5，并回复生命值</t>
  </si>
  <si>
    <t>御阵</t>
  </si>
  <si>
    <t>【后继无力】每有一个阵法，造成6/7/9/16/25点伤害</t>
  </si>
  <si>
    <t>五行颠倒术</t>
  </si>
  <si>
    <t>【后继无力】吸收6点灵气</t>
  </si>
  <si>
    <t>隐虚破</t>
  </si>
  <si>
    <t>造成1/3/7/20/40点伤害，然后丢弃所有灵气，每丢弃一点额外提高1/3/5/10/15点伤害</t>
  </si>
  <si>
    <t>问道楼</t>
  </si>
  <si>
    <t>乱刃</t>
  </si>
  <si>
    <t>同+同+同+同</t>
  </si>
  <si>
    <t>对目标造成4段1/2/3/6/12点伤害</t>
  </si>
  <si>
    <t>迷踪步</t>
  </si>
  <si>
    <t>造成10/15/20/30/68点伤害，每有2点遁速增加1点伤害，每释放一次本局战斗增加1/1/2/2/3点遁速</t>
  </si>
  <si>
    <t>神念诀</t>
  </si>
  <si>
    <t>造成11/19/22/38/53点伤害。【神识】每比对方高1点神识，增加1/1/2/2/3点伤害</t>
  </si>
  <si>
    <t>扰魂术</t>
  </si>
  <si>
    <t>【后继无力】造成3/4/5/8/16点伤害。【神识】伤害翻倍，敌方下回合吸收灵气数量减半</t>
  </si>
  <si>
    <t>斩天剑</t>
  </si>
  <si>
    <t>6同</t>
  </si>
  <si>
    <t>【剑意】消耗【剑气】*2，无视【护罩】，无法被闪避，对目标造成19/27/38/74/128点真实伤害</t>
  </si>
  <si>
    <t>回风印</t>
  </si>
  <si>
    <t>【后继无力】直到下回合开始前，每次受到伤害后获得【蓄力】*1</t>
  </si>
  <si>
    <t>炙炎三才阵</t>
  </si>
  <si>
    <t>3火+2同+2同</t>
  </si>
  <si>
    <t>消耗【剑气】*4和【灼烧】*5，回合结束时，我方获得【剑气】*2/3/4/5/6，敌方获得【灼烧】*2/3/4/5/6，并对敌方造成4/8/12/16/20点火剑属性伤害</t>
  </si>
  <si>
    <t>返火吐焰诀</t>
  </si>
  <si>
    <t>火+3同</t>
  </si>
  <si>
    <t>造成6/9/13/24/44点伤害，本回合每使用过一点火系灵气，额外提升2/2/3/3/5点伤害</t>
  </si>
  <si>
    <t>玄武剑阵</t>
  </si>
  <si>
    <t>【阵法】回合结束时，每有【剑气】*1，则获得【护罩】*1/2/3/4/5。</t>
  </si>
  <si>
    <t>大五行擒仙手</t>
  </si>
  <si>
    <t>3同+2同+2同</t>
  </si>
  <si>
    <t>对敌方造成等同于你上回合造成总伤害量一半的伤害</t>
  </si>
  <si>
    <t>寂灭指</t>
  </si>
  <si>
    <t>造成55/111/223/446/894点伤害</t>
  </si>
  <si>
    <t>造成三段3/4/7/14/28点伤害。如果我方遁速大于敌方，则额外造成两段伤害</t>
  </si>
  <si>
    <t>玄阴劲</t>
  </si>
  <si>
    <t>【暗劲】6回合后，敌方获得【内伤】*9</t>
  </si>
  <si>
    <t>宁州散修、雷音真人</t>
  </si>
  <si>
    <t>随机摧毁双方的各一个阵法</t>
  </si>
  <si>
    <t>地煞剑阵</t>
  </si>
  <si>
    <t>4同+3同</t>
  </si>
  <si>
    <t>阵/剑</t>
  </si>
  <si>
    <t>【阵法】剑系技能伤害增加1/2/3/4/5（驱阵效果为获得【驭剑】*1/2/3/4/5）</t>
  </si>
  <si>
    <t>驱阵</t>
  </si>
  <si>
    <t>【后继无力】你的所有阵法生效一次</t>
  </si>
  <si>
    <t>裂气斩</t>
  </si>
  <si>
    <t>对目标造成等同于你【护罩】层数的伤害</t>
  </si>
  <si>
    <t>枯灵劲</t>
  </si>
  <si>
    <t>【暗劲】5回合后，敌方获得【力竭】每场战斗只能使用一次</t>
  </si>
  <si>
    <t>麟火</t>
  </si>
  <si>
    <t>2同+4火</t>
  </si>
  <si>
    <t>【异火】敌方获得【灼烧】*9/13/17/25/35，我方获得【灼烧】*4/6/8/12/17</t>
  </si>
  <si>
    <t>强化版的需要真龙血脉, 弱化版不需要</t>
  </si>
  <si>
    <t>巨灵爪</t>
  </si>
  <si>
    <t>造成4/6/10/20/42点伤害。本回合每释放一次【巨灵爪】，伤害+2</t>
  </si>
  <si>
    <t>阴阳瞳</t>
  </si>
  <si>
    <t>使敌方下一个使用的法术失效，每场战斗只能使用一次</t>
  </si>
  <si>
    <t>三寸真元掌</t>
  </si>
  <si>
    <t>造成17/24/38/68/135伤害，对手每有【滞气】*1，伤害提高5/7/10/25/50点伤害</t>
  </si>
  <si>
    <t>摧血掌</t>
  </si>
  <si>
    <t>造成11/15/25/45/90点伤害，如果目标体内有【暗劲】，则获得【吸血】。【生】额外提高3/4/6/7/9点伤害</t>
  </si>
  <si>
    <t>风灵劲</t>
  </si>
  <si>
    <t>【暗劲】五回合后，造成27/38/62/112/224点伤害。【生】获得【护罩】*2/4/6/11/22</t>
  </si>
  <si>
    <t>分影手</t>
  </si>
  <si>
    <t>【后继无力】本回合每使用两次技能，对敌人造成3/4/5/7/10点伤害</t>
  </si>
  <si>
    <t>聚元咒</t>
  </si>
  <si>
    <t>【后继无力】本回合每使用三次技能，获得【护罩】*3/5/6/8/16</t>
  </si>
  <si>
    <t>小迷踪阵</t>
  </si>
  <si>
    <t>【阵法】有15%几率闪避敌人的攻击</t>
  </si>
  <si>
    <t>矢神刺</t>
  </si>
  <si>
    <t>造成5/7/11/17/40点伤害。【神识】敌方神识-1</t>
  </si>
  <si>
    <t>鹤喙针</t>
  </si>
  <si>
    <t>造成2/3/6/12/25点伤害，获得【针】*1</t>
  </si>
  <si>
    <t>碎星岛修士、唐平、幽厄洞府</t>
  </si>
  <si>
    <t>消耗【针】*1，造成3/4/6/9/12点伤害，敌方获得【易伤】*1</t>
  </si>
  <si>
    <t>幽厄洞府</t>
  </si>
  <si>
    <t>【剑意】造成6/8/14/25/50点伤害，消耗所有【剑气】，每层【剑气】增加3点伤害</t>
  </si>
  <si>
    <t>铁甲咒</t>
  </si>
  <si>
    <t>【后继无力】本回合每受到一次伤害，获得【减伤】*1/2/3/4/6</t>
  </si>
  <si>
    <t>3土+3金</t>
  </si>
  <si>
    <t>造成20/25/40/75/150伤害。本场战斗每释放一次【巨灵爪】，伤害+2/4/6/10/12</t>
  </si>
  <si>
    <t>雾隐术</t>
  </si>
  <si>
    <t>移除【幻雾】*4，闪避下一回合受到的所有技能伤害，每场战斗只能使用一次</t>
  </si>
  <si>
    <t>习得幻雾术后找吞云大圣对话</t>
  </si>
  <si>
    <t>取月壶天</t>
  </si>
  <si>
    <t>造成1/3/5/8//16点伤害。每剩余一点灵气，额外提高1/1/2/2/3伤害</t>
  </si>
  <si>
    <t>凝水归流</t>
  </si>
  <si>
    <t>2水+3同</t>
  </si>
  <si>
    <t>每有一点灵气，回复2/2/2/3/3点生命值</t>
  </si>
  <si>
    <t>戾火</t>
  </si>
  <si>
    <t>造成6/10/15/22/44点伤害，本回合每使用一次技能，额外造成2/3/4/6/10点伤害</t>
  </si>
  <si>
    <t>3火+3同</t>
  </si>
  <si>
    <t>造成11/15/21/30/42点伤害。若对方没有灵气，则伤害翻倍。【同】伤害额外提高2/3/6/10/20</t>
  </si>
  <si>
    <t>千流岛修士</t>
  </si>
  <si>
    <t>吞灵咒</t>
  </si>
  <si>
    <t>【后继无力】消耗所有【护罩】，回复等量生命值</t>
  </si>
  <si>
    <t>归元咒</t>
  </si>
  <si>
    <t>【后继无力】回合结束时，吸收5点灵气</t>
  </si>
  <si>
    <t>牵灵咒</t>
  </si>
  <si>
    <t>对方体内所有【暗劲】回合数-1。【生】回复2/3/4/6/9点生命值</t>
  </si>
  <si>
    <t>大五行阵</t>
  </si>
  <si>
    <t>【阵法】回合开始时，选择并吸收任意1点五行灵气</t>
  </si>
  <si>
    <t>9同</t>
  </si>
  <si>
    <t>敌方失去所有灵气，我方获得等量灵气</t>
  </si>
  <si>
    <t>三相脱骨诀</t>
  </si>
  <si>
    <t>造成20/22/25/30/40点伤害，并附加相当于自身生命值上限3%的伤害</t>
  </si>
  <si>
    <t>三相生灵诀</t>
  </si>
  <si>
    <t>3木+2同+2同</t>
  </si>
  <si>
    <t>回复自身已损失生命值的20%，下回合多吸收2点灵气</t>
  </si>
  <si>
    <t>4水+4木</t>
  </si>
  <si>
    <t>连续释放【飞针术】，直到消耗完所有的【针】</t>
  </si>
  <si>
    <t>极阴冷火</t>
  </si>
  <si>
    <t>4水+4火</t>
  </si>
  <si>
    <t>水/火</t>
  </si>
  <si>
    <t>【异火】造成30/40/56/80/117点伤害，敌方获得【灼烧】*1/2/3/4/5、【霜冻】*1/2/3/4/5</t>
  </si>
  <si>
    <t>巫山-烁金窟</t>
  </si>
  <si>
    <t>【阵法】回合结束时造成2/7/20/32/80点伤害，该伤害每次递增9点</t>
  </si>
  <si>
    <t>【后继无力】造成32/41/56/70/100点伤害，敌方消散所有灵气</t>
  </si>
  <si>
    <t>木+2火</t>
  </si>
  <si>
    <t>【异火】造成1/2/4/6/12点伤害，对手获得【中毒】*1，【滞气】*1。</t>
  </si>
  <si>
    <t>宁州散修</t>
  </si>
  <si>
    <t>阴阳劲</t>
  </si>
  <si>
    <t>【暗劲】十回合后，目标受到450/630/1000/1800/3600点伤害；【生】获得【护罩】*20/30/50/100/200</t>
  </si>
  <si>
    <t>9火</t>
  </si>
  <si>
    <t>【异火】造成85/116/284/320/640点伤害，自身获得【灼烧】*10/12/16/20/40</t>
  </si>
  <si>
    <t>噬魂诀*</t>
  </si>
  <si>
    <t>唤灵咒</t>
  </si>
  <si>
    <t>自身拥有【鬼柩】时方可使用，消耗20/80/126/210/480点生命值，唤醒【鬼柩】以召唤【鬼灵】*1</t>
  </si>
  <si>
    <t>鬼影重重</t>
  </si>
  <si>
    <t>【后继无力】每有【影役】*6，则获得【影役】*3。</t>
  </si>
  <si>
    <t>影匿</t>
  </si>
  <si>
    <t>【后继无力】当自身有【影】时方可使用，获得【影匿】*1，【影】*0/1/8/16/27</t>
  </si>
  <si>
    <t>表格右侧有星宫和宁王府事件攻略-》》》》》》》》》》》》》》》》》》》》》》</t>
  </si>
  <si>
    <t>星宫有铃：游戏时间第5年至第23年之间，大地图金色标记触发，敌人练气后期，有后续任务“再见星铃”。</t>
  </si>
  <si>
    <t>事件</t>
  </si>
  <si>
    <t>需求</t>
  </si>
  <si>
    <t>位置</t>
  </si>
  <si>
    <t>奖励</t>
  </si>
  <si>
    <t>1年</t>
  </si>
  <si>
    <t>林家二小姐林沐心出生</t>
  </si>
  <si>
    <t>无</t>
  </si>
  <si>
    <t>/</t>
  </si>
  <si>
    <t>化尘教内乱</t>
  </si>
  <si>
    <t>第一年英杰会冠军，加入白帝楼，完成客栈任务（截至化尘派再次收徒）</t>
  </si>
  <si>
    <t>正阳山</t>
  </si>
  <si>
    <t>英杰会</t>
  </si>
  <si>
    <t>40岁以下炼气修士（1-12月）</t>
  </si>
  <si>
    <t>武陵城升仙台</t>
  </si>
  <si>
    <t>筑基丹</t>
  </si>
  <si>
    <t>禾山灵猴</t>
  </si>
  <si>
    <t>遁速13或以上，40年以前</t>
  </si>
  <si>
    <t>禾山幽谷</t>
  </si>
  <si>
    <t>药材</t>
  </si>
  <si>
    <t>仙与鸳鸯：无境界要求，游戏时间第27年开始，第36年过期，27年倪旭钦发消息给你，说天星城的林家二小姐林沐心与星宫某金丹长老联姻，接到信息时触发任务，到天星城进入林府后任务开始。
客栈遇到逃婚的林沐心请你帮忙，选“接受”（选“拒绝”则任务封闭），然后两条剧情路线：</t>
  </si>
  <si>
    <t>广陵城失踪散修</t>
  </si>
  <si>
    <t>无（敌人强力，建议筑基期后去）</t>
  </si>
  <si>
    <t>广陵城客栈</t>
  </si>
  <si>
    <t>灵石丹药</t>
  </si>
  <si>
    <t>主城府任务（每3个月刷新）</t>
  </si>
  <si>
    <t>武陵城、云汐城、广陵城、逸风城主府</t>
  </si>
  <si>
    <t>灵石</t>
  </si>
  <si>
    <t>1、</t>
  </si>
  <si>
    <t>五大门派日常任务（每3个月刷新）</t>
  </si>
  <si>
    <t>加入门派</t>
  </si>
  <si>
    <t>门派宗门广场-外门执事</t>
  </si>
  <si>
    <t>少量门派货币</t>
  </si>
  <si>
    <t>东石谷散修集会（每年1月-2月）</t>
  </si>
  <si>
    <t>东石谷</t>
  </si>
  <si>
    <t>东石谷拍卖会（每年2月）</t>
  </si>
  <si>
    <t>10灵石</t>
  </si>
  <si>
    <t>东石谷伴月楼</t>
  </si>
  <si>
    <t>外门弟子讲法（每年7月）</t>
  </si>
  <si>
    <t>加入门派、炼气期修为</t>
  </si>
  <si>
    <t>门派广场</t>
  </si>
  <si>
    <t>500修为(1000修为？）；60悟道点（需感悟）</t>
  </si>
  <si>
    <t>永安镇学堂有感</t>
  </si>
  <si>
    <t>触发仙山灵药任务之前</t>
  </si>
  <si>
    <t>永安镇学堂</t>
  </si>
  <si>
    <t>心境+20</t>
  </si>
  <si>
    <t>2、</t>
  </si>
  <si>
    <t>分支路线2：进林府和林沐雪交谈，告诉林沐雪“林沐心的计划”，得知林沐雪已经决定代替妹妹去跟那个快老死的金丹老头结婚，然后去长老堂和大长老交谈，回客栈选“转告林沐雪的决意”（若先选告诉她大长老的话，则进分支路线1），然后选“帮助林沐心”（选“劝阻林沐心”则林沐心为救姐姐主动回去结婚，任务封闭），林沐心决定马上开始“调虎离山”行动，回林府先搜索二长老房间拿点感悟，然后搜索三长老房间拿证据，去大长老府，遇到抓回林沐心的三长老，被金丹初期三长老攻击，4回合内击败三长老算胜利，撑过4回合或则4回合内被打败都算战败，胜败不影响剧情(但NPC台词有变化)，战败林沐心好感+5，战胜奖励结丹用四品丹药“聚顶丹”X3，三品防具“地灵甲”，林沐心好感+20，任务完成。</t>
  </si>
  <si>
    <t>初入修仙界心境有感</t>
  </si>
  <si>
    <t>第一次与天星城坊市修士交谈</t>
  </si>
  <si>
    <t>天星城坊市</t>
  </si>
  <si>
    <t>心境+1</t>
  </si>
  <si>
    <t>周一仙</t>
  </si>
  <si>
    <t>第一次100灵石，第二次500灵石，第三次2000灵石</t>
  </si>
  <si>
    <t>多次与客栈中的周一仙交互触发</t>
  </si>
  <si>
    <t>破碎玉佩2</t>
  </si>
  <si>
    <t>巫山</t>
  </si>
  <si>
    <t>至少金丹期修为以及修习《极阴冷火》或者有玉骨血参</t>
  </si>
  <si>
    <t>巫山左下角</t>
  </si>
  <si>
    <t>《三阳玄火变》</t>
  </si>
  <si>
    <t>调查武陵城</t>
  </si>
  <si>
    <t>第一届英杰汇夺冠，加入白帝外门</t>
  </si>
  <si>
    <t>武陵城客栈</t>
  </si>
  <si>
    <t>法器-玄天剑</t>
  </si>
  <si>
    <t>破庙相争（练气后期）</t>
  </si>
  <si>
    <t>炼气后期，其他境界皆不可触发，过境界则直接结束</t>
  </si>
  <si>
    <t>法宝两件，可选奖励一件（功法，法宝，丹药）</t>
  </si>
  <si>
    <t>完成“仙与鸳鸯”任务后，自动和林沐心互换传音符，可随意出入林家，游戏时间115年有后续任务“星冲生魔”。</t>
  </si>
  <si>
    <t>维护大阵</t>
  </si>
  <si>
    <t>1-60年，筑基期，维护大阵</t>
  </si>
  <si>
    <t>武陵城白帝楼</t>
  </si>
  <si>
    <t>只能选检查灵力流动，奖励20白帝楼声望
四品千年灵剑晶+40白帝楼声望</t>
  </si>
  <si>
    <t>星冲生魔：无境界要求，必须先完成游戏时间27年的“仙与鸳鸯”任务，游戏时间第115年接到林沐心的传音符后触发,游戏时间150年过期，到林府长老堂见到林沐心，得知当年逼婚失败的冲虚结婴成功，现在来找林家的麻烦，主角和林沐心根据冲虚打上门后的行为一番推理，认为冲虚没老死反而结婴是练了邪功，而且已经被心魔控制了心智，林沐心决定将此事传达给星宫，选“交给我吧”（若选“无暇顾及”则林沐心自己去，任务封闭），然后两条路线：</t>
  </si>
  <si>
    <t>魔门初次来袭</t>
  </si>
  <si>
    <t>78-98年</t>
  </si>
  <si>
    <t>2个法宝</t>
  </si>
  <si>
    <t>魔门再次来袭</t>
  </si>
  <si>
    <t>450-499年</t>
  </si>
  <si>
    <t>纯阳法宝，其他道具若干</t>
  </si>
  <si>
    <t>加入白帝楼-外门</t>
  </si>
  <si>
    <t>英杰会拿冠军</t>
  </si>
  <si>
    <t>可进行任务，可用灵石兑换功法</t>
  </si>
  <si>
    <t>加入白帝楼-内门</t>
  </si>
  <si>
    <t>好感度大于20，无宗门从属，剑道初窥门径</t>
  </si>
  <si>
    <t>可兑换进一步功法（很贵）</t>
  </si>
  <si>
    <t>失踪的散修</t>
  </si>
  <si>
    <t>建议筑基期做</t>
  </si>
  <si>
    <t>广陵城客栈和住客搭话</t>
  </si>
  <si>
    <t>广陵散修给三个养气丹，汇报白帝给3000灵石</t>
  </si>
  <si>
    <t>巫山魔影</t>
  </si>
  <si>
    <t>完成前置调查魔修任务，打败两个86血敌人（也可以选择不打）</t>
  </si>
  <si>
    <t>白帝楼接任务-巫山执行</t>
  </si>
  <si>
    <t>20白帝楼声望+《破魔剑》（正面击败魔修）</t>
  </si>
  <si>
    <t>封山之谜</t>
  </si>
  <si>
    <t>白帝楼接任务-正阳山执行</t>
  </si>
  <si>
    <t>20白帝楼声望</t>
  </si>
  <si>
    <t>天魔眼魔修杀人夺宝</t>
  </si>
  <si>
    <t>触发天魔眼杀人夺宝剧情之后可向白帝楼回复</t>
  </si>
  <si>
    <t>天魔眼</t>
  </si>
  <si>
    <t>天魔眼-神秘修士-空间裂缝</t>
  </si>
  <si>
    <t>触发天魔眼神秘修士穿越空间裂缝剧情之后可向白帝楼回复</t>
  </si>
  <si>
    <t>宁王府魔修延寿事件</t>
  </si>
  <si>
    <t>发现被宁王府魔修残害的修士，并独自击杀金丹期魔修，回复白帝楼</t>
  </si>
  <si>
    <t>宁王府</t>
  </si>
  <si>
    <t>上品飞剑法宝、小周天吐纳、砺剑决三选一
（被白衣剑客要挟后就不可汇报）</t>
  </si>
  <si>
    <t>倪家家主中毒事件</t>
  </si>
  <si>
    <t>御剑门之谜任务中得知倪家家主中毒，玄微剑仙被魔修所害</t>
  </si>
  <si>
    <t>倪府</t>
  </si>
  <si>
    <t>引魔出洞</t>
  </si>
  <si>
    <t>32年之后白帝楼可接。建议先完成离火叛徒任务。</t>
  </si>
  <si>
    <t>三选一（结丹秘法，砺剑决，上品法宝）</t>
  </si>
  <si>
    <t>调查魔修</t>
  </si>
  <si>
    <t>加入白帝楼获得任务（第一年英杰会冠军不要急着进白
帝楼，领取任务一年内需要完成任务，打败一个86血的练气后期魔修）</t>
  </si>
  <si>
    <t>武陵客栈</t>
  </si>
  <si>
    <t>胜利可获得极好用的剑修法器（独自击败李天）</t>
  </si>
  <si>
    <t>到天星城林府大厅见到林沐心，林沐心找到个元婴妖兽洞窟，请你一起去探险，选：出发（若选“没空”，则任务封闭）自动进入“妖兽洞穴”副本，一番剧情后，林沐心被偷袭，选“飞身保护”生命-300，战斗中有克制BOSS“神识”能力的BUFF“林沐心的保护”，对战元婴中期BOSS妖兽“冥蛛”，胜利后获得除妖丹外的5品冥蛛全套材料（6个）、5品材料“万载冰心石”X3（若选“出言提醒”，则林沐心重伤，BOSS战败后会逃走，只能得到5品材料冥蛛足X2和“万载冰心石”X3），出洞窟后，发现一修士离开，回到林府休息后，去长老堂见林沐心，谈到之前发现的修士是冲虚散人，一番闲聊，收到星宫宫主传讯：冲虚散人勾结魔教，前去围剿，选“一同前往”（若选“留在林府”则三天后林沐心回来，带回星宫宫主战死的消息，奕星终局任务封闭），进入分支路线。</t>
  </si>
  <si>
    <t>魔道踪影</t>
  </si>
  <si>
    <t>古神 - 潜伏离火门 - 火麒麟 - 夺剑
天魔道 - 潜伏宁州 - 释放天魔
血剑门 - 救下凌轩 - 魔剑
上面全部答对解锁魔道踪影真相
御剑门真相 - 夺剑 - 传闻最早出自离火门 - 黑手 血剑宫</t>
  </si>
  <si>
    <t>金虹剑派顿悟（每年5月）</t>
  </si>
  <si>
    <t>首次拜入金虹剑派（悟性≥16，炼气期散修）</t>
  </si>
  <si>
    <t>悟性+1，可挑选流派1个</t>
  </si>
  <si>
    <t>剑壁悟道（每隔一段时间可触发）</t>
  </si>
  <si>
    <t>到达连石山后山（需求一定悟性）</t>
  </si>
  <si>
    <t>连石山剑壁</t>
  </si>
  <si>
    <t>心境+5</t>
  </si>
  <si>
    <t>剑壁悟道-斩天剑（神通）</t>
  </si>
  <si>
    <t>第四次到达连石山剑壁悟道</t>
  </si>
  <si>
    <t>神通-斩天剑</t>
  </si>
  <si>
    <t>丹痴（一）</t>
  </si>
  <si>
    <t>加入金虹剑派，30年以前</t>
  </si>
  <si>
    <t>金虹剑派丹房</t>
  </si>
  <si>
    <t>丹方-龙虎丹</t>
  </si>
  <si>
    <t>进入副本：“奇门绝魂阵”，可选择去其它地方摧毁阵基或直接去救宫主，核心阵基有“生、死”两种，摧毁“生之核心阵基”需要打元婴后期的机关人，摧毁“死之核心阵基”需要阵悟道达到“道之真境”，全部摧毁BOSS战就没有“奇门绝魂阵”，但路上拖时间太久星宫宫主会死亡；到地图西南方目的，遇到古神教神秘人、叛徒冲虚散人和重伤的星宫宫主，开打，冲虚散人元婴后期，有奇门绝魂阵辅助，拖的时间越久难度越大，击杀冲虚后和林沐心汇合，得知星宫宫主已被古神教神秘人杀死，返回天星城星宫，星铃儿送你六品丹方“澄心塑魂丹丹方”，六品药材八角玄冰草、奇茸通天菊X2，双修秘籍《神交法》作为击杀冲虚的报酬，之后星铃儿举行会议，邀请主角旁听，选“接受”（若选“拒绝”则奕星终局任务结束），会议中得知，原来星铃儿才是真正的星宫宫主“星凝”，已暗中普升为化神境，然后林家家主丹阳子就星宫宫主长期不理事，导致无惑长老为了星宫半生奔波，以及星宫代宫主“蕊宫仙子”战死之事和星凝吵了一架，星凝下令星宫弟子改变修行方式，为今后与古神教战斗做准备，“奕星终局”任务结束。</t>
  </si>
  <si>
    <t>丹痴（二）</t>
  </si>
  <si>
    <t>无要求，时间到了直接去就行，第70年之前</t>
  </si>
  <si>
    <t>连石山剑壁旁边</t>
  </si>
  <si>
    <t>一直安慰好感一直涨</t>
  </si>
  <si>
    <t>丹痴（三）</t>
  </si>
  <si>
    <t>完成金虹异类（二），第70-100年</t>
  </si>
  <si>
    <t>云汐城中草阁</t>
  </si>
  <si>
    <t>丹方-御風丹</t>
  </si>
  <si>
    <t>丹痴长老（每年1-5月）</t>
  </si>
  <si>
    <t>加入竹山宗</t>
  </si>
  <si>
    <t>竹山宗丹房</t>
  </si>
  <si>
    <t>奖励多样，好感；血量上限；丹方，丹药等</t>
  </si>
  <si>
    <t>入门测验</t>
  </si>
  <si>
    <t>首次拜入竹山宗，炼气期散修</t>
  </si>
  <si>
    <t>入门斗法（每年1-4月）</t>
  </si>
  <si>
    <t>加入竹山宗后，修为达炼气中期</t>
  </si>
  <si>
    <t>竹山宗门派广场-外门执事</t>
  </si>
  <si>
    <t>大师兄好感+5</t>
  </si>
  <si>
    <t>尘封密室</t>
  </si>
  <si>
    <t>习得驱物术或乱刃</t>
  </si>
  <si>
    <t>方壶山山脚村庄南边密室</t>
  </si>
  <si>
    <t>5个魔核</t>
  </si>
  <si>
    <t>争吵</t>
  </si>
  <si>
    <t>练气期才有</t>
  </si>
  <si>
    <t>方壶山小树林</t>
  </si>
  <si>
    <t>奎木索（法宝）</t>
  </si>
  <si>
    <t>游戏时间115年的“星冲生魔”任务，选“找星铃儿帮忙”则自动进入此路线，“奇门绝魂阵”前期剧情与分支1相同，若在阵法路上拖得太久，星宫宫主会“死亡”（有化神期的星铃儿在，她不会真死）导致最终奖励减少，BOSS战后，星铃儿出现救下星宫宫主，一番交谈，得知星铃儿才是真正的星宫宫主“星凝”，之前的“宫主”其实是星宫代宫主“蕊宫仙子”，返回天星城星宫后，星凝解释自己并不适合政务，又被林家家主和无惑长老管得太严，悄悄晋升化神后就暗中找适合处理政务的“蕊宫仙子”假扮成她管理星宫，交谈结束，星凝送你六品丹方“澄心塑魂丹丹方”，六品药材八角玄冰草X1、奇茸通天菊X2、双修秘籍《内照法》、星凝的传音符印记、星凝好感+20，若在“奇门绝魂阵”里星宫代宫主未“战死”，则额外奖励功法《星辰神念体》、蕊宫仙子好感+70、蕊宫仙子的传音符印记，之后和在场的星凝交谈，可知道一些额外的剧情信息，“奕星终局”任务结束。</t>
  </si>
  <si>
    <t>闯阵-幻雾阵</t>
  </si>
  <si>
    <t>竹山宗幻雾法阵</t>
  </si>
  <si>
    <t>心境+N，神通-青蛇劲</t>
  </si>
  <si>
    <t>青蛇劲配套功法</t>
  </si>
  <si>
    <t>在幻雾阵中领悟青蛇劲</t>
  </si>
  <si>
    <t>竹山宗大厅-青蛇道人</t>
  </si>
  <si>
    <t>青蛇功法</t>
  </si>
  <si>
    <t>筑基功法</t>
  </si>
  <si>
    <t>筑基后找相应长老领取</t>
  </si>
  <si>
    <t>竹山宗附近-山洞</t>
  </si>
  <si>
    <t>竹山筑基功法</t>
  </si>
  <si>
    <t>离火叛徒</t>
  </si>
  <si>
    <t>获取“灿字牌”（获取方法见后）（必须在30-32年或者在白帝楼
接到【引魔出洞】任务之前完成，总之没完成前不要去白帝楼接引魔出洞就行了。）</t>
  </si>
  <si>
    <t>焦沃山-燕子峰</t>
  </si>
  <si>
    <t>麒麟玉，法器两件</t>
  </si>
  <si>
    <t>炎庙火麒麟</t>
  </si>
  <si>
    <t>装备辟火袍+麒麟玉/辟火珠，（条件：习得敛息术或神识≥26或火贯通）</t>
  </si>
  <si>
    <t>焦沃山-火山口</t>
  </si>
  <si>
    <t>血菩提3个（资质+3）</t>
  </si>
  <si>
    <t>完成“奕星终局”任务后，星宫对主角开放。</t>
  </si>
  <si>
    <t>香薰化形</t>
  </si>
  <si>
    <t>灵药难求事件后续</t>
  </si>
  <si>
    <t>焦沃山-矿脉</t>
  </si>
  <si>
    <t>四品炼器宝材一份</t>
  </si>
  <si>
    <t>筑基期挑战逸风城擂台</t>
  </si>
  <si>
    <t>清月谭</t>
  </si>
  <si>
    <t>（散人也可以领悟 幻雾术） 选择往前-感悟</t>
  </si>
  <si>
    <t>风雷山-清月谭</t>
  </si>
  <si>
    <t>幻雾术，心境+10，水系悟道</t>
  </si>
  <si>
    <t>隐世长老（星河雾派）</t>
  </si>
  <si>
    <t>星河派弟子, 在清月谭中领悟幻雾（神通）</t>
  </si>
  <si>
    <t>风雷山-惊雪谷</t>
  </si>
  <si>
    <t>雾相化身</t>
  </si>
  <si>
    <t>胜利</t>
  </si>
  <si>
    <t>隐世长老-后续功法</t>
  </si>
  <si>
    <t>依次领悟幻雾术，雾剑</t>
  </si>
  <si>
    <t>云雾剑法，幻雾真法，心境+6</t>
  </si>
  <si>
    <t>拒绝</t>
  </si>
  <si>
    <t>同意</t>
  </si>
  <si>
    <t>隐世长老-指点（每2年半1次）</t>
  </si>
  <si>
    <t>完成隐世长老系列任务</t>
  </si>
  <si>
    <t>200水系悟道经验或者了解人设</t>
  </si>
  <si>
    <t>接住符剑，府外发现魔修踪迹</t>
  </si>
  <si>
    <t>加入宁王府</t>
  </si>
  <si>
    <t>灵药（+10最大生命值）</t>
  </si>
  <si>
    <t>正阳山后山</t>
  </si>
  <si>
    <t>+10生命上限</t>
  </si>
  <si>
    <t>敛息进入宁王府探查</t>
  </si>
  <si>
    <t>享乐+府内逛逛*3</t>
  </si>
  <si>
    <t>府内逛逛+享乐</t>
  </si>
  <si>
    <t>赤须遗体</t>
  </si>
  <si>
    <t>+5心境；赤须笔录</t>
  </si>
  <si>
    <t>他肯定是魔修！</t>
  </si>
  <si>
    <t>再听听</t>
  </si>
  <si>
    <t>发现魔修踪迹</t>
  </si>
  <si>
    <t>坚守道心</t>
  </si>
  <si>
    <t>偶尔放纵</t>
  </si>
  <si>
    <t>无字碑悟道（每隔一段时间可触发）</t>
  </si>
  <si>
    <t>天灵根+转世真仙（获得道点一）</t>
  </si>
  <si>
    <t>200土之道悟道经验</t>
  </si>
  <si>
    <t>与金大勇战斗</t>
  </si>
  <si>
    <t>击败魔修</t>
  </si>
  <si>
    <t>心境-5</t>
  </si>
  <si>
    <t>5年</t>
  </si>
  <si>
    <t>加入化尘教</t>
  </si>
  <si>
    <t>杀了他
获得法器凤鸣扇</t>
  </si>
  <si>
    <t>放了他
心境+5</t>
  </si>
  <si>
    <t>心境+10</t>
  </si>
  <si>
    <t>享乐+监视画卷中人</t>
  </si>
  <si>
    <t>5-30年</t>
  </si>
  <si>
    <t>初遇星玲儿</t>
  </si>
  <si>
    <t>大地图金色问号</t>
  </si>
  <si>
    <t>蓝色面纱</t>
  </si>
  <si>
    <t>6年</t>
  </si>
  <si>
    <t>出手迎敌</t>
  </si>
  <si>
    <t>催动剑气</t>
  </si>
  <si>
    <t>百里少主切磋</t>
  </si>
  <si>
    <t>第二次英杰会夺魁</t>
  </si>
  <si>
    <t>广陵城百里府</t>
  </si>
  <si>
    <t>体系悟道感悟,《蛮牛护体功》</t>
  </si>
  <si>
    <t>无需战斗</t>
  </si>
  <si>
    <t>两派之争</t>
  </si>
  <si>
    <t>修为达到炼气中期（金丹期前需完结,筑基前都可以触发）</t>
  </si>
  <si>
    <t>多种多样</t>
  </si>
  <si>
    <t>奖励：无影针、乌云兜、炼血丹*5、龙虎丹*1，无法获得气沉丹田和汇报消息</t>
  </si>
  <si>
    <t>三选一（法器乌靴+2遁速、气沉丹田、补灵丹*3），无法汇报消息获得额外奖励</t>
  </si>
  <si>
    <t>10年</t>
  </si>
  <si>
    <t>天机阁高阶拍卖会（每10年1次）</t>
  </si>
  <si>
    <t>1月-5月，修为达金丹期</t>
  </si>
  <si>
    <t>天机阁</t>
  </si>
  <si>
    <t>11年</t>
  </si>
  <si>
    <t>听雨轩</t>
  </si>
  <si>
    <t>第11年英杰会夺魁，修为达筑基期</t>
  </si>
  <si>
    <t>云汐城听雨轩</t>
  </si>
  <si>
    <t>心境</t>
  </si>
  <si>
    <t>魔剑</t>
  </si>
  <si>
    <t>修为达到炼气后期</t>
  </si>
  <si>
    <t>魔剑-救援</t>
  </si>
  <si>
    <t>击败筑基剑灵前</t>
  </si>
  <si>
    <t>御剑门遗迹-内门弟子居所</t>
  </si>
  <si>
    <t>灵石，丹药</t>
  </si>
  <si>
    <t>魔剑-修士道袍</t>
  </si>
  <si>
    <t>进入御剑门遗迹</t>
  </si>
  <si>
    <t>御剑门遗迹-外门弟子居所</t>
  </si>
  <si>
    <t>防具</t>
  </si>
  <si>
    <t>魔剑-御剑丹</t>
  </si>
  <si>
    <t>御剑门遗迹-废弃丹房</t>
  </si>
  <si>
    <t>丹方</t>
  </si>
  <si>
    <t>魔剑-击溃禁制（倪家任务前置）</t>
  </si>
  <si>
    <t>进入御剑门遗迹-单回合伤害大于15</t>
  </si>
  <si>
    <t>御剑门遗迹-破旧禁制</t>
  </si>
  <si>
    <t>玉佩（倪家大任务用品）</t>
  </si>
  <si>
    <t>魔剑-筑基剑灵</t>
  </si>
  <si>
    <t>御剑门遗迹-洗剑池</t>
  </si>
  <si>
    <t>感悟</t>
  </si>
  <si>
    <t>结束</t>
  </si>
  <si>
    <t>魔剑-九转游身剑</t>
  </si>
  <si>
    <t>御剑门遗迹-藏经阁</t>
  </si>
  <si>
    <t>神通-九转游身剑</t>
  </si>
  <si>
    <t>寻找魔气充盈之地</t>
  </si>
  <si>
    <t>击败御剑门遗迹的筑基剑灵</t>
  </si>
  <si>
    <t>武陵城倪府-倪府管家、门派广场大师兄/大师姐</t>
  </si>
  <si>
    <t>御剑门功法-长生诀</t>
  </si>
  <si>
    <t>与老头交谈请教功法</t>
  </si>
  <si>
    <t>功法-长生决</t>
  </si>
  <si>
    <t>14年</t>
  </si>
  <si>
    <t>百里奇筑基</t>
  </si>
  <si>
    <t>16年</t>
  </si>
  <si>
    <t>城北隐龙窟</t>
  </si>
  <si>
    <t>第16年英杰会后-20年（无论输赢，若筑基则不需英杰会）</t>
  </si>
  <si>
    <t>逸风城北-隐龙窟</t>
  </si>
  <si>
    <t>体，水系感悟，丹药</t>
  </si>
  <si>
    <t>隐龙窟-九叶芝</t>
  </si>
  <si>
    <t>进入隐龙窟</t>
  </si>
  <si>
    <t>丹药</t>
  </si>
  <si>
    <t>天魔眼（每20年开启1次）</t>
  </si>
  <si>
    <t>加入门派/倪大管家获取令牌，修为达筑基期</t>
  </si>
  <si>
    <t>门派广场或天魔眼</t>
  </si>
  <si>
    <t>天魔眼-沼泽</t>
  </si>
  <si>
    <t>进入天魔眼，需求一定遁速</t>
  </si>
  <si>
    <t>直接进入核心区</t>
  </si>
  <si>
    <t>天魔眼-毒沼</t>
  </si>
  <si>
    <t>进入天魔眼，清蕴丹</t>
  </si>
  <si>
    <t>天魔眼-寒潭</t>
  </si>
  <si>
    <t>进入天魔眼，金丹蛇王BOSS</t>
  </si>
  <si>
    <t>天魔眼（左边居中，贴吧有人放过图，依旧可参考）</t>
  </si>
  <si>
    <t>黑天麻2个</t>
  </si>
  <si>
    <t>天魔眼-洞窟</t>
  </si>
  <si>
    <t>进入天魔眼，魔化妖狼精英怪</t>
  </si>
  <si>
    <t>魔核</t>
  </si>
  <si>
    <t>天魔眼-地魔</t>
  </si>
  <si>
    <t>最后4天身处核心区，地魔BOSS（第60年可触发）</t>
  </si>
  <si>
    <t>聚顶丹1个</t>
  </si>
  <si>
    <t>天魔眼-魔剑异动</t>
  </si>
  <si>
    <t>天魔眼斩杀魔物数量总计≥13个(不含地魔，可多次天魔眼累加计算)，获取御剑飞行的唯一途径</t>
  </si>
  <si>
    <t>功法-御剑飞行</t>
  </si>
  <si>
    <t>天魔眼-试炼夺魁</t>
  </si>
  <si>
    <t>天魔眼斩杀魔物数量单次≥17个</t>
  </si>
  <si>
    <t>三品修为丹3个</t>
  </si>
  <si>
    <t>1月-5月，前提：修为达金丹期</t>
  </si>
  <si>
    <t>重返天魔眼
500年后</t>
  </si>
  <si>
    <t>去雷鸣海找萧炎</t>
  </si>
  <si>
    <t>击杀天魔</t>
  </si>
  <si>
    <t>没能击杀天魔</t>
  </si>
  <si>
    <t>21年</t>
  </si>
  <si>
    <t>40岁以下炼气修士</t>
  </si>
  <si>
    <t>灵石，筑基丹</t>
  </si>
  <si>
    <t>初始林家大小姐</t>
  </si>
  <si>
    <t>21年-25年，过时封闭</t>
  </si>
  <si>
    <t>天星城林府</t>
  </si>
  <si>
    <t>林大微信，神悟道经验书（击败王登）</t>
  </si>
  <si>
    <t>27年</t>
  </si>
  <si>
    <t>林家二小姐被逼婚</t>
  </si>
  <si>
    <t>进入林府打听，回到客栈休息，遇到林沐心，选择帮忙，直接找大长老，
回答答复林沐心，最后去林府击败星宫长老</t>
  </si>
  <si>
    <t>天星城林府（27年-30年，过时封闭）</t>
  </si>
  <si>
    <t>进入林府打听，回到客栈休息，遇到林沐心，选择帮忙，
先找林沐雪，告诉林沐心（林沐雪的决心），回到林府长老堂，击败三长老</t>
  </si>
  <si>
    <t>倪旭欣筑基</t>
  </si>
  <si>
    <t>倪旭欣-杀手（年份不定）</t>
  </si>
  <si>
    <t>完成隐龙窟事件、倪旭欣修为达筑基期、离开倪府之后</t>
  </si>
  <si>
    <t>好感</t>
  </si>
  <si>
    <t>公孙季筑基</t>
  </si>
  <si>
    <t>百里奇-挑战（年份不定）</t>
  </si>
  <si>
    <t>倪旭欣、林沐心、公孙季修为达筑基期。完成百里奇切磋事件</t>
  </si>
  <si>
    <t>大地图金色问号遇百里奇</t>
  </si>
  <si>
    <t>30年</t>
  </si>
  <si>
    <t>门派大比</t>
  </si>
  <si>
    <t>加入任一门派，炼气期修为，且非内门弟子</t>
  </si>
  <si>
    <t>筑基丹，晋升内门弟子</t>
  </si>
  <si>
    <t>40年</t>
  </si>
  <si>
    <t>二遇星玲儿</t>
  </si>
  <si>
    <t>完成初遇星玲儿任务</t>
  </si>
  <si>
    <t>50年</t>
  </si>
  <si>
    <t>天机大比</t>
  </si>
  <si>
    <t>选择乱逛会获得所有3品论道的思绪</t>
  </si>
  <si>
    <t>选择听老爷爷的 将会获得你选中的悟道5品思绪</t>
  </si>
  <si>
    <t>62年</t>
  </si>
  <si>
    <t>炎蕭結丹</t>
  </si>
  <si>
    <t>65年</t>
  </si>
  <si>
    <t>萧千绝结丹</t>
  </si>
  <si>
    <t>8*年</t>
  </si>
  <si>
    <t>竹山宗李清麟，化塵教大師姊結丹</t>
  </si>
  <si>
    <t>87年</t>
  </si>
  <si>
    <t>百里奇结丹</t>
  </si>
  <si>
    <t>百里家与龙族的恩怨</t>
  </si>
  <si>
    <t>需完成百里奇关系到熟悉，第六年的英杰汇和之后去百里府找他单挑，
最不济是87后年在码头先威胁再送礼到熟悉，第300年前需完结，过时结束</t>
  </si>
  <si>
    <t>龙族与鲲族的恩怨</t>
  </si>
  <si>
    <t>化龙海域探索度100，东海探索度100.</t>
  </si>
  <si>
    <t>化龙海龙宫，陨龙之地（拿龙鳞）</t>
  </si>
  <si>
    <t>可以获取功法（神通）如下：
1.太上化龙真诀（需要龙族血脉），没有龙族血脉+10神识+300血
2.真龙九变（第二片龙鳞）
3.九龙引雷决
4.幽炎决
5.真龙血怒（神通，第二片龙鳞）</t>
  </si>
  <si>
    <t>110年</t>
  </si>
  <si>
    <t>林沐心结丹</t>
  </si>
  <si>
    <t>115年</t>
  </si>
  <si>
    <t>结识星宫母女</t>
  </si>
  <si>
    <t>直接去找打上星宫</t>
  </si>
  <si>
    <t>林府</t>
  </si>
  <si>
    <t>天阶双休秘法（内照，加血量）</t>
  </si>
  <si>
    <t>找星玲儿帮忙</t>
  </si>
  <si>
    <t>天阶双休秘法（神交，加神识）</t>
  </si>
  <si>
    <t>115~150</t>
  </si>
  <si>
    <t xml:space="preserve">星冲生魔
</t>
  </si>
  <si>
    <t xml:space="preserve">剧情-战冲虚散人（元婴）（触发后32年内完成）
</t>
  </si>
  <si>
    <t>直接打：星凝降好感度10；心境+50；林府奖励储物袋（内照法（六品双修+血量上限），玄龟舟），林沐雪、林沐心情分1w点，好感+20</t>
  </si>
  <si>
    <t xml:space="preserve">（推荐）找星灵儿帮忙：九嶷山废弃洞府战金丹（可以SL拿法宝），回林府战冲虚。星铃儿好感+15（分两次），神交法（六品双修+神识），玄龟舟，林沐雪、林沐心情分2w点，好感+20
</t>
  </si>
  <si>
    <t>150~200年</t>
  </si>
  <si>
    <t>五行剑法</t>
  </si>
  <si>
    <t>学会金虹剑法，星河剑法，竹山剑法，离火剑法，化尘剑法，武陵城升仙台领悟</t>
  </si>
  <si>
    <t>五行剑法, 声望</t>
  </si>
  <si>
    <t>120年</t>
  </si>
  <si>
    <t>公孙季结丹</t>
  </si>
  <si>
    <t>陨龙之地（会隔几年刷新）</t>
  </si>
  <si>
    <t>得到龙鳞（完成敖灵的求助后与敖玄对话）</t>
  </si>
  <si>
    <t>陨龙之地、化龙海龙宫</t>
  </si>
  <si>
    <t>每片龙鳞：龙血草+1，龙族声望+50，可购买龙鳞中功法</t>
  </si>
  <si>
    <t>敖灵的求助↓</t>
  </si>
  <si>
    <t>完成长风破浪和五年之约（不完成好像也能做，要求声望）找到化龙海龙宫。战元婴后期尸蛟。</t>
  </si>
  <si>
    <t>龙宫，陨龙之地（先拿引雷柱再救龙）</t>
  </si>
  <si>
    <t>敖灵、敖玄好感100，龙族声望+100，天道果+1，东海探索度+40</t>
  </si>
  <si>
    <t>东海之底</t>
  </si>
  <si>
    <t>拿到九龙玺后别急着离开龙宫，再去坤龙殿。</t>
  </si>
  <si>
    <t>东海龙宫</t>
  </si>
  <si>
    <t>天阶功法《幽炎诀》，材料及任务物品若干，龙族声望100，龙血草+3.
归还九龙玺、万鳞甲：龙血草+2，声望+200（成为龙族供奉：六品枯龙藤+5，无尽之海声望+200）</t>
  </si>
  <si>
    <t>九霄之魂</t>
  </si>
  <si>
    <t>去龙脉的化龙池拿到龙魂石</t>
  </si>
  <si>
    <t>化神秘术：九龙天雷火</t>
  </si>
  <si>
    <t>引雷柱</t>
  </si>
  <si>
    <t>引雷柱*3</t>
  </si>
  <si>
    <t>东海龙宫，化龙海龙宫</t>
  </si>
  <si>
    <t>龙族声望+10/根，</t>
  </si>
  <si>
    <t>灭门之谜</t>
  </si>
  <si>
    <t>约380年9月2日，自动触发。15年内完成。战金丹中期邪修。</t>
  </si>
  <si>
    <t>蓝映寒好感25，情分2w，灵石7W，宁州声望10，万魂晶+10，血煞丹+10</t>
  </si>
  <si>
    <t>454.6.30</t>
  </si>
  <si>
    <t>奕星终局</t>
  </si>
  <si>
    <t>元婴期？林沐心邀请共探神秘洞府，触发后41年内完成。战元婴后期冲虚散人（废物一个，还没有傀儡打的伤）</t>
  </si>
  <si>
    <t>林府、星宫</t>
  </si>
  <si>
    <t>澄心塑魂丹丹方、八角玄冰草*1、地心淬灵乳*2、《神交法》，其他武器装备若干</t>
  </si>
  <si>
    <t>450-499</t>
  </si>
  <si>
    <t>进入白帝楼自动触发，（连战3场）2金丹1元婴初期</t>
  </si>
  <si>
    <t>50W灵石</t>
  </si>
  <si>
    <t>宁州古迹出世</t>
  </si>
  <si>
    <t>渺茫的期望</t>
  </si>
  <si>
    <t>第500年</t>
  </si>
  <si>
    <t>岫络谷，明河剑仙</t>
  </si>
  <si>
    <t>灵石100万</t>
  </si>
  <si>
    <t>丢失的仙剑</t>
  </si>
  <si>
    <t>岫络谷，玄伶仙子</t>
  </si>
  <si>
    <t>灵石80万</t>
  </si>
  <si>
    <t>搜寻灵宝</t>
  </si>
  <si>
    <t>岫络谷，苍坤上人</t>
  </si>
  <si>
    <t>灵石120万</t>
  </si>
  <si>
    <t>搜寻仙草</t>
  </si>
  <si>
    <t>岫络谷，鸢本仙子</t>
  </si>
  <si>
    <t>灵石13万</t>
  </si>
  <si>
    <t>丢失的传承</t>
  </si>
  <si>
    <t>岫络谷，长春真人</t>
  </si>
  <si>
    <t>陨母（五品地阴*混元）</t>
  </si>
  <si>
    <t>一共5个（其中1个是巨力碎石抓住的）（有人只有2个，可能是看运气的）</t>
  </si>
  <si>
    <t>空间裂缝</t>
  </si>
  <si>
    <t>陨母</t>
  </si>
  <si>
    <t>储物袋</t>
  </si>
  <si>
    <t>第500年，进入空间裂缝</t>
  </si>
  <si>
    <t>交还储物袋给50万；据为己有（推荐）竹山道袍7件，生骨丹5枚(目前歸還任務有bug，非竹山宗的夥伴建議直接據為己有賣錢)</t>
  </si>
  <si>
    <t>太素清灵芝</t>
  </si>
  <si>
    <t>2个，第500年</t>
  </si>
  <si>
    <t>古战场</t>
  </si>
  <si>
    <t>太乙碧荧花</t>
  </si>
  <si>
    <t>发狂修士（低阶）</t>
  </si>
  <si>
    <t>随机物品，啥都有</t>
  </si>
  <si>
    <t>奇异的香气</t>
  </si>
  <si>
    <t>练心芝×3，心境+20</t>
  </si>
  <si>
    <t>血煞符</t>
  </si>
  <si>
    <t>奇观</t>
  </si>
  <si>
    <t>赤火元铜精（六品*天阳火）</t>
  </si>
  <si>
    <t>废墟，与倪大傻的冒险</t>
  </si>
  <si>
    <t>古原城，废墟</t>
  </si>
  <si>
    <t>辰星仙剑（不接外面星河劍派的任務，出去後可得纯阳法宝）</t>
  </si>
  <si>
    <t>击败青霞子</t>
  </si>
  <si>
    <t>古原城</t>
  </si>
  <si>
    <t>残缺的丹方</t>
  </si>
  <si>
    <t>多宝塔，百里抖M的磨练</t>
  </si>
  <si>
    <t>体道体悟一份</t>
  </si>
  <si>
    <t>再遇黑心老人</t>
  </si>
  <si>
    <t>第500年，练气后期之时破庙帮助黑心老头</t>
  </si>
  <si>
    <t>《忘忧决》全本；击败古神弟子法宝一件</t>
  </si>
  <si>
    <t>重元换血草</t>
  </si>
  <si>
    <t>衍复真人</t>
  </si>
  <si>
    <t>衍复笔录；五品炼器宝才（天阳*剑），其他物品若干</t>
  </si>
  <si>
    <t>发狂修士（高阶）</t>
  </si>
  <si>
    <t>登仙殿</t>
  </si>
  <si>
    <t>《玄清天衍录》</t>
  </si>
  <si>
    <t>阴阳黄泉花</t>
  </si>
  <si>
    <t>障眼迷阵，公孙老弟显神威</t>
  </si>
  <si>
    <t>神秘石室</t>
  </si>
  <si>
    <t>灵核碎片，進來前進得先將其他地方的任務解完，不然到最底下劍塚石外結束古蹟的劇情</t>
  </si>
  <si>
    <t>神识陷阱，林沐心识破夺魄箭
百里抖M身法惊众人</t>
  </si>
  <si>
    <t>暗室</t>
  </si>
  <si>
    <t>灵剑碎片*3（五品天阳*剑），百里奇好感+5</t>
  </si>
  <si>
    <t>《乾坤百巧经》，五品炼器宝才，残缺丹方，其他随机物品
林沐心好感度+5，百里奇好感度+5</t>
  </si>
  <si>
    <t>剑魂冢</t>
  </si>
  <si>
    <t>宁州声望+20</t>
  </si>
  <si>
    <t>500年后</t>
  </si>
  <si>
    <t>再入御劍門</t>
  </si>
  <si>
    <t>完成宁州古迹。</t>
  </si>
  <si>
    <t>不知道開啟秘閣，是不是要用那個破碎的玉珮道具?</t>
  </si>
  <si>
    <t>再入御剑門</t>
  </si>
  <si>
    <t>九嶷山、白帝楼</t>
  </si>
  <si>
    <t>\</t>
  </si>
  <si>
    <t>旋涡余生</t>
  </si>
  <si>
    <t>碎星商会触发，少阴清灵丹*2，战元婴中期修士</t>
  </si>
  <si>
    <t>碎星商会、南崖城客栈</t>
  </si>
  <si>
    <t>情分4W</t>
  </si>
  <si>
    <t>海底遗迹——海底古树</t>
  </si>
  <si>
    <t>战10W血的化神后期古树根须。（10回合内必须斩断根须，否则死）</t>
  </si>
  <si>
    <t>图南海东南角</t>
  </si>
  <si>
    <t>问道花+5（战胜根须：天道果+6；逃跑：天道果+2）；神秘铁剑（进阶上品纯阳法宝）、魏无极沉睡，化神秘术《定元咒》。</t>
  </si>
  <si>
    <t>生死比试</t>
  </si>
  <si>
    <t>海底遗迹归来自动触发（1年内完成），战元婴初期，遁速54。</t>
  </si>
  <si>
    <t>南崖城碎星商会</t>
  </si>
  <si>
    <t>吴四海好感+5，+10，+10；声望+100，混元仙体丹+1；其他人好感若干。可找白灵冰炼制六品灵舟。</t>
  </si>
  <si>
    <t>重返天魔眼</t>
  </si>
  <si>
    <t>500~700年</t>
  </si>
  <si>
    <t>考试内容
（炼气期）</t>
  </si>
  <si>
    <t>科目一</t>
  </si>
  <si>
    <t>英杰会第一年夺冠</t>
  </si>
  <si>
    <t>合理利用五行连击或搭配毕业</t>
  </si>
  <si>
    <t>完成白帝城的任务，击败两个任务BS</t>
  </si>
  <si>
    <t>老手认证</t>
  </si>
  <si>
    <t>御剑门击败筑基剑灵</t>
  </si>
  <si>
    <t>蓄势学毕业</t>
  </si>
  <si>
    <t>炼气后期九嶷山-破庙击杀天邪子</t>
  </si>
  <si>
    <t>丹药学科目一毕业</t>
  </si>
  <si>
    <t>玄古门</t>
  </si>
  <si>
    <t>岚诺之需
天星城 坊市</t>
  </si>
  <si>
    <t>4品鲲心脏</t>
  </si>
  <si>
    <t>等十年</t>
  </si>
  <si>
    <t>血菩提</t>
  </si>
  <si>
    <t>5品火蟾心脏</t>
  </si>
  <si>
    <t>血菩提 炼妖散</t>
  </si>
  <si>
    <t>5品鲲心脏</t>
  </si>
  <si>
    <t>510年开放</t>
  </si>
  <si>
    <t>岚诺终局</t>
  </si>
  <si>
    <t>巫山, 古月寨</t>
  </si>
  <si>
    <t>击败玄古上人或者拖到剧情杀(我是拖到了76回合)</t>
  </si>
  <si>
    <t>200万灵石, 习得火系神通 麟火, 如果有龙族血脉可能会有额外奖励</t>
  </si>
  <si>
    <t>筑基期</t>
  </si>
  <si>
    <t>灿字牌</t>
  </si>
  <si>
    <t>第30年以后可触发，必须在引魔出洞任务之前完成</t>
  </si>
  <si>
    <t>良药</t>
  </si>
  <si>
    <t>修为达筑基期（大概100年之前）</t>
  </si>
  <si>
    <t>四品炼器宝材1份</t>
  </si>
  <si>
    <t>筑基期门派任务</t>
  </si>
  <si>
    <t>筑基期，成为内门弟子</t>
  </si>
  <si>
    <t>门派广场-外门执事</t>
  </si>
  <si>
    <t>中量门派货币</t>
  </si>
  <si>
    <t>斗法台招贤纳士</t>
  </si>
  <si>
    <t>修为达筑基期，魔道金丹BOSS</t>
  </si>
  <si>
    <t>结丹秘术《气沉丹田》，心境和20白帝楼声望</t>
  </si>
  <si>
    <t>两派之争-五色华光</t>
  </si>
  <si>
    <t>完成两派之争，获取双鬼位置</t>
  </si>
  <si>
    <t>沂山（五色华光建議留著）</t>
  </si>
  <si>
    <t>（双鬼在东石谷拍卖所得都会爆出来，可以晚些打）</t>
  </si>
  <si>
    <t>御剑门真相</t>
  </si>
  <si>
    <t>完成天魔眼-魔剑异动，完成倪旭欣-杀手事件，並和老頭對話</t>
  </si>
  <si>
    <t>武陵城倪府</t>
  </si>
  <si>
    <t>灵山仙药</t>
  </si>
  <si>
    <t>御剑门真相附属</t>
  </si>
  <si>
    <t>《青莲剑诀》，灵石，好感</t>
  </si>
  <si>
    <t>师门历练</t>
  </si>
  <si>
    <t>加入门派，修为达筑基中期</t>
  </si>
  <si>
    <t>门派大厅师傅</t>
  </si>
  <si>
    <t>师门秘传功法</t>
  </si>
  <si>
    <t>嗜焰蟒王</t>
  </si>
  <si>
    <t>宁州火属性洞窟触发 (金丹火蛇一條)</t>
  </si>
  <si>
    <t>提高心境20+四阶材料</t>
  </si>
  <si>
    <t>宁州木属性洞窟触发</t>
  </si>
  <si>
    <t>神通《汲血藤》</t>
  </si>
  <si>
    <t>师尊教导（每2年半1次）</t>
  </si>
  <si>
    <t>加入门派，修为达筑基期</t>
  </si>
  <si>
    <t>御剑飞行</t>
  </si>
  <si>
    <t>完成 天魔眼-魔剑异动（累积击杀14只魔）</t>
  </si>
  <si>
    <t>请教老头</t>
  </si>
  <si>
    <t>考试内容
（筑基期）</t>
  </si>
  <si>
    <t>科目二</t>
  </si>
  <si>
    <t>逸风城斗法台击败金大勇</t>
  </si>
  <si>
    <t>持久战科目毕业</t>
  </si>
  <si>
    <t>完成师门试炼任务</t>
  </si>
  <si>
    <t>暴打不乖的师傅学科毕业</t>
  </si>
  <si>
    <t>宁王府任务击杀魔道长老</t>
  </si>
  <si>
    <t>爆发伤害科目毕业</t>
  </si>
  <si>
    <t>白帝楼成功抵御第一次魔门入侵</t>
  </si>
  <si>
    <t>套路速成+丹药学科目二毕业</t>
  </si>
  <si>
    <t>天魔眼击退击杀地魔</t>
  </si>
  <si>
    <t>对抗魔气毕业</t>
  </si>
  <si>
    <t>聚顶丹*1</t>
  </si>
  <si>
    <t>金丹期</t>
  </si>
  <si>
    <t>门派机密任务(金丹日常)</t>
  </si>
  <si>
    <t>门派大殿</t>
  </si>
  <si>
    <t>掌门</t>
  </si>
  <si>
    <t>大量门派货币，感悟，秘籍，材料，声望</t>
  </si>
  <si>
    <t>屠灭禾山</t>
  </si>
  <si>
    <t>颜老怪没老死</t>
  </si>
  <si>
    <t>禾山派</t>
  </si>
  <si>
    <t>不错的奖励（针不戳）</t>
  </si>
  <si>
    <t>鸿凌子</t>
  </si>
  <si>
    <t>金丹期，元婴期</t>
  </si>
  <si>
    <t>东海随机岛屿</t>
  </si>
  <si>
    <t>秘方-阴冥泉</t>
  </si>
  <si>
    <t>南崖城客栈接取 找三次泉水可學到</t>
  </si>
  <si>
    <t>《阴阳瞳》</t>
  </si>
  <si>
    <t>争斗</t>
  </si>
  <si>
    <t>蓬莎海域</t>
  </si>
  <si>
    <t>烈火掌、千钧斩</t>
  </si>
  <si>
    <t>月灵花之争</t>
  </si>
  <si>
    <t>可选择帮助蓬沙岛修士击败千流岛修士，或者静观其变之后击败千流岛修士</t>
  </si>
  <si>
    <t>海外随机小岛</t>
  </si>
  <si>
    <t>救下蓬沙岛修士且让出月灵花之后可获得蓬沙岛声望和一万灵石</t>
  </si>
  <si>
    <t>（201.6.12做的）颜老怪没老死（又遇到了禾山的小猴子）</t>
  </si>
  <si>
    <t>不错的奖励（右图）（冰心石：与神识相关）</t>
  </si>
  <si>
    <t>涵虚仙府1</t>
  </si>
  <si>
    <t>（金丹后100年内去天机阁）拍下玉佩</t>
  </si>
  <si>
    <t>破碎的玉佩3，宁州声望+11</t>
  </si>
  <si>
    <t>涵虚仙府2</t>
  </si>
  <si>
    <t>有3块玉佩，本人破阵顺序天-地-人（得1件1等奖，3件2等奖，4件3等奖）</t>
  </si>
  <si>
    <t>云汐城附近-涵虚仙府</t>
  </si>
  <si>
    <t>自己看着选，大部分都是你的</t>
  </si>
  <si>
    <t>至少金丹期修为：修习《极阴冷火》或者有雪玉骨参</t>
  </si>
  <si>
    <t>巫山烁金窟</t>
  </si>
  <si>
    <t>习得功法《三阳玄火变》</t>
  </si>
  <si>
    <t>取得麒麟玉或辟火袍或火贯通 学会敛息术（功法）且神识≥26</t>
  </si>
  <si>
    <t>血菩提3个（可以直接吃提升资质）</t>
  </si>
  <si>
    <t>长风破浪↓</t>
  </si>
  <si>
    <t>蓬莎岛码头找百里奇（任务会强制等5年 别最后一年再做）</t>
  </si>
  <si>
    <t>蓬莎岛码头、碎星岛旧址、化龙海</t>
  </si>
  <si>
    <t>声望、玄龟舟+1</t>
  </si>
  <si>
    <t>五年之约</t>
  </si>
  <si>
    <t>最后要跟元婴初期的煮海长老战而胜之。</t>
  </si>
  <si>
    <t>广陵城百里府、码头</t>
  </si>
  <si>
    <t>百里奇情分20000，龙族声望50</t>
  </si>
  <si>
    <t>蓬莎拍卖会</t>
  </si>
  <si>
    <t>每年年4.1-5.30</t>
  </si>
  <si>
    <t>碎星岛拍卖会</t>
  </si>
  <si>
    <t>南崖拍卖会</t>
  </si>
  <si>
    <t>每整10年4.1-6.30</t>
  </si>
  <si>
    <t>体悟要高。</t>
  </si>
  <si>
    <t>东海随机岛屿——（对尸体恭敬点）</t>
  </si>
  <si>
    <t>《逆周天结婴术》《凝水归流》</t>
  </si>
  <si>
    <t>秘方-</t>
  </si>
  <si>
    <t>腐骨灵花和七彩月兰需要各3个（阴冥海上边缘正中一个岛屿：宜高岛）</t>
  </si>
  <si>
    <t>南崖城客栈</t>
  </si>
  <si>
    <t>180000灵石</t>
  </si>
  <si>
    <t>-阴冥泉</t>
  </si>
  <si>
    <t>在阴冥海找3个岛屿，各触发一次，每次需要腐骨灵花和七彩月兰各1个</t>
  </si>
  <si>
    <t>阴冥海的岛屿（刷新后可重复，也可能刷形成其他的岛屿）</t>
  </si>
  <si>
    <t>心境+60，神识+3，《阴阳瞳》</t>
  </si>
  <si>
    <t>顺路遇到 学会条件不明 可能是需要悟性</t>
  </si>
  <si>
    <t>选择帮助蓬沙岛修士击败千流岛修士</t>
  </si>
  <si>
    <t>千流岛擂台</t>
  </si>
  <si>
    <t>打多次擂台(一直打到没人上台)//tips：可以先观看，挣他娘几波悟道值
加入千流岛后，到后山正面出去，找到灵魂打虚弱元婴岛主，《九纹轮回诀》，千流岛保留。
选择先溜走，然后直接回岛硬刚满状态岛主获取《灭灵诀》，千流岛毁灭，迂回击败虚弱岛主获取《九纹轮回诀》，千流岛保留。</t>
  </si>
  <si>
    <t>千流海域-千流岛-擂台(最后boss为入魔的元婴初期千流岛岛主)</t>
  </si>
  <si>
    <t>《九纹轮回诀》或者《灭灵诀》</t>
  </si>
  <si>
    <t>听雨</t>
  </si>
  <si>
    <t>身外之物, 出什么价码, 感到解脱</t>
  </si>
  <si>
    <t>公孙季8万情分, 加入风雨楼</t>
  </si>
  <si>
    <t>望风</t>
  </si>
  <si>
    <t>晋升天字号杀手</t>
  </si>
  <si>
    <t>一直保持沉默, 琚运琦会告诉你风雨楼的隐藏业务</t>
  </si>
  <si>
    <t>500后触发</t>
  </si>
  <si>
    <t>元婴期</t>
  </si>
  <si>
    <t>500年后触发</t>
  </si>
  <si>
    <t>拦住并击杀琚运琦</t>
  </si>
  <si>
    <t>公孙季50万情分, 一大堆灵石, 还有全套的风雨楼功法</t>
  </si>
  <si>
    <t>浪方大圣</t>
  </si>
  <si>
    <t>浪方海域探索度100</t>
  </si>
  <si>
    <t>浪方海域</t>
  </si>
  <si>
    <t>九幽大圣</t>
  </si>
  <si>
    <t>无尽海域探索度100</t>
  </si>
  <si>
    <t>无尽海域</t>
  </si>
  <si>
    <t>大树</t>
  </si>
  <si>
    <t>倪大少微信</t>
  </si>
  <si>
    <t>图南海</t>
  </si>
  <si>
    <t>碎星商会</t>
  </si>
  <si>
    <t>大树任务完成后</t>
  </si>
  <si>
    <t>南崖城</t>
  </si>
  <si>
    <t>化神丹药</t>
  </si>
  <si>
    <t>阴魂岛
阴冥海探索度100%+解锁阴阳瞳
点击右侧图片, 放大观看</t>
  </si>
  <si>
    <t xml:space="preserve"> </t>
  </si>
  <si>
    <t>完整的一次跑商流程</t>
  </si>
  <si>
    <t>注意事项</t>
  </si>
  <si>
    <t>准备工作</t>
  </si>
  <si>
    <t>五品灵舟，灵石若干作为本金</t>
  </si>
  <si>
    <t>本金越多赚钱越多，最好准备50万以上的灵石</t>
  </si>
  <si>
    <t>开局威胁方式：</t>
  </si>
  <si>
    <t>1.开局天赋点“魂穿异世”和“星辰泪”；</t>
  </si>
  <si>
    <t>广陵城码头点击出海，按M打开小地图，点击蓬莎岛即可消耗1年5个月和1800灵石直接移动到蓬莎岛（无需亲自赶路）</t>
  </si>
  <si>
    <t>如果不能快速移动，说明你需要亲自去一次蓬莎岛，自动解锁快速移动</t>
  </si>
  <si>
    <t>2.我们找一个手中灵石超过23000块的练气期修士；</t>
  </si>
  <si>
    <t>进入坊市，优先购买五品材料，全部花光</t>
  </si>
  <si>
    <t>如果坊市材料不够，可就地开一间客栈，存档后过月，再去已经刷新的坊市收购材料，还是不够就重复以上操作</t>
  </si>
  <si>
    <t>3.先将星辰泪卖给倪少，这样我们就获得了24840块灵石；</t>
  </si>
  <si>
    <t>同样的方法，出海后按M点击广陵城，快速移动回去</t>
  </si>
  <si>
    <t>注意在陆地和岛屿上无法快速移动，必须出海</t>
  </si>
  <si>
    <t>4.点击“威胁”，选中星辰泪，选择“神识压迫”，这样星辰泪就回到手了；</t>
  </si>
  <si>
    <t>上广陵城百宝行二楼，将所有海鲜材料售出</t>
  </si>
  <si>
    <t>如果二楼的大掌柜钱不够可以先做点别的事，两年后钱就刷新了</t>
  </si>
  <si>
    <t>5.继续找下个目标重复以上操作。</t>
  </si>
  <si>
    <t>到了筑基期，修士资金普遍十万以上，每次威胁减少的声望也从1点增加到3点，再用星辰泪威胁效率太低</t>
  </si>
  <si>
    <t>跑商小知识</t>
  </si>
  <si>
    <t>1.五品材料的售出价大概是收购价的1.36倍，也就是说每次跑商我们的利润是本金的0.36倍；</t>
  </si>
  <si>
    <t>进阶方法：</t>
  </si>
  <si>
    <t>1.每隔两年就去白帝楼驻守长老处收购一种四品材料；</t>
  </si>
  <si>
    <t>2.五品船直接开过去消耗的时间与快速移动相同，路上还可以通过猎妖和野生小岛挣点外快，但是也有灵舟耐久度下降的风险；</t>
  </si>
  <si>
    <t>2.将材料尽可能地卖给目标；</t>
  </si>
  <si>
    <t>3.五品灵舟在115年的“星冲生魔”和“涵虚仙府”剧情中可得到；</t>
  </si>
  <si>
    <t>3.将所有材料一口气全部威胁回来；</t>
  </si>
  <si>
    <t>4.有条件可去南崖岛拍卖会买一艘六品灵舟，移动更快；</t>
  </si>
  <si>
    <t>4.材料越多越值钱，每次威胁就越赚；
金丹期可委托天机阁情报寻找单一五品材料，价值更高</t>
  </si>
  <si>
    <t>5.不带船御剑飞行也可快速移动，遁速大于100时快速移动消耗的时间达到最低，2年；</t>
  </si>
  <si>
    <t>6.最好只在坊市收购，因为坊市售价有折扣，是海外售价最便宜的地方；</t>
  </si>
  <si>
    <t>提高神识的方法：</t>
  </si>
  <si>
    <t>1.各种提高神识的丹药，例如养魂丹、灵魄丹、厉魄丹等等；</t>
  </si>
  <si>
    <t>7.你在宁州搞到的四品妖兽材料也能在蓬莎岛材料商店卖出高价，但注意必须是宁州本土妖兽材料</t>
  </si>
  <si>
    <t>2.各种提高神识的功法。例如五内观想法、宝塔观想法等等；</t>
  </si>
  <si>
    <t>3.突破大小境界能不同程度地提高神识</t>
  </si>
  <si>
    <t>属性</t>
  </si>
  <si>
    <t>宁州金丹期妖兽</t>
  </si>
  <si>
    <t>海外金丹期妖兽</t>
  </si>
  <si>
    <t>威胁小知识：</t>
  </si>
  <si>
    <t>1.平时多注意收集万魂晶、鬼面花、四品神识妖丹，可用于炼制四品和五品神识丹药；</t>
  </si>
  <si>
    <t>噬金甲</t>
  </si>
  <si>
    <t>金鹏、吞云蟒、幼年金龙</t>
  </si>
  <si>
    <t>2.灵药堂二楼就卖三品神识丹药；</t>
  </si>
  <si>
    <t>墨蛟</t>
  </si>
  <si>
    <t>蓬莎巨蟹、幼鲲、幼年水龙</t>
  </si>
  <si>
    <t>3.就算你的神识比对方高，还是会有概率失败，神识高出越多成功率越高；</t>
  </si>
  <si>
    <t>藤蛇</t>
  </si>
  <si>
    <t>旋龟、渊虾、幼年木龙</t>
  </si>
  <si>
    <t>4.可以开辟洞府使用绿瓶催熟鬼面花和冰精芝，快速炼制四五品神识丹药</t>
  </si>
  <si>
    <t>炙火蝎</t>
  </si>
  <si>
    <t>火蟾、残灯鱼、、幼年火龙</t>
  </si>
  <si>
    <t>截止2022年1月10日，此功略暂时有效，不保证后续不会因为游戏更新而失效</t>
  </si>
  <si>
    <t>地龙兽</t>
  </si>
  <si>
    <t>裂地蜥龙、砗磲、幼年土龙</t>
  </si>
  <si>
    <t>天玄马</t>
  </si>
  <si>
    <t>冥河水母、幼年暴龙</t>
  </si>
  <si>
    <t>冥蛛</t>
  </si>
  <si>
    <t>深海章鱼、幼年灵龙</t>
  </si>
  <si>
    <t>任何人都可以把表格导出保存到本地, 如果能帮忙上传到其他官方群就更好了
如果有错漏请直接在文档中批注
这个文档的绝大部分数据来源都是官方群里的群友提供的
我做的只是把所有的攻略都收集起来然后整理排版到一个表里
也根据我自己的体验增加了一些内容
玩家只需要打开一个excel表格就可以查找到绝大部分信息了
这个在线表格我没有开放编辑权限
如果不知道如何导出表格可以进我的群下载 925415828
在线文档地址是 https://docs.qq.com/sheet/DQnhTaWdqZ1VZR1ho?tab=5qho0k</t>
  </si>
  <si>
    <t>文字攻略</t>
  </si>
  <si>
    <t>觅长生极难天谴之人-正式版, 魔女修仙传</t>
  </si>
  <si>
    <t>当然我做这些也不是没有私心的 我是B站的UP，如果这个表格对你有帮助请关注我</t>
  </si>
  <si>
    <t>筑基心得</t>
  </si>
  <si>
    <t>结丹心得</t>
  </si>
  <si>
    <t>回合数</t>
  </si>
  <si>
    <t>具体操作</t>
  </si>
  <si>
    <t>结完三花聚顶+小周天吐纳</t>
  </si>
  <si>
    <t>属性增长机制</t>
  </si>
  <si>
    <t>大周天吐纳+小周天吐纳</t>
  </si>
  <si>
    <t>血量额外加成</t>
  </si>
  <si>
    <t>孱弱</t>
  </si>
  <si>
    <t>HP增长</t>
  </si>
  <si>
    <t>神魔</t>
  </si>
  <si>
    <t>遁速</t>
  </si>
  <si>
    <t>悟道点</t>
  </si>
  <si>
    <t>仙人转世</t>
  </si>
  <si>
    <t>寿元增加</t>
  </si>
  <si>
    <t>练气中</t>
  </si>
  <si>
    <t>大周天吐纳+小周天吐纳+抱元守一</t>
  </si>
  <si>
    <t>练气后</t>
  </si>
  <si>
    <t>结四种属性的气（留一种不要结）</t>
  </si>
  <si>
    <t>筑基早</t>
  </si>
  <si>
    <t>溢出灵气X2</t>
  </si>
  <si>
    <t>气沉丹田+小周天吐纳（多余的牌弃掉）</t>
  </si>
  <si>
    <t>筑基中</t>
  </si>
  <si>
    <t>结最后一个气进入凝液成丹阶段开始结丹</t>
  </si>
  <si>
    <t>筑基后</t>
  </si>
  <si>
    <t>结丹，视情况而定使用气沉丹田和调息换牌，逆行经脉加牌</t>
  </si>
  <si>
    <t>结丹早</t>
  </si>
  <si>
    <t>每转*30,假丹+10%</t>
  </si>
  <si>
    <t>金丹中</t>
  </si>
  <si>
    <t>金丹后</t>
  </si>
  <si>
    <t>四锻化婴</t>
  </si>
  <si>
    <t>结婴早</t>
  </si>
  <si>
    <t>每颗锻脉+200
每转金丹*30</t>
  </si>
  <si>
    <t>元婴中</t>
  </si>
  <si>
    <t>元婴后</t>
  </si>
  <si>
    <t>化神早</t>
  </si>
  <si>
    <t>特殊</t>
  </si>
  <si>
    <t>化神中</t>
  </si>
  <si>
    <t>化神后</t>
  </si>
  <si>
    <t>龙墓</t>
  </si>
  <si>
    <t>行气决, 洗杂灵气 卸灵术，保证回合结束不弃牌</t>
  </si>
  <si>
    <t>丹药(耐药)</t>
  </si>
  <si>
    <t>使用四次门派碎丹神通, 如果是土系的碎丹神通只用三次,</t>
  </si>
  <si>
    <t>论道</t>
  </si>
  <si>
    <t>元婴中期悟道点</t>
  </si>
  <si>
    <t>行气决, 洗杂灵气 卸灵术，去除杂灵气，保证回合结束不弃牌</t>
  </si>
  <si>
    <t>化神后期悟道点</t>
  </si>
  <si>
    <t>例子1 , 玩家开局同时选择了孱弱多病和异族血脉
该玩家的血量为52, 在突破前, 加了体修悟道的活血(+10HP), 练筋(+60HP), 锻体(+200HP), 淬体(+600HP)悟道, 
把血量增加到了922
并且在筑基的时候 获得了165点灵气, 那么最终这个玩家在筑基后一共会有多少血呢?
首先, 异族血脉天赋让922点血量翻倍获了,玩家获得了922点血量奖励
其次, 筑基的时候,100灵气为及格线, 那么165点灵气其中65点属于溢出灵气, 65乘以2, 那么溢出灵气将增加130点血量
最后, 大境界突破应该奖励80点最大生命, 但是因为有孱弱多病的天赋打了八折,所以只增加了64点
那么最终的血量为 922+922+130+64=2038
不知道你们注意到了没有,筑基时溢出灵气带来的血量加成没有受到孱弱多病的影响
那么从此引出一个概念, 就是在突破大境界的时候, 血量的加成实际上可以简单分为先天加成和后天努力两部分.
上个例子中65点溢出的灵气造成的130点血量增加处于后天努力,不会被孱弱多病这个天赋影响
64点的生命加成属于先天加成,会被天赋影响
922点最大生命值加成则完全是由异族血脉这个天赋加成带来的</t>
  </si>
  <si>
    <t>……</t>
  </si>
  <si>
    <t>傲念</t>
  </si>
  <si>
    <t>连续5次逆结婴大法</t>
  </si>
  <si>
    <t>用途</t>
  </si>
  <si>
    <t>名称</t>
  </si>
  <si>
    <t>消耗</t>
  </si>
  <si>
    <t>来源</t>
  </si>
  <si>
    <t>结丹秘术</t>
  </si>
  <si>
    <t>大周天吐纳</t>
  </si>
  <si>
    <t>同同同同+同同</t>
  </si>
  <si>
    <t>【后继无力】每回合抽牌数+1</t>
  </si>
  <si>
    <t>白帝楼引魔出洞任务奖励；东石谷拍卖会/天机阁执事概率刷新</t>
  </si>
  <si>
    <t>筑基期可从白帝楼执事处接任务。完成此任务后“灿”字令牌后续奇遇无法触发</t>
  </si>
  <si>
    <t>小周天吐纳</t>
  </si>
  <si>
    <t>【后继无力】五气朝元阶段每回合抽牌数+1</t>
  </si>
  <si>
    <t>宗门藏经阁兑换；完成宁王剧情后，向白帝楼执事汇报后的奖励；东石谷拍卖会/天机阁执事概率刷新</t>
  </si>
  <si>
    <t>气沉丹田</t>
  </si>
  <si>
    <t>同同同</t>
  </si>
  <si>
    <t>【后继无力】下回合抽牌阶段，抽牌数+3</t>
  </si>
  <si>
    <t>完成宁王剧情后，白衣剑客的奖励</t>
  </si>
  <si>
    <t>若无法独自击杀金丹期魔修可下选择加入宁王府，第一天选择出去走走，第二、三、四天选择享乐
，第五天选择监视画卷中人，碰到金丹魔修后选择催动剑气召唤白衣剑客帮助战斗</t>
  </si>
  <si>
    <t>例子2
玩家现在是筑基后期, 天赋为神魔血脉, 血量为2000, 结丹前点了假丹这个悟道
结了九品混元金丹,那么最后的血量有多少点呢?
答案是2716
筑基突破金丹的固定加成本来是300, 属于先听加成, 所以会受到神魔血脉的影响变成了300*120%=360
另外结丹也有血量奖励, 每品金丹增加30点血量, 九品金丹则增加270点, 假丹悟道增加了10%的血量, 那么结丹奖励应该是270*110%=297点
但如果这么算就会少59点血
这是因为结丹比较特殊, 虽然玩家能结几品金丹要靠玩家后天的努力才能达成, 按道理应该属于后天努力, 但游戏制作组明显有自己的想法. 所以结丹血量加成会受到天赋的影响
那么这里结丹血量奖励的正确算法是 270*120%=324 其中120%代表神魔血脉, 算完天赋再算假丹悟道, 324*10%=32 那么最终的结丹血量奖励为 324+32=356
这样数据就对上了 2716=2000+360+324+32</t>
  </si>
  <si>
    <t>逆行经脉</t>
  </si>
  <si>
    <t>同同</t>
  </si>
  <si>
    <t>抽五张灵气牌，只能使用一次</t>
  </si>
  <si>
    <t>宗门广场执事处，散修可从天魔眼玄道宗弟子处换</t>
  </si>
  <si>
    <t>抱元守一</t>
  </si>
  <si>
    <t>同同+同同</t>
  </si>
  <si>
    <t>手牌上限+3，下回合抽牌阶段抽牌数+3，只能
使用一次</t>
  </si>
  <si>
    <t>东石谷拍卖会/天机阁执事概率刷新</t>
  </si>
  <si>
    <t>调息</t>
  </si>
  <si>
    <t>【后继无力】抽四张灵气牌</t>
  </si>
  <si>
    <t>化婴秘术</t>
  </si>
  <si>
    <t>润脉术</t>
  </si>
  <si>
    <t>同同+同+同</t>
  </si>
  <si>
    <t>【后继无力】经脉+4</t>
  </si>
  <si>
    <t>宗门藏经阁或白帝楼执事（需内阁弟子）兑换</t>
  </si>
  <si>
    <t>清心咒</t>
  </si>
  <si>
    <t>同同同+同</t>
  </si>
  <si>
    <t>【后继无力】意志+4</t>
  </si>
  <si>
    <t>通脉术</t>
  </si>
  <si>
    <t>破丹诀</t>
  </si>
  <si>
    <t>蓄灵印</t>
  </si>
  <si>
    <t>结婴时血量奖励算法分为三部分, 分别是
结婴的境界奖励, 金丹的转数*30(不再受假丹影响), 锻脉丹奖励
其中锻脉丹的奖励是不会被天赋改变的, 而前两者则会受到天赋的影响
已知玩家血量2000, 6品混元金丹,天赋神魔血脉,结婴时服用了2颗锻脉丹, 请问结婴后的血量是多少?
6品混元金丹奖励了6*30=180的血量, 因为有神魔血脉, 实际奖励为180*120%=216
金丹突破元婴的境界标准奖励为600, 因为有神魔血脉, 实际奖励为600*120%=720
锻脉丹每颗增加200血量, 这部分不受天赋影响, 实际奖励为200*-=2=400
那么最终的答案为2000+216+720+400=3336</t>
  </si>
  <si>
    <t>灼脉术</t>
  </si>
  <si>
    <t>裂丹诀</t>
  </si>
  <si>
    <t>逆周天结婴术</t>
  </si>
  <si>
    <t>同×8</t>
  </si>
  <si>
    <t>化婴进度+15，经脉-5，每回合结束时经脉-1</t>
  </si>
  <si>
    <t>东海小岛前人洞府遗留</t>
  </si>
  <si>
    <t>在东海随机刷新，需要多逛几次小岛</t>
  </si>
  <si>
    <t>分神术</t>
  </si>
  <si>
    <t>本回合心魔伤害-2，下回合开始心魔伤害+3</t>
  </si>
  <si>
    <t>海外拍卖会或者交易会摊贩概率刷新；瀚虚仙府奖励</t>
  </si>
  <si>
    <t>概率较低，需刷新多次</t>
  </si>
  <si>
    <t>最后一道题, 已知玩家在元婴后期, 点了孱弱多病天赋, 血量6500, 突破时以150点淬体, 42点塑魂化神. 那么最终玩家的血量是多少?
答案是 6500+2035+15882=24417血量
另外42点塑魂奖励了35点神识, 外加17点悟性和17点资质</t>
  </si>
  <si>
    <t>化神秘术</t>
  </si>
  <si>
    <t>九龙天雷火</t>
  </si>
  <si>
    <t>使用相生的灵气释放时，【淬体】+3
使用相克的灵气释放时，【塑魂】+3</t>
  </si>
  <si>
    <t>龙族剧情</t>
  </si>
  <si>
    <t xml:space="preserve">其他对化神有帮助的方法	
1	天赋点仙人转世，初始仙性+2；
2	龙族剧情中救回九霄大圣的魂体后，在龙宫的龙墓会给你增加4点初始仙性
</t>
  </si>
  <si>
    <t>定元咒</t>
  </si>
  <si>
    <t>【后继无力】【凡体】状态下才可使用。下一次进入【仙胎】状态时，灵气+3</t>
  </si>
  <si>
    <t>图南海剧情后白帝赠送
宗门广场执事
白帝楼执事</t>
  </si>
  <si>
    <t>涌泉法</t>
  </si>
  <si>
    <t>【后继无力】下回合开始时，吸收4点灵气。若在【仙胎】状态下释放，则【凡性】-3</t>
  </si>
  <si>
    <t>宗门广场执事
白帝楼执事</t>
  </si>
  <si>
    <t>忘凡咒</t>
  </si>
  <si>
    <t>【后继无力】【仙胎】状态下才可使用。本回合结束时，若仍处于【仙胎】状态，则【凡性】-6</t>
  </si>
  <si>
    <t>结丹</t>
  </si>
  <si>
    <t>凝金丹</t>
  </si>
  <si>
    <t>凝液成丹阶段，金灵根+20，可叠加</t>
  </si>
  <si>
    <t>凝水丹</t>
  </si>
  <si>
    <t>凝液成丹阶段，水灵根+20，可叠加</t>
  </si>
  <si>
    <t>凝木丹</t>
  </si>
  <si>
    <t>凝液成丹阶段，木灵根+20，可叠加</t>
  </si>
  <si>
    <t>凝火丹</t>
  </si>
  <si>
    <t>凝液成丹阶段，火灵根+20，可叠加</t>
  </si>
  <si>
    <t>凝土丹</t>
  </si>
  <si>
    <t>凝液成丹阶段，土灵根+20，可叠加</t>
  </si>
  <si>
    <t>聚顶丹</t>
  </si>
  <si>
    <t>初始手牌+1，最多叠加12次</t>
  </si>
  <si>
    <t>朝元丹</t>
  </si>
  <si>
    <t>五气朝元阶段，每回合抽牌+1</t>
  </si>
  <si>
    <t>化婴</t>
  </si>
  <si>
    <t>大活络丹</t>
  </si>
  <si>
    <t>结婴中回合结束时，若经脉低于50，立刻恢复自身5点经脉，不可叠加</t>
  </si>
  <si>
    <t>大醒神丹</t>
  </si>
  <si>
    <t>结婴中回合结束时，若意志低于50，立刻恢复自身5点意志，不可叠加</t>
  </si>
  <si>
    <t>护脉丹</t>
  </si>
  <si>
    <t>碎丹阶段，每回合开始时经脉恢复1</t>
  </si>
  <si>
    <t>黄泉再生丹</t>
  </si>
  <si>
    <t>当结婴因意志溃散而失败时，可以避免死亡，并永久提升自身意志。</t>
  </si>
  <si>
    <t>来源 群781156534 获取途径, 人阶找外门(熟悉)弟子, 地阶(友善)找内门, 天阶(亲密)找长老, 散修功法就只能挨个去看</t>
  </si>
  <si>
    <t>金宏剑派</t>
  </si>
  <si>
    <t>功法品级</t>
  </si>
  <si>
    <t>功法名称</t>
  </si>
  <si>
    <t>功法效果</t>
  </si>
  <si>
    <t>一层</t>
  </si>
  <si>
    <t>二层</t>
  </si>
  <si>
    <t>三层</t>
  </si>
  <si>
    <t>四层</t>
  </si>
  <si>
    <t>五层</t>
  </si>
  <si>
    <t>获取方式</t>
  </si>
  <si>
    <t>下品</t>
  </si>
  <si>
    <t>御剑九诀</t>
  </si>
  <si>
    <t>【御剑术】伤害+1</t>
  </si>
  <si>
    <t>【御剑术】伤害+2</t>
  </si>
  <si>
    <t>【御剑术】伤害+4</t>
  </si>
  <si>
    <t>【御剑术】伤害+8</t>
  </si>
  <si>
    <t>【御剑术】伤害+12</t>
  </si>
  <si>
    <t>中品</t>
  </si>
  <si>
    <t>天刃诀</t>
  </si>
  <si>
    <t>每回合第一次造成的金系技能伤害+2</t>
  </si>
  <si>
    <t>每回合第一次造成的金系技能伤害+3</t>
  </si>
  <si>
    <t>每回合第一次造成的金系技能伤害+6</t>
  </si>
  <si>
    <t>每回合第一次造成的金系技能伤害+12</t>
  </si>
  <si>
    <t>每回合第一次造成的金系技能伤害+24</t>
  </si>
  <si>
    <t>藏剑诀</t>
  </si>
  <si>
    <t>回合开始时50%概率获得【剑气】*1</t>
  </si>
  <si>
    <t>回合开始时获得【剑气】*1</t>
  </si>
  <si>
    <t>回合开始时获得【剑气】*2</t>
  </si>
  <si>
    <t>回合开始时获得【剑气】*3</t>
  </si>
  <si>
    <t>回合开始时获得【剑气】*4</t>
  </si>
  <si>
    <t>重剑诀</t>
  </si>
  <si>
    <t>回合结束时随机消散1点灵气，获得【蓄势】*5</t>
  </si>
  <si>
    <t>回合结束时随机消散1点灵气，获得【蓄势】*8</t>
  </si>
  <si>
    <t>回合结束时随机消散1点灵气，获得【蓄势】*13</t>
  </si>
  <si>
    <t>回合结束时随机消散1点灵气，获得【蓄势】*26</t>
  </si>
  <si>
    <t>回合结束时随机消散1点灵气，获得【蓄势】*53</t>
  </si>
  <si>
    <t>养刀术</t>
  </si>
  <si>
    <t>每回合第一次造成伤害+5</t>
  </si>
  <si>
    <t>每回合第一次造成伤害+9</t>
  </si>
  <si>
    <t>每回合第一次造成伤害+18</t>
  </si>
  <si>
    <t>每回合第一次造成伤害+36</t>
  </si>
  <si>
    <t>每回合第一次造成伤害+72</t>
  </si>
  <si>
    <t>金芒诀</t>
  </si>
  <si>
    <t>释放金系攻击神通时，如果上个技能为土系神通，伤害+1</t>
  </si>
  <si>
    <t>释放金系攻击神通时，如果上个技能为土系神通，伤害+2</t>
  </si>
  <si>
    <t>释放金系攻击神通时，如果上个技能为土系神通，伤害+4</t>
  </si>
  <si>
    <t>释放金系攻击神通时，如果上个技能为土系神通，伤害+8</t>
  </si>
  <si>
    <t>释放金系攻击神通时，如果上个技能为土系神通，伤害+16</t>
  </si>
  <si>
    <t>重元如意体</t>
  </si>
  <si>
    <t>回合结束时如果【蓄势】层数超过10，获得【护罩】*3</t>
  </si>
  <si>
    <t>回合结束时如果【蓄势】层数超过15，获得【护罩】*5</t>
  </si>
  <si>
    <t>回合结束时如果【蓄势】层数超过20，获得【护罩】*7</t>
  </si>
  <si>
    <t>回合结束时如果【蓄势】层数超过30，获得【护罩】*14</t>
  </si>
  <si>
    <t>回合结束时如果【蓄势】层数超过50，获得【护罩】*29</t>
  </si>
  <si>
    <t>天晶诀</t>
  </si>
  <si>
    <t>战斗开始时，金灵根+5</t>
  </si>
  <si>
    <t>战斗开始时，金灵根+10</t>
  </si>
  <si>
    <t>战斗开始时，金灵根+20</t>
  </si>
  <si>
    <t>战斗开始时，金灵根+40</t>
  </si>
  <si>
    <t>战斗开始时，金灵根+80</t>
  </si>
  <si>
    <t>重元无锋功</t>
  </si>
  <si>
    <t>【蓄势】神通额外消耗两点金系灵气，额外获得【蓄势】*14</t>
  </si>
  <si>
    <t>【蓄势】神通额外消耗两点金系灵气，额外获得【蓄势】*22</t>
  </si>
  <si>
    <t>【蓄势】神通额外消耗两点金系灵气，额外获得【蓄势】*39</t>
  </si>
  <si>
    <t>【蓄势】神通额外消耗两点金系灵气，额外获得【蓄势】*65</t>
  </si>
  <si>
    <t>【蓄势】神通额外消耗两点金系灵气，额外获得【蓄势】*130</t>
  </si>
  <si>
    <t>流光真诀</t>
  </si>
  <si>
    <t>回合开始时，获得【内伤】*1，下一次释放金系伤害技能并触发【连击】后，提高10点伤害（此效果可叠加）</t>
  </si>
  <si>
    <t>回合开始时，获得【内伤】*1，下一次释放金系伤害技能并触发【连击】后，提高20点伤害（此效果可叠加）</t>
  </si>
  <si>
    <t>回合开始时，获得【内伤】*1，下一次释放金系伤害技能并触发【连击】后，提高38点伤害（此效果可叠加）</t>
  </si>
  <si>
    <t>回合开始时，获得【内伤】*1，下一次释放金系伤害技能并触发【连击】后，提高76点伤害（此效果可叠加）</t>
  </si>
  <si>
    <t>回合开始时，获得【内伤】*1，下一次释放金系伤害技能并触发【连击】后，提高144点伤害（此效果可叠加）</t>
  </si>
  <si>
    <t>奔雷诀</t>
  </si>
  <si>
    <t>使用灵气消耗大于等于五点灵气的技能时，获得【蓄势】*4</t>
  </si>
  <si>
    <t>使用灵气消耗大于等于五点灵气的技能时，获得【蓄势】*8</t>
  </si>
  <si>
    <t>使用灵气消耗大于等于五点灵气的技能时，获得【蓄势】*11</t>
  </si>
  <si>
    <t>使用灵气消耗大于等于五点灵气的技能时，获得【蓄势】*22</t>
  </si>
  <si>
    <t>使用灵气消耗大于等于五点灵气的技能时，获得【蓄势】*33</t>
  </si>
  <si>
    <t>神剑诀</t>
  </si>
  <si>
    <t>【剑气】将在触发后移除，但造成的所有剑系技能伤害+2</t>
  </si>
  <si>
    <t>【剑气】将在触发后移除，但造成的所有剑系技能伤害+3</t>
  </si>
  <si>
    <t>【剑气】将在触发后移除，但造成的所有剑系技能伤害+5</t>
  </si>
  <si>
    <t>【剑气】将在触发后移除，但造成的所有剑系技能伤害+7</t>
  </si>
  <si>
    <t>【剑气】将在触发后移除，但造成的所有剑系技能伤害+10</t>
  </si>
  <si>
    <t>上品</t>
  </si>
  <si>
    <t>金罡炼体诀</t>
  </si>
  <si>
    <t>灵气消散阶段每消散一点灵气，获得【护罩】*1</t>
  </si>
  <si>
    <t>灵气消散阶段每消散一点灵气，获得【护罩】*3</t>
  </si>
  <si>
    <t>灵气消散阶段每消散一点灵气，获得【护罩】*5</t>
  </si>
  <si>
    <t>灵气消散阶段每消散一点灵气，获得【护罩】*10</t>
  </si>
  <si>
    <t>灵气消散阶段每消散一点灵气，获得【护罩】*22</t>
  </si>
  <si>
    <t>千流岛修士、藏经阁</t>
  </si>
  <si>
    <t>金翎托天功</t>
  </si>
  <si>
    <t>使用相同的灵气释放金系攻击神通时伤害+9%；使用相生的灵气释放金系攻击神通时获得【护罩】（【护罩】数值为灵气消耗数量*1）</t>
  </si>
  <si>
    <t>使用相同的灵气释放金系攻击神通时伤害+13%；使用相生的灵气释放金系攻击神通时获得【护罩】（【护罩】数值为灵气消耗数量*2）</t>
  </si>
  <si>
    <t>使用相同的灵气释放金系攻击神通时伤害+17%；使用相生的灵气释放金系攻击神通时获得【护罩】（【护罩】数值为灵气消耗数量*3）</t>
  </si>
  <si>
    <t>使用相同的灵气释放金系攻击神通时伤害21%；使用相生的灵气释放金系攻击神通时获得【护罩】（【护罩】数值为灵气消耗数量*4）</t>
  </si>
  <si>
    <t>使用相同的灵气释放金系攻击神通时伤害+25%；使用相生的灵气释放金系攻击神通时获得【护罩】（【护罩】数值为灵气消耗数量*5）</t>
  </si>
  <si>
    <t>金虹剑诀</t>
  </si>
  <si>
    <t>每使用4点金系灵气，获得【蓄势】*1；造成剑系伤害时，有9%概率使此次伤害翻倍</t>
  </si>
  <si>
    <t>每使用4点金系灵气，获得【蓄势】*2；造成剑系伤害时，有13%概率使此次伤害翻倍</t>
  </si>
  <si>
    <t>每使用4点金系灵气，获得【蓄势】*3；造成剑系伤害时，有17%概率使此次伤害翻倍</t>
  </si>
  <si>
    <t>每使用4点金系灵气，获得【蓄势】*4；造成剑系伤害时，有21%概率使此次伤害翻倍</t>
  </si>
  <si>
    <t>每使用4点金系灵气，获得【蓄势】*5；造成剑系伤害时，有25%概率使此次伤害翻倍</t>
  </si>
  <si>
    <t>藏离诀</t>
  </si>
  <si>
    <t>内伤状态下，受到的技能伤害提升5%，造成的技能伤害提升10%</t>
  </si>
  <si>
    <t>内伤状态下，受到的技能伤害提升10%，造成的技能伤害提升20%</t>
  </si>
  <si>
    <t>内伤状态下，受到的技能伤害提升15%，造成的技能伤害提升30%</t>
  </si>
  <si>
    <t>内伤状态下，受到的技能伤害提升20%，造成的技能伤害提升40%</t>
  </si>
  <si>
    <t>内伤状态下，受到的技能伤害提升25%，造成的技能伤害提升50%</t>
  </si>
  <si>
    <t>一气分神功</t>
  </si>
  <si>
    <t>灵气上限固定为0</t>
  </si>
  <si>
    <t>灵气上限固定为0，每回合吸收灵气数+1</t>
  </si>
  <si>
    <t>灵气上限固定为0，每回合吸收灵气数+2</t>
  </si>
  <si>
    <t>灵气上限固定为0，每回合吸收灵气数+3</t>
  </si>
  <si>
    <t>灵气上限固定为0，每回合吸收灵气数+4</t>
  </si>
  <si>
    <t>镇元剑仙、徐凡、冲和剑仙、白鹿真人、秘阁</t>
  </si>
  <si>
    <t>重元转轮诀</t>
  </si>
  <si>
    <t>回合结束时，获得【蓄势】*5，【护罩】*5。每次使用5点或以上灵气的技能，都会使获得的层数额外+1</t>
  </si>
  <si>
    <t>回合结束时，获得【蓄势】*5，【护罩】*5。每次使用5点或以上灵气的技能，都会使获得的层数额外+2</t>
  </si>
  <si>
    <t>回合结束时，获得【蓄势】*5，【护罩】*5。每次使用5点或以上灵气的技能，都会使获得的层数额外+4</t>
  </si>
  <si>
    <t>回合结束时，获得【蓄势】*5，【护罩】*5。每次使用5点或以上灵气的技能，都会使获得的层数额外+6</t>
  </si>
  <si>
    <t>回合结束时，获得【蓄势】*5，【护罩】*5。每次使用5点或以上灵气的技能，都会使获得的层数额外+12</t>
  </si>
  <si>
    <t>太阴六虚功</t>
  </si>
  <si>
    <t>回合开始对方获得【易伤】*3</t>
  </si>
  <si>
    <t>回合开始对方获得【易伤】*5</t>
  </si>
  <si>
    <t>回合开始对方获得【易伤】*7</t>
  </si>
  <si>
    <t>回合开始对方获得【易伤】*11</t>
  </si>
  <si>
    <t>回合开始对方获得【易伤】*16</t>
  </si>
  <si>
    <t>生木诀、上青诀、鸩羽诀、青藤诀、玉云功
青鸾转生诀、九冲图集、回春诀
阳春百花诀、太乙玄功</t>
  </si>
  <si>
    <t>剑术要诀</t>
  </si>
  <si>
    <t>剑术要诀在使用剑系技能时，有30%的几率额外获得【剑气】*1</t>
  </si>
  <si>
    <t>剑术要诀在使用剑系技能时，有35%的几率额外获得【剑气】*1</t>
  </si>
  <si>
    <t>剑术要诀在使用剑系技能时，有40%的几率额外获得【剑气】*1</t>
  </si>
  <si>
    <t>剑术要诀在使用剑系技能时，有45%的几率额外获得【剑气】*1</t>
  </si>
  <si>
    <t>剑术要诀在使用剑系技能时，有50%的几率额外获得【剑气】*1</t>
  </si>
  <si>
    <t>化雨诀</t>
  </si>
  <si>
    <t>回合开始时回复1点生命值</t>
  </si>
  <si>
    <t>回合开始时回复3点生命值</t>
  </si>
  <si>
    <t>回合开始时回复6点生命值</t>
  </si>
  <si>
    <t>回合开始时回复12点生命值</t>
  </si>
  <si>
    <t>回合开始时回复24点生命值</t>
  </si>
  <si>
    <t>冰霜诀</t>
  </si>
  <si>
    <t>每次受到技能伤害时，有40%的几率使对手获得【冰霜】*1</t>
  </si>
  <si>
    <t>每次受到技能伤害时，有55%的几率使对手获得【冰霜】*1</t>
  </si>
  <si>
    <t>每次受到技能伤害时，有70%的几率使对手获得【冰霜】*1</t>
  </si>
  <si>
    <t>每次受到技能伤害时，有85%的几率使对手获得【冰霜】*1</t>
  </si>
  <si>
    <t>每次受到技能伤害时，使对手获得【冰霜】*1</t>
  </si>
  <si>
    <t>问水剑典</t>
  </si>
  <si>
    <t>战斗开始时将【惊涛】置为2，【止水】置为2</t>
  </si>
  <si>
    <t>战斗开始时将【惊涛】置为3，【止水】置为3</t>
  </si>
  <si>
    <t>战斗开始时将【惊涛】置为4，【止水】置为4</t>
  </si>
  <si>
    <t>战斗开始时将【惊涛】置为6，【止水】置为6</t>
  </si>
  <si>
    <t>战斗开始时将【惊涛】置为12，【止水】置为12</t>
  </si>
  <si>
    <t>浪击诀</t>
  </si>
  <si>
    <t>释放水系攻击神通时，如果上个技能为金系神通，伤害+1</t>
  </si>
  <si>
    <t>释放水系攻击神通时，如果上个技能为金系神通，伤害+2</t>
  </si>
  <si>
    <t>释放水系攻击神通时，如果上个技能为金系神通，伤害+4</t>
  </si>
  <si>
    <t>释放水系攻击神通时，如果上个技能为金系神通，伤害+8</t>
  </si>
  <si>
    <t>释放水系攻击神通时，如果上个技能为金系神通，伤害+16</t>
  </si>
  <si>
    <t>沧海诀</t>
  </si>
  <si>
    <t>每回合第一次造成的水系技能伤害+2</t>
  </si>
  <si>
    <t>每回合第一次造成的水系技能伤害+3</t>
  </si>
  <si>
    <t>每回合第一次造成的水系技能伤害+6</t>
  </si>
  <si>
    <t>每回合第一次造成的水系技能伤害+12</t>
  </si>
  <si>
    <t>每回合第一次造成的水系技能伤害+24</t>
  </si>
  <si>
    <t>黑水真法</t>
  </si>
  <si>
    <t>战斗开始时，水灵根+5</t>
  </si>
  <si>
    <t>战斗开始时，水灵根+10</t>
  </si>
  <si>
    <t>战斗开始时，水灵根+20</t>
  </si>
  <si>
    <t>战斗开始时，水灵根+40</t>
  </si>
  <si>
    <t>战斗开始时，水灵根+80</t>
  </si>
  <si>
    <t>剑术要诀、御剑九诀、青藤诀、生木诀、上青诀、玉云功
回春诀</t>
  </si>
  <si>
    <t>灵水诀</t>
  </si>
  <si>
    <t>每使用一次水系技能，恢复自身2点生命值</t>
  </si>
  <si>
    <t>每使用一次水系技能，恢复自身3点生命值</t>
  </si>
  <si>
    <t>每使用一次水系技能，恢复自身5点生命值</t>
  </si>
  <si>
    <t>每使用一次水系技能，恢复自身7点生命值</t>
  </si>
  <si>
    <t>每使用一次水系技能，恢复自身12点生命值</t>
  </si>
  <si>
    <t>游神御水诀</t>
  </si>
  <si>
    <t>每次使用【御水决】时，若处于满血状态，则获得【蓄力】*2</t>
  </si>
  <si>
    <t>每次使用【御水决】时，若处于满血状态，则获得【蓄力】*3</t>
  </si>
  <si>
    <t>每次使用【御水决】时，若处于满血状态，则获得【蓄力】*4</t>
  </si>
  <si>
    <t>每次使用【御水决】时，若处于满血状态，则获得【蓄力】*5</t>
  </si>
  <si>
    <t>每次使用【御水决】时，若处于满血状态，则获得【蓄力】*8</t>
  </si>
  <si>
    <t>水灵妙法</t>
  </si>
  <si>
    <t>使用水系神通时，若上一个神通为金系神通，则获得【蓄力】*1</t>
  </si>
  <si>
    <t>使用水系神通时，若上一个神通为金系神通，则获得【蓄力】*2</t>
  </si>
  <si>
    <t>使用水系神通时，若上一个神通为金系神通，则获得【蓄力】*4</t>
  </si>
  <si>
    <t>乾坤化剑诀</t>
  </si>
  <si>
    <t>回合结束，若【惊涛】层数大于【止水】则获得【剑气】*2，若【止水】层数大于【惊涛】则获得【疗】*2</t>
  </si>
  <si>
    <t>回合结束，若【惊涛】层数大于【止水】则获得【剑气】*3，若【止水】层数大于【惊涛】则获得【疗】*3</t>
  </si>
  <si>
    <t>回合结束，若【惊涛】层数大于【止水】则获得【剑气】*5，若【止水】层数大于【惊涛】则获得【疗】*5</t>
  </si>
  <si>
    <t>回合结束，若【惊涛】层数大于【止水】则获得【剑气】*8，若【止水】层数大于【惊涛】则获得【疗】*8</t>
  </si>
  <si>
    <t>回合结束，若【惊涛】层数大于【止水】则获得【剑气】*16，若【止水】层数大于【惊涛】则获得【疗】*16</t>
  </si>
  <si>
    <t>幻雾真法</t>
  </si>
  <si>
    <t>触发闪避时20%概率随机获得对方一点灵气</t>
  </si>
  <si>
    <t>触发闪避时40%概率随机获得对方一点灵气</t>
  </si>
  <si>
    <t>触发闪避时60%概率随机获得对方一点灵气</t>
  </si>
  <si>
    <t>触发闪避时80%概率随机获得对方一点灵气</t>
  </si>
  <si>
    <t>触发闪避时获得对方一点灵气</t>
  </si>
  <si>
    <t>学会幻雾剑法,星河剑派后山惊雷谷</t>
  </si>
  <si>
    <t>怒涛诀</t>
  </si>
  <si>
    <t>每次造成水系伤害后，有10%的几率额外释放一次【水枪】</t>
  </si>
  <si>
    <t>每次造成水系伤害后，有15%的几率额外释放一次【水枪】</t>
  </si>
  <si>
    <t>每次造成水系伤害后，有20%的几率额外释放一次【水枪】</t>
  </si>
  <si>
    <t>每次造成水系伤害后，有25%的几率额外释放一次【水枪】</t>
  </si>
  <si>
    <t>每次造成水系伤害后，有30%的几率额外释放一次【水枪】</t>
  </si>
  <si>
    <t>冰魄经</t>
  </si>
  <si>
    <t>回合结束时，若对手的【霜冻】层数低于50，使其获得【霜冻】*2，否则，使其获得【内伤】*1</t>
  </si>
  <si>
    <t>回合结束时，若对手的【霜冻】层数低于50，使其获得【霜冻】*3，否则，使其获得【内伤】*1</t>
  </si>
  <si>
    <t>回合结束时，若对手的【霜冻】层数低于50，使其获得【霜冻】*5，否则，使其获得【内伤】*2</t>
  </si>
  <si>
    <t>回合结束时，若对手的【霜冻】层数低于50，使其获得【霜冻】*8，否则，使其获得【内伤】*2</t>
  </si>
  <si>
    <t>回合结束时，若对手的【霜冻】层数低于50，使其获得【霜冻】*16，否则，使其获得【内伤】*3</t>
  </si>
  <si>
    <t>重水潽度诀</t>
  </si>
  <si>
    <t>使用相同的灵气释放水系攻击神通时伤害+9%；使用相生的灵气释放水系攻击神通时获得【护罩】（【护罩】数值为灵气消耗数量*1）</t>
  </si>
  <si>
    <t>使用相同的灵气释放水系攻击神通时伤害+13%；使用相生的灵气释放水系攻击神通时获得【护罩】（【护罩】数值为灵气消耗数量*2）</t>
  </si>
  <si>
    <t>使用相同的灵气释放水系攻击神通时伤害+17%；使用相生的灵气释放水系攻击神通时获得【护罩】（【护罩】数值为灵气消耗数量*3）</t>
  </si>
  <si>
    <t>使用相同的灵气释放水系攻击神通时伤害21%；使用相生的灵气释放水系攻击神通时获得【护罩】（【护罩】数值为灵气消耗数量*4）</t>
  </si>
  <si>
    <t>使用相同的灵气释放水系攻击神通时伤害+25%；使用相生的灵气释放水系攻击神通时获得【护罩】（【护罩】数值为灵气消耗数量*5）</t>
  </si>
  <si>
    <t>飞星剑诀</t>
  </si>
  <si>
    <t>使用剑系技能【生】则获得【减伤】*1.【克】则敌方获得【易伤】*1</t>
  </si>
  <si>
    <t>使用剑系技能【生】则获得【减伤】*2.【克】则敌方获得【易伤】*2</t>
  </si>
  <si>
    <t>使用剑系技能【生】则获得【减伤】*3.【克】则敌方获得【易伤】*3</t>
  </si>
  <si>
    <t>使用剑系技能【生】则获得【减伤】*4.【克】则敌方获得【易伤】*4</t>
  </si>
  <si>
    <t>玄水真法</t>
  </si>
  <si>
    <t>受到伤害时50%概率回复1点生命值</t>
  </si>
  <si>
    <t>受到伤害时回复1点生命值</t>
  </si>
  <si>
    <t>受到伤害时回复2点生命值</t>
  </si>
  <si>
    <t>受到伤害时回复3点生命值</t>
  </si>
  <si>
    <t>受到伤害时回复3点生命值，且治疗溢出的部分转化为伤害</t>
  </si>
  <si>
    <t>狂澜诀</t>
  </si>
  <si>
    <t>每次造成水系伤害后，有8%的几率获得一点水系灵气</t>
  </si>
  <si>
    <t>每次造成水系伤害后，有11%的几率获得一点水系灵气</t>
  </si>
  <si>
    <t>每次造成水系伤害后，有14%的几率获得一点水系灵气</t>
  </si>
  <si>
    <t>每次造成水系伤害后，有17%的几率获得一点水系灵气</t>
  </si>
  <si>
    <t>每次造成水系伤害后，有20%的几率获得一点水系灵气</t>
  </si>
  <si>
    <t>慕容颖、润熹仙子、弟子、秘阁</t>
  </si>
  <si>
    <t>裂冰诀</t>
  </si>
  <si>
    <t>你每使用的第三次伤害技能，造成的伤害提升x%（X为敌方【霜冻】层数）</t>
  </si>
  <si>
    <t>你每使用的第三次伤害技能，造成的伤害提升2x%（X为敌方【霜冻】层数）</t>
  </si>
  <si>
    <t>你每使用的第三次伤害技能，造成的伤害提升3x%（X为敌方【霜冻】层数）</t>
  </si>
  <si>
    <t>凝霜仙子、白露、冰魄仙子、弟子、秘阁</t>
  </si>
  <si>
    <t>星河剑典</t>
  </si>
  <si>
    <t>回合开始时，获得【惊涛】*4、【止水】*4</t>
  </si>
  <si>
    <t>回合开始时，获得【惊涛】*8、【止水】*8</t>
  </si>
  <si>
    <t>回合开始时，获得【惊涛】*12、【止水】*12</t>
  </si>
  <si>
    <t>回合开始时，获得【惊涛】*18、【止水】*18</t>
  </si>
  <si>
    <t>回合开始时，获得【惊涛】*36、【止水】*36</t>
  </si>
  <si>
    <t>青藤诀</t>
  </si>
  <si>
    <t>战斗开始时，敌方获得【缠绕】*2</t>
  </si>
  <si>
    <t>战斗开始时，敌方获得【缠绕】*3</t>
  </si>
  <si>
    <t>战斗开始时，敌方获得【缠绕】*4</t>
  </si>
  <si>
    <t>战斗开始时，敌方获得【缠绕】*7</t>
  </si>
  <si>
    <t>战斗开始时，敌方获得【缠绕】*12</t>
  </si>
  <si>
    <t>上青诀</t>
  </si>
  <si>
    <t>释放木系攻击神通时，如果上个技能为水系神通，伤害+1</t>
  </si>
  <si>
    <t>释放木系攻击神通时，如果上个技能为水系神通，伤害+2</t>
  </si>
  <si>
    <t>释放木系攻击神通时，如果上个技能为水系神通，伤害+4</t>
  </si>
  <si>
    <t>释放木系攻击神通时，如果上个技能为水系神通，伤害+8</t>
  </si>
  <si>
    <t>释放木系攻击神通时，如果上个技能为水系神通，伤害+16</t>
  </si>
  <si>
    <t>鸠羽诀</t>
  </si>
  <si>
    <t>战斗开始时，敌方获得【中毒】*2</t>
  </si>
  <si>
    <t>战斗开始时，敌方获得【中毒】*3</t>
  </si>
  <si>
    <t>战斗开始时，敌方获得【中毒】*5</t>
  </si>
  <si>
    <t>战斗开始时，敌方获得【中毒】*8</t>
  </si>
  <si>
    <t>战斗开始时，敌方获得【中毒】*12</t>
  </si>
  <si>
    <t>生木诀</t>
  </si>
  <si>
    <t>每回合第一次造成的木系技能伤害+2</t>
  </si>
  <si>
    <t>每回合第一次造成的木系技能伤害+3</t>
  </si>
  <si>
    <t>每回合第一次造成的木系技能伤害+6</t>
  </si>
  <si>
    <t>每回合第一次造成的木系技能伤害+12</t>
  </si>
  <si>
    <t>每回合第一次造成的木系技能伤害+24</t>
  </si>
  <si>
    <t>春草诀</t>
  </si>
  <si>
    <t>战斗结束时回复生命值8点</t>
  </si>
  <si>
    <t>战斗结束时回复生命值15点</t>
  </si>
  <si>
    <t>战斗结束时回复生命值30点</t>
  </si>
  <si>
    <t>战斗结束时回复生命值60点</t>
  </si>
  <si>
    <t>战斗结束时回复生命值120点</t>
  </si>
  <si>
    <t>太阴玄毒功</t>
  </si>
  <si>
    <t>每使用一次木系技能，有25%的几率对敌方施加一层【中毒】</t>
  </si>
  <si>
    <t>每使用一次木系技能，有50%的几率对敌方施加一层【中毒】</t>
  </si>
  <si>
    <t>每使用一次木系技能，有75%的几率对敌方施加一层【中毒】</t>
  </si>
  <si>
    <t>每使用一次木系技能，对敌方施加一层【中毒】</t>
  </si>
  <si>
    <t>每使用一次木系技能，对敌方施加一层【中毒】，且对【中毒】的敌人造成的木系伤害+1。</t>
  </si>
  <si>
    <t>九冲图集</t>
  </si>
  <si>
    <t>使用木系技能时，若上个技能为水系技能，对方获得随机负面状态*1</t>
  </si>
  <si>
    <t>使用木系技能时，若上个技能为水系技能，对方获得随机负面状态*2</t>
  </si>
  <si>
    <t>使用木系技能时，若上个技能为水系技能，对方获得随机负面状态*3</t>
  </si>
  <si>
    <t>使用木系技能时，若上个技能为水系技能，对方获得随机负面状态*5</t>
  </si>
  <si>
    <t>使用木系技能时，若上个技能为水系技能，对方获得随机负面状态*8</t>
  </si>
  <si>
    <t>万象缠身诀</t>
  </si>
  <si>
    <t>单次造成超过30点木系伤害时，将使对手获得【缠绕】*1</t>
  </si>
  <si>
    <t>单次造成超过30点木系伤害时，将使对手获得【缠绕】*2</t>
  </si>
  <si>
    <t>单次造成超过30点木系伤害时，将使对手获得【缠绕】*3</t>
  </si>
  <si>
    <t>单次造成超过30点木系伤害时，将使对手获得【缠绕】*4</t>
  </si>
  <si>
    <t>单次造成超过30点木系伤害时，将使对手获得【缠绕】*5</t>
  </si>
  <si>
    <t>万木诀</t>
  </si>
  <si>
    <t>战斗开始时，木灵根+5</t>
  </si>
  <si>
    <t>战斗开始时，木灵根+10</t>
  </si>
  <si>
    <t>战斗开始时，木灵根+20</t>
  </si>
  <si>
    <t>战斗开始时，木灵根+40</t>
  </si>
  <si>
    <t>战斗开始时，木灵根+80</t>
  </si>
  <si>
    <t>万象寄生诀</t>
  </si>
  <si>
    <t>每累计使用3点木灵气，有60%的几率释放一次【寄生引血术】</t>
  </si>
  <si>
    <t>每累计使用3点木灵气，有70%的几率释放一次【寄生引血术】</t>
  </si>
  <si>
    <t>每累计使用3点木灵气，有80%的几率释放一次【寄生引血术】</t>
  </si>
  <si>
    <t>每累计使用3点木灵气，有90%的几率释放一次【寄生引血术】</t>
  </si>
  <si>
    <t>每累计使用3点木灵气，释放一次【寄生引血术】</t>
  </si>
  <si>
    <t>回春诀</t>
  </si>
  <si>
    <t>每当累计使用5点木系灵气，回复5点生命值</t>
  </si>
  <si>
    <t>每当累计使用5点木系灵气，回复10点生命值</t>
  </si>
  <si>
    <t>每当累计使用5点木系灵气，回复15点生命值</t>
  </si>
  <si>
    <t>每当累计使用5点木系灵气，回复20点生命值</t>
  </si>
  <si>
    <t>每当累计使用5点木系灵气，回复30点生命值</t>
  </si>
  <si>
    <t>五毒蚀心诀</t>
  </si>
  <si>
    <t>回合结束时，敌方获得【中毒】*2</t>
  </si>
  <si>
    <t>回合结束时，敌方获得【中毒】*4</t>
  </si>
  <si>
    <t>回合结束时，敌方获得【中毒】*7</t>
  </si>
  <si>
    <t>回合结束时，敌方获得【中毒】*13</t>
  </si>
  <si>
    <t>回合结束时，敌方获得【中毒】*23</t>
  </si>
  <si>
    <t>青蛇要诀</t>
  </si>
  <si>
    <t>每次使用【青蛇劲】，敌方额外获得【中毒】*2</t>
  </si>
  <si>
    <t>每次使用【青蛇劲】，敌方额外获得【中毒】*3</t>
  </si>
  <si>
    <t>每次使用【青蛇劲】，敌方额外获得【中毒】*4</t>
  </si>
  <si>
    <t>每次使用【青蛇劲】，敌方额外获得【中毒】*5</t>
  </si>
  <si>
    <t>每次使用【青蛇劲】，敌方额外获得【中毒】*8</t>
  </si>
  <si>
    <t>吐纳功法、凌云诀、玉云功、飞云劲、胎息经、天刃诀、浑天术、神玄炼体诀、紫阳混元劲、紫霄功、龙象吞海诀、静气诀、吞日神猿变、幻影神行诀、青藤诀、生木诀、化雨诀、青鸾转生诀、长春通玄录、剑术要诀、御剑九诀、七杀剑诀、飞星剑诀、太乙剑诀、弄焰诀、烈焰诀、</t>
  </si>
  <si>
    <t>青鸾转生诀</t>
  </si>
  <si>
    <t>使用相同的灵气释放木系攻击神通时伤害+9%；使用相生的灵气释放木系攻击神通时获得【护罩】（【护罩】数值为灵气消耗数量*1）</t>
  </si>
  <si>
    <t>使用相同的灵气释放木系攻击神通时伤害+13%；使用相生的灵气释放木系攻击神通时获得【护罩】（【护罩】数值为灵气消耗数量*2）</t>
  </si>
  <si>
    <t>使用相同的灵气释放木系攻击神通时伤害+17%；使用相生的灵气释放木系攻击神通时获得【护罩】（【护罩】数值为灵气消耗数量*3）</t>
  </si>
  <si>
    <t>使用相同的灵气释放木系攻击神通时伤害21%；使用相生的灵气释放木系攻击神通时获得【护罩】（【护罩】数值为灵气消耗数量*4）</t>
  </si>
  <si>
    <t>使用相同的灵气释放木系攻击神通时伤害+25%；使用相生的灵气释放木系攻击神通时获得【护罩】（【护罩】数值为灵气消耗数量*5）</t>
  </si>
  <si>
    <t>风雨楼修士</t>
  </si>
  <si>
    <t>血剑典-人灭、血剑典-地绝、血剑典-天煞</t>
  </si>
  <si>
    <t>太乙玄功</t>
  </si>
  <si>
    <t>对被【缠绕】的对手造成的木系技能伤害提升18%</t>
  </si>
  <si>
    <t>对被【缠绕】的对手造成的木系技能伤害提升22%</t>
  </si>
  <si>
    <t>对被【缠绕】的对手造成的木系技能伤害提升26%</t>
  </si>
  <si>
    <t>对被【缠绕】的对手造成的木系技能伤害提升30%</t>
  </si>
  <si>
    <t>对被【缠绕】的对手造成的木系技能伤害提升34%</t>
  </si>
  <si>
    <t>阳春百花诀</t>
  </si>
  <si>
    <t>回合开始时，若对手的负面状态大于等于4种，则本回合吸收灵气数+1</t>
  </si>
  <si>
    <t>回合开始时，若对手的负面状态大于等于4种，则本回合吸收灵气数+2</t>
  </si>
  <si>
    <t>回合开始时，若对手的负面状态大于等于4种，则本回合吸收灵气数+3</t>
  </si>
  <si>
    <t>回合开始时，若对手的负面状态大于等于4种，则本回合吸收灵气数+4</t>
  </si>
  <si>
    <t>回合开始时，若对手的负面状态大于等于4种，则本回合吸收灵气数+5</t>
  </si>
  <si>
    <t>紫菱仙子、竹山宗秘阁</t>
  </si>
  <si>
    <t>血毒经</t>
  </si>
  <si>
    <t>每当对手的【中毒】触发时，为你恢复生命值11</t>
  </si>
  <si>
    <t>每当对手的【中毒】触发时，为你恢复生命值23</t>
  </si>
  <si>
    <t>每当对手的【中毒】触发时，为你恢复生命值46</t>
  </si>
  <si>
    <t>每当对手的【中毒】触发时，为你恢复生命值93</t>
  </si>
  <si>
    <t>每当对手的【中毒】触发时，为你恢复生命值186</t>
  </si>
  <si>
    <t>青蛇真人、竹山宗秘阁</t>
  </si>
  <si>
    <t>真元玄典</t>
  </si>
  <si>
    <t>回合结束时，对手的每种负面buff将为你提供不同的增益buff。且每有一种不同的负面buff，额外使你获得【振木】*1。</t>
  </si>
  <si>
    <t>回合结束时，对手的每种负面buff将为你提供不同的增益buff。且每有一种不同的负面buff，额外使你获得【振木】*3。</t>
  </si>
  <si>
    <t>回合结束时，对手的每种负面buff将为你提供不同的增益buff。且每有一种不同的负面buff，额外使你获得【振木】*6。</t>
  </si>
  <si>
    <t>回合结束时，对手的每种负面buff将为你提供不同的增益buff。且每有一种不同的负面buff，额外使你获得【振木】*16。</t>
  </si>
  <si>
    <t>回合结束时，对手的每种负面buff将为你提供不同的增益buff。且每有一种不同的负面buff，额外使你获得【振木】*50。</t>
  </si>
  <si>
    <t>魔焰诀</t>
  </si>
  <si>
    <t>增加大量修炼速度，寿元-5</t>
  </si>
  <si>
    <t>增加大量修炼速度，寿元-10</t>
  </si>
  <si>
    <t>增加大量修炼速度，寿元-20</t>
  </si>
  <si>
    <t>增加大量修炼速度，寿元-40</t>
  </si>
  <si>
    <t>增加大量修炼速度，寿元-80</t>
  </si>
  <si>
    <t>弄焰诀</t>
  </si>
  <si>
    <t>每回合第一次造成的火系技能伤害+2</t>
  </si>
  <si>
    <t>每回合第一次造成的火系技能伤害+3</t>
  </si>
  <si>
    <t>每回合第一次造成的火系技能伤害+6</t>
  </si>
  <si>
    <t>每回合第一次造成的火系技能伤害+12</t>
  </si>
  <si>
    <t>每回合第一次造成的火系技能伤害+24</t>
  </si>
  <si>
    <t>化焰诀</t>
  </si>
  <si>
    <t>回合结束时，若处于【化焰】状态，则额外获得【化焰】*1</t>
  </si>
  <si>
    <t>回合结束时，若处于【化焰】状态，则额外获得【化焰】*2</t>
  </si>
  <si>
    <t>回合结束时，若处于【化焰】状态，则额外获得【化焰】*3</t>
  </si>
  <si>
    <t>回合结束时，若处于【化焰】状态，则额外获得【化焰】*4</t>
  </si>
  <si>
    <t>引火诀</t>
  </si>
  <si>
    <t>释放火系攻击神通时，如果上个技能为木系神通，伤害+1</t>
  </si>
  <si>
    <t>释放火系攻击神通时，如果上个技能为木系神通，伤害+2</t>
  </si>
  <si>
    <t>释放火系攻击神通时，如果上个技能为木系神通，伤害+4</t>
  </si>
  <si>
    <t>释放火系攻击神通时，如果上个技能为木系神通，伤害+8</t>
  </si>
  <si>
    <t>释放火系攻击神通时，如果上个技能为木系神通，伤害+16</t>
  </si>
  <si>
    <t>烈焰诀</t>
  </si>
  <si>
    <t>战斗开始时，获得1点火系灵气</t>
  </si>
  <si>
    <t>战斗开始时，获得2点火系灵气</t>
  </si>
  <si>
    <t>战斗开始时，获得3点火系灵气</t>
  </si>
  <si>
    <t>叠焰诀</t>
  </si>
  <si>
    <t>使用火系技能时，如果上个技能为木系技能，则获得【焰】*2</t>
  </si>
  <si>
    <t>使用火系技能时，如果上个技能为木系技能，则获得【焰】*3</t>
  </si>
  <si>
    <t>使用火系技能时，如果上个技能为木系技能，则获得【焰】*4</t>
  </si>
  <si>
    <t>使用火系技能时，如果上个技能为木系技能，则获得【焰】*5</t>
  </si>
  <si>
    <t>使用火系技能时，如果上个技能为木系技能，则获得【焰】*7</t>
  </si>
  <si>
    <t>燃焰诀</t>
  </si>
  <si>
    <t>每次造成超过10点的火系技能伤害时，对手获得【灼烧】*1</t>
  </si>
  <si>
    <t>每次造成超过10点的火系技能伤害时，对手获得【灼烧】*2</t>
  </si>
  <si>
    <t>每次造成超过10点的火系技能伤害时，对手获得【灼烧】*3</t>
  </si>
  <si>
    <t>每次造成超过10点的火系技能伤害时，对手获得【灼烧】*4</t>
  </si>
  <si>
    <t>每次造成超过10点的火系技能伤害时，对手获得【灼烧】*5</t>
  </si>
  <si>
    <t>熔盾诀</t>
  </si>
  <si>
    <t>回合结束时，若处于【化焰】状态，则获得【护罩】*5</t>
  </si>
  <si>
    <t>回合结束时，若处于【化焰】状态，则获得【护罩】*10</t>
  </si>
  <si>
    <t>回合结束时，若处于【化焰】状态，则获得【护罩】*20</t>
  </si>
  <si>
    <t>回合结束时，若处于【化焰】状态，则获得【护罩】*40</t>
  </si>
  <si>
    <t>回合结束时，若处于【化焰】状态，则获得【护罩】*80</t>
  </si>
  <si>
    <t>真阳功</t>
  </si>
  <si>
    <t>战斗开始时，火灵根+5</t>
  </si>
  <si>
    <t>战斗开始时，火灵根+10</t>
  </si>
  <si>
    <t>战斗开始时，火灵根+20</t>
  </si>
  <si>
    <t>战斗开始时，火灵根+40</t>
  </si>
  <si>
    <t>战斗开始时，火灵根+80</t>
  </si>
  <si>
    <t>焚心诀</t>
  </si>
  <si>
    <t>回合开始时，敌方获得【灼烧】*2</t>
  </si>
  <si>
    <t>回合开始时，敌方获得【灼烧】*4</t>
  </si>
  <si>
    <t>回合开始时，敌方获得【灼烧】*7</t>
  </si>
  <si>
    <t>回合开始时，敌方获得【灼烧】*12</t>
  </si>
  <si>
    <t>回合开始时，敌方获得【灼烧】*22</t>
  </si>
  <si>
    <t>陨日轮炎诀</t>
  </si>
  <si>
    <t>使用相同的灵气释放火系攻击神通时伤害+9%；使用相生的灵气释放火系攻击神通时获得【护罩】（【护罩】数值为灵气消耗数量*1）</t>
  </si>
  <si>
    <t>使用相同的灵气释放火系攻击神通时伤害+13%；使用相生的灵气释放火系攻击神通时获得【护罩】（【护罩】数值为灵气消耗数量*2）</t>
  </si>
  <si>
    <t>使用相同的灵气释放火系攻击神通时伤害+17%；使用相生的灵气释放火系攻击神通时获得【护罩】（【护罩】数值为灵气消耗数量*3）</t>
  </si>
  <si>
    <t>使用相同的灵气释放火系攻击神通时伤害21%；使用相生的灵气释放火系攻击神通时获得【护罩】（【护罩】数值为灵气消耗数量*4）</t>
  </si>
  <si>
    <t>使用相同的灵气释放火系攻击神通时伤害+25%；使用相生的灵气释放火系攻击神通时获得【护罩】（【护罩】数值为灵气消耗数量*5）</t>
  </si>
  <si>
    <t>泰阳诀</t>
  </si>
  <si>
    <t>回合开始时，自身每有一点火系灵气，获得【焰】*2</t>
  </si>
  <si>
    <t>回合开始时，自身每有一点火系灵气，获得【焰】*3</t>
  </si>
  <si>
    <t>回合开始时，自身每有一点火系灵气，获得【焰】*4</t>
  </si>
  <si>
    <t>回合开始时，自身每有一点火系灵气，获得【焰】*5</t>
  </si>
  <si>
    <t>回合开始时，自身每有一点火系灵气，获得【焰】*6</t>
  </si>
  <si>
    <t>焚天功</t>
  </si>
  <si>
    <t>当自身每有一层【灼烧】，火系伤害+1</t>
  </si>
  <si>
    <t>当自身每有一层【灼烧】，火系伤害+2</t>
  </si>
  <si>
    <t>当自身每有一层【灼烧】，火系伤害+3</t>
  </si>
  <si>
    <t>恒火真君、火云老祖、焦飞、秘阁</t>
  </si>
  <si>
    <t>玄阳哺焰诀</t>
  </si>
  <si>
    <t>脱离化焰状态时，对手获得【灼烧】*X，X为你【化焰】的层数</t>
  </si>
  <si>
    <t>脱离化焰状态时，对手获得【灼烧】*2X，X为你【化焰】的层数</t>
  </si>
  <si>
    <t>脱离化焰状态时，对手获得【灼烧】*3X，X为你【化焰】的层数</t>
  </si>
  <si>
    <t>正阳道长、秘阁</t>
  </si>
  <si>
    <t>涅槃诀</t>
  </si>
  <si>
    <t>首次受到致死伤害时，将生命值置为1，随后恢复等同于自身【焰】、【化焰】与【灼烧】总层数的生命值</t>
  </si>
  <si>
    <t>首次受到致死伤害时，将生命值置为1，随后恢复等同于自身【焰】、【化焰】与【灼烧】总层数*2的生命值</t>
  </si>
  <si>
    <t>首次受到致死伤害时，将生命值置为1，随后恢复等同于自身【焰】、【化焰】与【灼烧】总层数*3的生命值</t>
  </si>
  <si>
    <t>首次受到致死伤害时，将生命值置为1，随后恢复等同于自身【焰】、【化焰】与【灼烧】总层数*4的生命值</t>
  </si>
  <si>
    <t>首次受到致死伤害时，将生命值置为1，随后恢复等同于自身【焰】、【化焰】与【灼烧】总层数*5的生命值</t>
  </si>
  <si>
    <t>炎萧、苍坤上人、杨雄琦、正阳道长、秘阁</t>
  </si>
  <si>
    <t>焚阳诀</t>
  </si>
  <si>
    <t>每次受到技能伤害，则敌方获得【灼烧】*2</t>
  </si>
  <si>
    <t>每次受到技能伤害，则敌方获得【灼烧】*3</t>
  </si>
  <si>
    <t>每次受到技能伤害，则敌方获得【灼烧】*4</t>
  </si>
  <si>
    <t>每次受到技能伤害，则敌方获得【灼烧】*6</t>
  </si>
  <si>
    <t>每次受到技能伤害，则敌方获得【灼烧】*9</t>
  </si>
  <si>
    <t>泰阳功</t>
  </si>
  <si>
    <t>每回合吸收灵气前，每有一点火系灵气，获得【焰】*2</t>
  </si>
  <si>
    <t>每回合吸收灵气前，每有一点火系灵气，获得【焰】*3</t>
  </si>
  <si>
    <t>每回合吸收灵气前，每有一点火系灵气，获得【焰】*4</t>
  </si>
  <si>
    <t>每回合吸收灵气前，每有一点火系灵气，获得【焰】*5</t>
  </si>
  <si>
    <t>每回合吸收灵气前，每有一点火系灵气，获得【焰】*6</t>
  </si>
  <si>
    <t>幽炎诀</t>
  </si>
  <si>
    <t>受到的火系伤害-3，造成的火系伤害+3</t>
  </si>
  <si>
    <t>受到的火系伤害-6，造成的火系伤害+6</t>
  </si>
  <si>
    <t>受到的火系伤害-9，造成的火系伤害+9</t>
  </si>
  <si>
    <t>受到的火系伤害-12，造成的火系伤害+12</t>
  </si>
  <si>
    <t>受到的火系伤害-20，造成的火系伤害+20</t>
  </si>
  <si>
    <t>剧情</t>
  </si>
  <si>
    <t>煮海诀</t>
  </si>
  <si>
    <t>回合结束时，对手获得【灼烧】*1，触发一次灼烧</t>
  </si>
  <si>
    <t>回合结束时，对手获得【灼烧】*3，触发一次灼烧</t>
  </si>
  <si>
    <t>回合结束时，对手获得【灼烧】*5，触发一次灼烧</t>
  </si>
  <si>
    <t>回合结束时，对手获得【灼烧】*10，触发一次灼烧</t>
  </si>
  <si>
    <t>回合结束时，对手获得【灼烧】*20，触发一次灼烧</t>
  </si>
  <si>
    <t>每次释放【还尘】后获得【护罩】*2；每次释放【化沙】后对敌方造成2点土系伤害</t>
  </si>
  <si>
    <t>每次释放【还尘】后获得【护罩】*3；每次释放【化沙】后对敌方造成3点土系伤害</t>
  </si>
  <si>
    <t>每次释放【还尘】后获得【护罩】*4；每次释放【化沙】后对敌方造成4点土系伤害</t>
  </si>
  <si>
    <t>每次释放【还尘】后获得【护罩】*5；每次释放【化沙】后对敌方造成5点土系伤害</t>
  </si>
  <si>
    <t>每次释放【还尘】后获得【护罩】*6；每次释放【化沙】后对敌方造成6点土系伤害</t>
  </si>
  <si>
    <t>撼山诀</t>
  </si>
  <si>
    <t>每回合第一次造成的土系伤害+2</t>
  </si>
  <si>
    <t>每回合第一次造成的土系伤害+3</t>
  </si>
  <si>
    <t>每回合第一次造成的土系伤害+6</t>
  </si>
  <si>
    <t>每回合第一次造成的土系伤害+12</t>
  </si>
  <si>
    <t>每回合第一次造成的土系伤害+24</t>
  </si>
  <si>
    <t>地元锻体功</t>
  </si>
  <si>
    <t>增加生命值上限5</t>
  </si>
  <si>
    <t>增加生命值上限9</t>
  </si>
  <si>
    <t>增加生命值上限18</t>
  </si>
  <si>
    <t>增加生命值上限36</t>
  </si>
  <si>
    <t>增加生命值上限72</t>
  </si>
  <si>
    <t>土御诀</t>
  </si>
  <si>
    <t>释放土系攻击神通时，如果上个技能为火系神通，伤害+1</t>
  </si>
  <si>
    <t>释放土系攻击神通时，如果上个技能为火系神通，伤害+2</t>
  </si>
  <si>
    <t>释放土系攻击神通时，如果上个技能为火系神通，伤害+4</t>
  </si>
  <si>
    <t>释放土系攻击神通时，如果上个技能为火系神通，伤害+8</t>
  </si>
  <si>
    <t>释放土系攻击神通时，如果上个技能为火系神通，伤害+16</t>
  </si>
  <si>
    <t>土象归一诀</t>
  </si>
  <si>
    <t>战斗开始时，土灵根+5</t>
  </si>
  <si>
    <t>战斗开始时，土灵根+10</t>
  </si>
  <si>
    <t>战斗开始时，土灵根+20</t>
  </si>
  <si>
    <t>战斗开始时，土灵根+40</t>
  </si>
  <si>
    <t>战斗开始时，土灵根+80</t>
  </si>
  <si>
    <t>象甲功</t>
  </si>
  <si>
    <t>回合结束时，获得【护罩】*4</t>
  </si>
  <si>
    <t>回合结束时，获得【护罩】*8</t>
  </si>
  <si>
    <t>回合结束时，获得【护罩】*16</t>
  </si>
  <si>
    <t>回合结束时，获得【护罩】*32</t>
  </si>
  <si>
    <t>回合结束时，获得【护罩】*64</t>
  </si>
  <si>
    <t>聚尘诀</t>
  </si>
  <si>
    <t>任何时候，每当你消散一点土灵气，获得【尘】*1</t>
  </si>
  <si>
    <t>任何时候，每当你消散一点土灵气，获得【尘】*2</t>
  </si>
  <si>
    <t>任何时候，每当你消散一点土灵气，获得【尘】*3</t>
  </si>
  <si>
    <t>任何时候，每当你消散一点土灵气，获得【尘】*4</t>
  </si>
  <si>
    <t>任何时候，每当你消散一点土灵气，获得【尘】*8</t>
  </si>
  <si>
    <t>每次释放【化沙】时，对敌方造成5点土系伤害</t>
  </si>
  <si>
    <t>每次释放【化沙】时，对敌方造成10点土系伤害</t>
  </si>
  <si>
    <t>每次释放【化沙】时，对敌方造成20点土系伤害</t>
  </si>
  <si>
    <t>每次释放【化沙】时，对敌方造成40点土系伤害</t>
  </si>
  <si>
    <t>每次释放【化沙】时，对敌方造成80点土系伤害</t>
  </si>
  <si>
    <t>五藏炼尘功</t>
  </si>
  <si>
    <t>每次释放土系技能并触发【连击】后，获得【尘】*1</t>
  </si>
  <si>
    <t>每次释放土系技能并触发【连击】后，获得【尘】*2</t>
  </si>
  <si>
    <t>每次释放土系技能并触发【连击】后，获得【尘】*3</t>
  </si>
  <si>
    <t>每次释放土系技能并触发【连击】后，获得【尘】*4</t>
  </si>
  <si>
    <t>每次释放土系技能并触发【连击】后，获得【尘】*6</t>
  </si>
  <si>
    <t>混元引气诀</t>
  </si>
  <si>
    <t>回合结束时，若处于【引力】状态下且身上有【尘】，则获得【护罩】*6</t>
  </si>
  <si>
    <t>回合结束时，若处于【引力】状态下且身上有【尘】，则获得【护罩】*12</t>
  </si>
  <si>
    <t>回合结束时，若处于【引力】状态下且身上有【尘】，则获得【护罩】*24</t>
  </si>
  <si>
    <t>回合结束时，若处于【引力】状态下且身上有【尘】，则获得【护罩】*48</t>
  </si>
  <si>
    <t>回合结束时，若处于【引力】状态下且身上有【尘】，则获得【护罩】*96</t>
  </si>
  <si>
    <t>处于【引力】状态下释放【还尘】时，额外获得【尘】*4；释放【化沙】时，对方额外获得【沙】*4</t>
  </si>
  <si>
    <t>处于【引力】状态下释放【还尘】时，额外获得【尘】*5；释放【化沙】时，对方额外获得【沙】*5</t>
  </si>
  <si>
    <t>处于【引力】状态下释放【还尘】时，额外获得【尘】*6；释放【化沙】时，对方额外获得【沙】*6</t>
  </si>
  <si>
    <t>处于【引力】状态下释放【还尘】时，额外获得【尘】*9；释放【化沙】时，对方额外获得【沙】*9</t>
  </si>
  <si>
    <t>处于【引力】状态下释放【还尘】时，额外获得【尘】*15；释放【化沙】时，对方额外获得【沙】*15</t>
  </si>
  <si>
    <t>三才化甲诀</t>
  </si>
  <si>
    <t>回合结束时每有6点灵气，获得【护罩】*1</t>
  </si>
  <si>
    <t>回合结束时每有6点灵气，获得【护罩】*2</t>
  </si>
  <si>
    <t>回合结束时每有6点灵气，获得【护罩】*3</t>
  </si>
  <si>
    <t>每次释放【还尘】后，获得【护罩】*3；每次释放【化沙】后，获得【振土】*3</t>
  </si>
  <si>
    <t>每次释放【还尘】后，获得【护罩】*6；每次释放【化沙】后，获得【振土】*6</t>
  </si>
  <si>
    <t>每次释放【还尘】后，获得【护罩】*10；每次释放【化沙】后，获得【振土】*10</t>
  </si>
  <si>
    <t>每次释放【还尘】后，获得【护罩】*20；每次释放【化沙】后，获得【振土】*20</t>
  </si>
  <si>
    <t>每次释放【还尘】后，获得【护罩】*32；每次释放【化沙】后，获得【振土】*32</t>
  </si>
  <si>
    <t>元戎飞沙诀</t>
  </si>
  <si>
    <t>使用相同的灵气释放土系攻击神通时伤害+9%；使用相生的灵气释放土系攻击神通时获得【护罩】（【护罩】数值为灵气消耗数量*1）</t>
  </si>
  <si>
    <t>使用相同的灵气释放土系攻击神通时伤害+13%；使用相生的灵气释放土系攻击神通时获得【护罩】（【护罩】数值为灵气消耗数量*2）</t>
  </si>
  <si>
    <t>使用相同的灵气释放土系攻击神通时伤害+17%；使用相生的灵气释放土系攻击神通时获得【护罩】（【护罩】数值为灵气消耗数量*3）</t>
  </si>
  <si>
    <t>使用相同的灵气释放土系攻击神通时伤害21%；使用相生的灵气释放土系攻击神通时获得【护罩】（【护罩】数值为灵气消耗数量*4）</t>
  </si>
  <si>
    <t>使用相同的灵气释放土系攻击神通时伤害+25%；使用相生的灵气释放土系攻击神通时获得【护罩】（【护罩】数值为灵气消耗数量*5）</t>
  </si>
  <si>
    <t>三转炼山诀</t>
  </si>
  <si>
    <t>每使用消耗灵气6点或以上的土系技能技能，获得【尘】*3X，X为技能消耗的灵气数</t>
  </si>
  <si>
    <t>每使用消耗灵气6点或以上的土系技能技能，获得【尘】*4X，X为技能消耗的灵气数</t>
  </si>
  <si>
    <t>每使用消耗灵气6点或以上的土系技能技能，获得【尘】*5X，X为技能消耗的灵气数</t>
  </si>
  <si>
    <t>每使用消耗灵气6点或以上的土系技能技能，获得【尘】*6X，X为技能消耗的灵气数</t>
  </si>
  <si>
    <t>每使用消耗灵气6点或以上的土系技能技能，获得【尘】*8X，X为技能消耗的灵气数</t>
  </si>
  <si>
    <t>每次释放【还尘】后，获得【聚气】*1</t>
  </si>
  <si>
    <t>每次释放【还尘】后，获得【聚气】*2</t>
  </si>
  <si>
    <t>每次释放【还尘】后，获得【聚气】*3</t>
  </si>
  <si>
    <t>四象天引录</t>
  </si>
  <si>
    <t>回合开始时，自身每有【引力】*1，额外获得【尘】*8</t>
  </si>
  <si>
    <t>回合开始时，自身每有【引力】*1，额外获得【尘】*16</t>
  </si>
  <si>
    <t>回合开始时，自身每有【引力】*1，额外获得【尘】*26</t>
  </si>
  <si>
    <t>回合开始时，自身每有【引力】*1，额外获得【尘】*50</t>
  </si>
  <si>
    <t>回合开始时，自身每有【引力】*1，额外获得【尘】*86</t>
  </si>
  <si>
    <t>白帝楼</t>
  </si>
  <si>
    <t>剑典-人剑篇</t>
  </si>
  <si>
    <t>战斗开始时获得【人剑】*2</t>
  </si>
  <si>
    <t>战斗开始时获得【人剑】*3</t>
  </si>
  <si>
    <t>战斗开始时获得【人剑】*5</t>
  </si>
  <si>
    <t>战斗开始时获得【人剑】*9</t>
  </si>
  <si>
    <t>战斗开始时获得【人剑】*18</t>
  </si>
  <si>
    <t>剑典-地剑篇</t>
  </si>
  <si>
    <t>战斗开始时获得【地剑】*2</t>
  </si>
  <si>
    <t>战斗开始时获得【地剑】*3</t>
  </si>
  <si>
    <t>战斗开始时获得【地剑】*4</t>
  </si>
  <si>
    <t>战斗开始时获得【地剑】*5</t>
  </si>
  <si>
    <t>战斗开始时获得【地剑】*8</t>
  </si>
  <si>
    <t>砺剑诀</t>
  </si>
  <si>
    <t>剑系伤害+1</t>
  </si>
  <si>
    <t>剑系伤害+2</t>
  </si>
  <si>
    <t>剑系伤害+3</t>
  </si>
  <si>
    <t>剑系伤害+5</t>
  </si>
  <si>
    <t>剑系伤害+8</t>
  </si>
  <si>
    <t>通明剑诀</t>
  </si>
  <si>
    <t>回合开始时，获得【剑心】*3，【剑气】*1</t>
  </si>
  <si>
    <t>回合开始时，获得【剑心】*4，【剑气】*2</t>
  </si>
  <si>
    <t>回合开始时，获得【剑心】*7，【剑气】*5</t>
  </si>
  <si>
    <t>回合开始时，获得【剑心】*12，【剑气】*12</t>
  </si>
  <si>
    <t>回合开始时，获得【剑心】*24，【剑气】*24</t>
  </si>
  <si>
    <t>老爷子请教</t>
  </si>
  <si>
    <t>九转</t>
  </si>
  <si>
    <t>每造成9次剑系伤害，触发一次【剑气】</t>
  </si>
  <si>
    <t>每造成8次剑系伤害，触发一次【剑气】</t>
  </si>
  <si>
    <t>每造成7次剑系伤害，触发一次【剑气】</t>
  </si>
  <si>
    <t>每造成6次剑系伤害，触发一次【剑气】</t>
  </si>
  <si>
    <t>每造成5次剑系伤害，触发一次【剑气】</t>
  </si>
  <si>
    <t>白帝剑诀</t>
  </si>
  <si>
    <t>每次使用剑气技能，获得【剑气】*2和【护罩】*1</t>
  </si>
  <si>
    <t>每次使用剑气技能，获得【剑气】*2和【护罩】*2</t>
  </si>
  <si>
    <t>每次使用剑气技能，获得【剑气】*2和【护罩】*3</t>
  </si>
  <si>
    <t>每次使用剑气技能，获得【剑气】*2和【护罩】*4</t>
  </si>
  <si>
    <t>每次使用剑气技能，获得【剑气】*3和【护罩】*5</t>
  </si>
  <si>
    <t>倪旭欣、倪家修士、白帝楼修士</t>
  </si>
  <si>
    <t>剑典-天道篇</t>
  </si>
  <si>
    <t>战斗开始时获得【天剑】*1、【剑气】*1</t>
  </si>
  <si>
    <t>战斗开始时获得【天剑】*1、【剑气】*3</t>
  </si>
  <si>
    <t>战斗开始时获得【天剑】*1、【剑气】*5</t>
  </si>
  <si>
    <t>战斗开始时获得【天剑】*1、【剑气】*10</t>
  </si>
  <si>
    <t>战斗开始时获得【天剑】*1、【剑气】*20</t>
  </si>
  <si>
    <t>血剑宫</t>
  </si>
  <si>
    <t>人</t>
  </si>
  <si>
    <t>血剑典-人灭</t>
  </si>
  <si>
    <t>剑系技能伤害+2；战斗开始时，获得【护罩】*6，每一次使用剑系技能自身损失2点生命值。</t>
  </si>
  <si>
    <t>剑系技能伤害+3；战斗开始时，获得【护罩】*12，每一次使用剑系技能自身损失3点生命值。</t>
  </si>
  <si>
    <t>剑系技能伤害+4；战斗开始时，获得【护罩】*24，每一次使用剑系技能自身损失4点生命值。</t>
  </si>
  <si>
    <t>剑系技能伤害+5；战斗开始时，获得【护罩】*48，每一次使用剑系技能自身损失5点生命值。</t>
  </si>
  <si>
    <t>剑系技能伤害+6；战斗开始时，获得【护罩】*96，每一次使用剑系技能自身损失6点生命值。</t>
  </si>
  <si>
    <t xml:space="preserve">风雨楼修士
</t>
  </si>
  <si>
    <t>地</t>
  </si>
  <si>
    <t>血剑典-地绝</t>
  </si>
  <si>
    <t>战斗开始时，获得【地绝】*1；每一次使用剑系技能恢复4点生命值。</t>
  </si>
  <si>
    <t>战斗开始时，获得【地绝】*1；每一次使用剑系技能恢复6点生命值。</t>
  </si>
  <si>
    <t>战斗开始时，获得【地绝】*2；每一次使用剑系技能恢复9点生命值。</t>
  </si>
  <si>
    <t>战斗开始时，获得【地绝】*2；每一次使用剑系技能恢复14点生命值。</t>
  </si>
  <si>
    <t>战斗开始时，获得【地绝】*3；每一次使用剑系技能恢复24点生命值。</t>
  </si>
  <si>
    <t>泣血歌</t>
  </si>
  <si>
    <t>战斗开始时，自身损失9点生命值，获得【剑气】*9。</t>
  </si>
  <si>
    <t>战斗开始时，自身损失18点生命值，获得【剑气】*13。</t>
  </si>
  <si>
    <t>战斗开始时，自身损失36点生命值，获得【剑气】*21。</t>
  </si>
  <si>
    <t>战斗开始时，自身损失72点生命值，获得【剑气】*36。</t>
  </si>
  <si>
    <t>战斗开始时，自身损失150点生命值，获得【剑气】*72。</t>
  </si>
  <si>
    <t>天</t>
  </si>
  <si>
    <t>血剑典-天煞</t>
  </si>
  <si>
    <t>剑系技能伤害+2；战斗开始时，获得【天煞】*1。</t>
  </si>
  <si>
    <t>剑系技能伤害+4；战斗开始时，获得【天煞】*1。</t>
  </si>
  <si>
    <t>剑系技能伤害+6；战斗开始时，获得【天煞】*1。</t>
  </si>
  <si>
    <t>剑系技能伤害+8；战斗开始时，获得【天煞】*1。</t>
  </si>
  <si>
    <t>剑系技能伤害+16；战斗开始时，获得【天煞】*1。</t>
  </si>
  <si>
    <t>神蚀法</t>
  </si>
  <si>
    <t>战斗开始时敌方获得【神殇】*1</t>
  </si>
  <si>
    <t>战斗开始时敌方获得【神殇】*3</t>
  </si>
  <si>
    <t>战斗开始时敌方获得【神殇】*6</t>
  </si>
  <si>
    <t>战斗开始时敌方获得【神殇】*9</t>
  </si>
  <si>
    <t>战斗开始时敌方获得【神殇】*12</t>
  </si>
  <si>
    <t>神威式</t>
  </si>
  <si>
    <t>【神识】战斗开始时，敌方获得【威压】*1</t>
  </si>
  <si>
    <t>【神识】战斗开始时，敌方获得【威压】*2</t>
  </si>
  <si>
    <t>【神识】战斗开始时，敌方获得【威压】*3</t>
  </si>
  <si>
    <t>罗睺振魂诀</t>
  </si>
  <si>
    <t>每造成10点技能伤害，获得【星魂之力】*1</t>
  </si>
  <si>
    <t>每造成18点技能伤害，获得【星魂之力】*2</t>
  </si>
  <si>
    <t>每造成21点技能伤害，获得【星魂之力】*3</t>
  </si>
  <si>
    <t>每造成24点技能伤害，获得【星魂之力】*4</t>
  </si>
  <si>
    <t>每造成25点技能伤害，获得【星魂之力】*5</t>
  </si>
  <si>
    <t>广微凝月功</t>
  </si>
  <si>
    <t>对方神识为0时，使用技能有9%概率失效，并对自身造成点5伤害</t>
  </si>
  <si>
    <t>对方神识为0时，使用技能有13%概率失效，并对自身造成10点伤害</t>
  </si>
  <si>
    <t>对方神识为0时，使用技能有17%概率失效，并对自身造成20点伤害</t>
  </si>
  <si>
    <t>对方神识为0时，使用技能有21%概率失效，并对自身造成40点伤害</t>
  </si>
  <si>
    <t>对方神识为0时，使用技能有25%概率失效，并对自身造成80点伤害</t>
  </si>
  <si>
    <t>月破引虚诀</t>
  </si>
  <si>
    <t>造成的神识伤害增加22%，但自身释放技能时有30%概率获得【神殇】*1</t>
  </si>
  <si>
    <t>造成的神识伤害增加26%，但自身释放技能时有30%概率获得【神殇】*2</t>
  </si>
  <si>
    <t>造成的神识伤害增加30%，但自身释放技能时有30%概率获得【神殇】*3</t>
  </si>
  <si>
    <t>造成的神识伤害增加34%，但自身释放技能时有30%概率获得【神殇】*4</t>
  </si>
  <si>
    <t>造成的神识伤害增加38%，但自身释放技能时有30%概率获得【神殇】*5</t>
  </si>
  <si>
    <t>轻身术</t>
  </si>
  <si>
    <t>遁速+1</t>
  </si>
  <si>
    <t>遁速+2</t>
  </si>
  <si>
    <t>遁速+3</t>
  </si>
  <si>
    <t>遁速+4</t>
  </si>
  <si>
    <t>遁速+5</t>
  </si>
  <si>
    <t>冰心诀</t>
  </si>
  <si>
    <t>心境+15</t>
  </si>
  <si>
    <t>心境+25</t>
  </si>
  <si>
    <t>吐纳功法</t>
  </si>
  <si>
    <t>生命值上限+3</t>
  </si>
  <si>
    <t>生命值上限+6</t>
  </si>
  <si>
    <t>生命值上限+12</t>
  </si>
  <si>
    <t>生命值上限+24</t>
  </si>
  <si>
    <t>生命值上限+48</t>
  </si>
  <si>
    <t>飞云劲</t>
  </si>
  <si>
    <t>凌云诀</t>
  </si>
  <si>
    <t>战斗开始时，获得1点灵气</t>
  </si>
  <si>
    <t>战斗开始时，获得2点灵气</t>
  </si>
  <si>
    <t>战斗开始时，获得3点灵气</t>
  </si>
  <si>
    <t>长生诀</t>
  </si>
  <si>
    <t>回合结束时如果生命值低于25%，则回复5点生命值</t>
  </si>
  <si>
    <t>回合结束时如果生命值低于25%，则回复10点生命值</t>
  </si>
  <si>
    <t>回合结束时如果生命值低于25%，则回复20点生命值</t>
  </si>
  <si>
    <t>回合结束时如果生命值低于25%，则回复40点生命值</t>
  </si>
  <si>
    <t>回合结束时如果生命值低于25%，则回复80点生命值</t>
  </si>
  <si>
    <t>五内观想法</t>
  </si>
  <si>
    <t>神识+1</t>
  </si>
  <si>
    <t>神识+2</t>
  </si>
  <si>
    <t>神识+3</t>
  </si>
  <si>
    <t>神识+4</t>
  </si>
  <si>
    <t>神识+5</t>
  </si>
  <si>
    <t>玉云功</t>
  </si>
  <si>
    <t>在战斗开始时，获得【护罩】*5</t>
  </si>
  <si>
    <t>在战斗开始时，获得【护罩】*9</t>
  </si>
  <si>
    <t>在战斗开始时，获得【护罩】*18</t>
  </si>
  <si>
    <t>在战斗开始时，获得【护罩】*36</t>
  </si>
  <si>
    <t>在战斗开始时，获得【护罩】*72</t>
  </si>
  <si>
    <t>魔典</t>
  </si>
  <si>
    <t>战斗开始时，额外吸收1点魔气</t>
  </si>
  <si>
    <t>战斗开始时，额外吸收2点魔气</t>
  </si>
  <si>
    <t>战斗开始时，额外吸收3点魔气</t>
  </si>
  <si>
    <t>黑木老魔</t>
  </si>
  <si>
    <t>禾山经</t>
  </si>
  <si>
    <t>回合结束时，损失2生命值，获得【魂】*1</t>
  </si>
  <si>
    <t>回合结束时，损失4生命值，获得【魂】*2</t>
  </si>
  <si>
    <t>回合结束时，损失6生命值，获得【魂】*4</t>
  </si>
  <si>
    <t>回合结束时，损失8生命值，获得【魂】*6</t>
  </si>
  <si>
    <t>回合结束时，损失10生命值，获得【魂】*9</t>
  </si>
  <si>
    <t>夺灵诀</t>
  </si>
  <si>
    <t>吸收灵气阶段如果对方有灵气，则不吸收灵气，夺取对方2点灵气</t>
  </si>
  <si>
    <t>吸收灵气阶段如果对方有灵气，则不吸收灵气，夺取对方3点灵气</t>
  </si>
  <si>
    <t>吸收灵气阶段如果对方有灵气，则不吸收灵气，夺取对方4点灵气</t>
  </si>
  <si>
    <t>吸收灵气阶段如果对方有灵气，则不吸收灵气，夺取对方5点灵气</t>
  </si>
  <si>
    <t>吸收灵气阶段如果对方有灵气，则不吸收灵气，夺取对方6点灵气</t>
  </si>
  <si>
    <t>御风术</t>
  </si>
  <si>
    <t>遁速+6</t>
  </si>
  <si>
    <t>遁速+8</t>
  </si>
  <si>
    <t>遁速+10</t>
  </si>
  <si>
    <t>燃魂诀</t>
  </si>
  <si>
    <t>惊魂咒造成的基础伤害+1，但每次使用后，本局战斗中神识-1</t>
  </si>
  <si>
    <t>惊魂咒造成的基础伤害+2，但每次使用后，本局战斗中神识-1</t>
  </si>
  <si>
    <t>惊魂咒造成的基础伤害+3，但每次使用后，本局战斗中神识-1</t>
  </si>
  <si>
    <t>惊魂咒造成的基础伤害+4，但每次使用后，本局战斗中神识-1</t>
  </si>
  <si>
    <t>惊魂咒造成的基础伤害+5，但每次使用后，本局战斗中神识-1</t>
  </si>
  <si>
    <t>胎息经</t>
  </si>
  <si>
    <t>每场战斗的第三回合开始时，恢复自身7点生命值。</t>
  </si>
  <si>
    <t>每场战斗的第三回合开始时，恢复自身14点生命值。</t>
  </si>
  <si>
    <t>每场战斗的第三回合开始时，恢复自身28点生命值。</t>
  </si>
  <si>
    <t>每场战斗的第三回合开始时，恢复自身58点生命值。</t>
  </si>
  <si>
    <t>每场战斗的第三回合开始时，恢复自身115点生命值。</t>
  </si>
  <si>
    <t>魍魉鬼卷</t>
  </si>
  <si>
    <t>战斗开始时，敌方获得【修罗低语】*2，获得【影】*3（学习突破消耗寿元2年</t>
  </si>
  <si>
    <t>战斗开始时，敌方获得【修罗低语】*4，获得【影】*18（学习突破消耗寿元4年</t>
  </si>
  <si>
    <t>战斗开始时，敌方获得【修罗低语】*6，获得【影】*33（学习突破消耗寿元6年</t>
  </si>
  <si>
    <t>战斗开始时，敌方获得【修罗低语】*8，获得【影】*48（学习突破消耗寿元8年</t>
  </si>
  <si>
    <t>战斗开始时，敌方获得【修罗低语】*10，获得【影】*63（学习突破消耗寿元10年</t>
  </si>
  <si>
    <t>幽魂录</t>
  </si>
  <si>
    <t>战斗开始时，获得【魂】*4</t>
  </si>
  <si>
    <t>战斗开始时，获得【魂】*8</t>
  </si>
  <si>
    <t>战斗开始时，获得【魂】*12</t>
  </si>
  <si>
    <t>战斗开始时，获得【魂】*24</t>
  </si>
  <si>
    <t>战斗开始时，获得【魂】*36</t>
  </si>
  <si>
    <t>学了禾山经, 找万魂殿大长老请教</t>
  </si>
  <si>
    <t>龟息术</t>
  </si>
  <si>
    <t>回合结束时，如果本回合没有造成任何伤害，回复6点生命值</t>
  </si>
  <si>
    <t>回合结束时，如果本回合没有造成任何伤害，回复12点生命值</t>
  </si>
  <si>
    <t>回合结束时，如果本回合没有造成任何伤害，回复24点生命值</t>
  </si>
  <si>
    <t>回合结束时，如果本回合没有造成任何伤害，回复48点生命值</t>
  </si>
  <si>
    <t>回合结束时，如果本回合没有造成任何伤害，回复96点生命值</t>
  </si>
  <si>
    <t>敛息术</t>
  </si>
  <si>
    <t>【隐匿】状态下，神识伤害+1</t>
  </si>
  <si>
    <t>【隐匿】状态下，神识伤害+3</t>
  </si>
  <si>
    <t>【隐匿】状态下，神识伤害+5</t>
  </si>
  <si>
    <t>【隐匿】状态下，神识伤害+8</t>
  </si>
  <si>
    <t>【隐匿】状态下，神识伤害+13</t>
  </si>
  <si>
    <t>小须弥禁法</t>
  </si>
  <si>
    <t>受到技能伤害时，有20%的几率释放一次【御阵】</t>
  </si>
  <si>
    <t>受到技能伤害时，有25%的几率释放一次【御阵】</t>
  </si>
  <si>
    <t>受到技能伤害时，有30%的几率释放一次【御阵】</t>
  </si>
  <si>
    <t>受到技能伤害时，有35%的几率释放一次【御阵】</t>
  </si>
  <si>
    <t>受到技能伤害时，有40%的几率释放一次【御阵】</t>
  </si>
  <si>
    <t>忘忧诀-残</t>
  </si>
  <si>
    <t>回合开始时，若无灵气，有50%几率吸收2点灵气</t>
  </si>
  <si>
    <t>回合开始时，若无灵气，有50%几率吸收3点灵气</t>
  </si>
  <si>
    <t>回合开始时，若无灵气，有50%几率吸收4点灵气</t>
  </si>
  <si>
    <t>回合开始时，若无灵气，有50%几率吸收5点灵气</t>
  </si>
  <si>
    <t>回合开始时，若无灵气，有50%几率吸收6点灵气</t>
  </si>
  <si>
    <t>蛮牛护体诀</t>
  </si>
  <si>
    <t>回合结束时，如果是满血状态，则获得【护罩】*6</t>
  </si>
  <si>
    <t>回合结束时，如果是满血状态，则获得【护罩】*12</t>
  </si>
  <si>
    <t>回合结束时，如果是满血状态，则获得【护罩】*24</t>
  </si>
  <si>
    <t>回合结束时，如果是满血状态，则获得【护罩】*48</t>
  </si>
  <si>
    <t>回合结束时，如果是满血状态，则获得【护罩】*96</t>
  </si>
  <si>
    <t>五府锻元诀</t>
  </si>
  <si>
    <t>有10%的几率使技能造成的伤害翻倍</t>
  </si>
  <si>
    <t>有13%的几率使技能造成的伤害翻倍</t>
  </si>
  <si>
    <t>有16%的几率使技能造成的伤害翻倍</t>
  </si>
  <si>
    <t>有19%的几率使技能造成的伤害翻倍</t>
  </si>
  <si>
    <t>有22%的几率使技能造成的伤害翻倍</t>
  </si>
  <si>
    <t>方圆</t>
  </si>
  <si>
    <t>战斗胜利时，每有一个【阵法】恢复生命值20点。</t>
  </si>
  <si>
    <t>战斗胜利时，每有一个【阵法】恢复生命值25点。</t>
  </si>
  <si>
    <t>战斗胜利时，每有一个【阵法】恢复生命值30点。</t>
  </si>
  <si>
    <t>战斗胜利时，每有一个【阵法】恢复生命值48点。</t>
  </si>
  <si>
    <t>战斗胜利时，每有一个【阵法】恢复生命值96点。</t>
  </si>
  <si>
    <t>炼魔策</t>
  </si>
  <si>
    <t>战斗开始时，魔灵根权重+5</t>
  </si>
  <si>
    <t>战斗开始时，魔灵根权重+10</t>
  </si>
  <si>
    <t>战斗开始时，魔灵根权重+20</t>
  </si>
  <si>
    <t>战斗开始时，魔灵根权重+40</t>
  </si>
  <si>
    <t>战斗开始时，魔灵根权重80</t>
  </si>
  <si>
    <t>三阳玄火变</t>
  </si>
  <si>
    <t>每释放过一种不同的【异火】神通，对手在本场战斗中受到的火系伤害便提升12%</t>
  </si>
  <si>
    <t>每释放过一种不同的【异火】神通，对手在本场战斗中受到的火系伤害便提升14%</t>
  </si>
  <si>
    <t>每释放过一种不同的【异火】神通，对手在本场战斗中受到的火系伤害便提升16%</t>
  </si>
  <si>
    <t>每释放过一种不同的【异火】神通，对手在本场战斗中受到的火系伤害便提升18%</t>
  </si>
  <si>
    <t>每释放过一种不同的【异火】神通，对手在本场战斗中受到的火系伤害便提升20%</t>
  </si>
  <si>
    <t>长春通玄录</t>
  </si>
  <si>
    <t>生命值上限增加15</t>
  </si>
  <si>
    <t>生命值上限增加30</t>
  </si>
  <si>
    <t>生命值上限增加60</t>
  </si>
  <si>
    <t>生命值上限增加120</t>
  </si>
  <si>
    <t>生命值上限增加240</t>
  </si>
  <si>
    <t>蓬沙岛修士、东石谷拍卖</t>
  </si>
  <si>
    <t>宝塔观想法</t>
  </si>
  <si>
    <t>神识+1，心境+5</t>
  </si>
  <si>
    <t>神识+3，心境+10</t>
  </si>
  <si>
    <t>神识+5，心境+15</t>
  </si>
  <si>
    <t>神识+7，心境+20</t>
  </si>
  <si>
    <t>神识+9，心境+25</t>
  </si>
  <si>
    <t>四方愈灵图</t>
  </si>
  <si>
    <t>地阶中，回合结束时，每有一个【阵法】则自己获得【疗】*1。</t>
  </si>
  <si>
    <t>地阶中，回合结束时，每有一个【阵法】则自己获得【疗】*2。</t>
  </si>
  <si>
    <t>地阶中，回合结束时，每有一个【阵法】则自己获得【疗】*3。</t>
  </si>
  <si>
    <t>地阶中，回合结束时，每有一个【阵法】则自己获得【疗】*4。</t>
  </si>
  <si>
    <t>地阶中，回合结束时，每有一个【阵法】则自己获得【疗】*5。</t>
  </si>
  <si>
    <t>遁速+9</t>
  </si>
  <si>
    <t>遁速+14</t>
  </si>
  <si>
    <t>遁速+19</t>
  </si>
  <si>
    <t>遁速+24</t>
  </si>
  <si>
    <t>血遁</t>
  </si>
  <si>
    <t>遁速+3，战斗时可主动使用血遁术，损失自身20%的生命值，并额外获得4点遁速</t>
  </si>
  <si>
    <t>遁速+5，战斗时可主动使用血遁术，损失自身20%的生命值，并额外获得8点遁速</t>
  </si>
  <si>
    <t>遁速+7，战斗时可主动使用血遁术，损失自身20%的生命值，并额外获得12点遁速</t>
  </si>
  <si>
    <t>遁速+9，战斗时可主动使用血遁术，损失自身20%的生命值，并额外获得16点遁速</t>
  </si>
  <si>
    <t>遁速+11，战斗时可主动使用血遁术，损失自身20%的生命值，并额外获得20点遁速</t>
  </si>
  <si>
    <t>每次造成超过30点的火系技能伤害时，对手获得【灼烧】*1</t>
  </si>
  <si>
    <t>每次造成超过30点的火系技能伤害时，对手获得【灼烧】*2</t>
  </si>
  <si>
    <t>每次造成超过30点的火系技能伤害时，对手获得【灼烧】*3</t>
  </si>
  <si>
    <t>每次造成超过30点的火系技能伤害时，对手获得【灼烧】*4</t>
  </si>
  <si>
    <t>每次造成超过30点的火系技能伤害时，对手获得【灼烧】*5</t>
  </si>
  <si>
    <t>溯金真法</t>
  </si>
  <si>
    <t>任何时候，每消散一点灵气，造成3点伤害</t>
  </si>
  <si>
    <t>任何时候，每消散一点灵气，造成6点伤害</t>
  </si>
  <si>
    <t>任何时候，每消散一点灵气，造成9点伤害</t>
  </si>
  <si>
    <t>任何时候，每消散一点灵气，造成15点伤害</t>
  </si>
  <si>
    <t>任何时候，每消散一点灵气，造成24点伤害</t>
  </si>
  <si>
    <t>白鹿真人、金虹剑派修士</t>
  </si>
  <si>
    <t>青莲剑诀</t>
  </si>
  <si>
    <t>每次使用剑系技能，获得【护罩】*2</t>
  </si>
  <si>
    <t>每次使用剑系技能，获得【护罩】*3</t>
  </si>
  <si>
    <t>每次使用剑系技能，获得【护罩】*5</t>
  </si>
  <si>
    <t>每次使用剑系技能，获得【护罩】*8</t>
  </si>
  <si>
    <t>每次使用剑系技能，获得【护罩】*13</t>
  </si>
  <si>
    <t>神门度气诀</t>
  </si>
  <si>
    <t>每次使用神识类技能时，恢复自身3点生命</t>
  </si>
  <si>
    <t>每次使用神识类技能时，恢复自身5点生命</t>
  </si>
  <si>
    <t>每次使用神识类技能时，恢复自身9点生命</t>
  </si>
  <si>
    <t>每次使用神识类技能时，恢复自身13点生命</t>
  </si>
  <si>
    <t>每次使用神识类技能时，恢复自身22点生命</t>
  </si>
  <si>
    <t>浮尘炼心诀</t>
  </si>
  <si>
    <t>神识+5,对处于【扰魂】状态下的敌人造成伤害增加9%</t>
  </si>
  <si>
    <t>神识+10,对处于【扰魂】状态下的敌人造成伤害增加13%</t>
  </si>
  <si>
    <t>神识+15,对处于【扰魂】状态下的敌人造成伤害增加17%</t>
  </si>
  <si>
    <t>神识+20,对处于【扰魂】状态下的敌人造成伤害增加21%</t>
  </si>
  <si>
    <t>神识+25,对处于【扰魂】状态下的敌人造成伤害增加25%</t>
  </si>
  <si>
    <t>五幽炼神诀</t>
  </si>
  <si>
    <t>战斗开始时，若神识高于对手，则使其获得【威压】*1</t>
  </si>
  <si>
    <t>战斗开始时，若神识高于对手，则使其获得【威压】*2</t>
  </si>
  <si>
    <t>战斗开始时，若神识高于对手，则使其获得【威压】*3</t>
  </si>
  <si>
    <t>战斗开始时，若神识高于对手，则使其获得【威压】*4</t>
  </si>
  <si>
    <t>战斗开始时，若神识高于对手，则使其获得【威压】*5</t>
  </si>
  <si>
    <t>血魂录</t>
  </si>
  <si>
    <t>回合结束时，失去6点生命，获得【魂】*6</t>
  </si>
  <si>
    <t>回合结束时，失去12点生命，获得【魂】*10</t>
  </si>
  <si>
    <t>回合结束时，失去24点生命，获得【魂】*16</t>
  </si>
  <si>
    <t>回合结束时，失去48点生命，获得【魂】*28</t>
  </si>
  <si>
    <t>回合结束时，失去96点生命，获得【魂】*48</t>
  </si>
  <si>
    <t>驭灵典</t>
  </si>
  <si>
    <t>战斗开始时，获得【鬼柩】*1，【魂】*3</t>
  </si>
  <si>
    <t>战斗开始时，获得【鬼柩】*1，【魂】*6</t>
  </si>
  <si>
    <t>战斗开始时，获得【鬼柩】*1，【魂】*12</t>
  </si>
  <si>
    <t>战斗开始时，获得【鬼柩】*1，【魂】*24</t>
  </si>
  <si>
    <t>战斗开始时，获得【鬼柩】*1，【魂】*48</t>
  </si>
  <si>
    <t>神玄炼体诀</t>
  </si>
  <si>
    <t>战斗开始时获得【护罩】*18</t>
  </si>
  <si>
    <t>战斗开始时获得【护罩】*36</t>
  </si>
  <si>
    <t>战斗开始时获得【护罩】*72</t>
  </si>
  <si>
    <t>战斗开始时获得【护罩】*144</t>
  </si>
  <si>
    <t>战斗开始时获得【护罩】*288</t>
  </si>
  <si>
    <t>浑天术</t>
  </si>
  <si>
    <t>血量上限+20，但受到的所有伤害+1</t>
  </si>
  <si>
    <t>血量上限+40，但受到的所有伤害+2</t>
  </si>
  <si>
    <t>血量上限+80，但受到的所有伤害+3</t>
  </si>
  <si>
    <t>血量上限+160，但受到的所有伤害+4</t>
  </si>
  <si>
    <t>血量上限+320，但受到的所有伤害+5</t>
  </si>
  <si>
    <t>枯木功</t>
  </si>
  <si>
    <t>寿元+10年，且每回合吸收灵气数-1</t>
  </si>
  <si>
    <t>寿元+20年，且每回合吸收灵气数-1</t>
  </si>
  <si>
    <t>寿元+50年，受到的所有伤害-1，且每回合吸收灵气数-1</t>
  </si>
  <si>
    <t>寿元+100年，受到的所有伤害-1，且每回合吸收灵气数-2</t>
  </si>
  <si>
    <t>寿元+200年，受到的所有伤害-2，且每回合吸收灵气数-2</t>
  </si>
  <si>
    <t>蓄灵诀</t>
  </si>
  <si>
    <t>若本回合释放技能次数未超过3次，回合结束时获得【聚气】*2</t>
  </si>
  <si>
    <t>若本回合释放技能次数未超过3次，回合结束时获得【聚气】*3</t>
  </si>
  <si>
    <t>若本回合释放技能次数未超过3次，回合结束时获得【聚气】*4</t>
  </si>
  <si>
    <t>若本回合释放技能次数未超过3次，回合结束时获得【聚气】*5</t>
  </si>
  <si>
    <t>若本回合释放技能次数未超过3次，回合结束时获得【聚气】*6</t>
  </si>
  <si>
    <t>问道楼管事</t>
  </si>
  <si>
    <t>紫阳混元劲</t>
  </si>
  <si>
    <t>释放【运气术】时，有10%几率使吸收到的灵气翻倍</t>
  </si>
  <si>
    <t>释放【运气术】时，有25%几率使吸收到的灵气翻倍</t>
  </si>
  <si>
    <t>释放【运气术】时，有50%几率使吸收到的灵气翻倍</t>
  </si>
  <si>
    <t>释放【运气术】时，有75%几率使吸收到的灵气翻倍</t>
  </si>
  <si>
    <t>释放【运气术】时，使吸收到的灵气翻倍</t>
  </si>
  <si>
    <t>静气诀</t>
  </si>
  <si>
    <t>每场战斗的首个回合结束时，获得【聚气】*5</t>
  </si>
  <si>
    <t>每场战斗的首个回合结束时，获得【聚气】*6</t>
  </si>
  <si>
    <t>每场战斗的首个回合结束时，获得【聚气】*7</t>
  </si>
  <si>
    <t>每场战斗的首个回合结束时，获得【聚气】*8</t>
  </si>
  <si>
    <t>每场战斗的首个回合结束时，获得【聚气】*9</t>
  </si>
  <si>
    <t>生生造化诀</t>
  </si>
  <si>
    <t>每次释放技能并触发五行【连击】效果后，获得【护罩】*X，X为技能消耗灵气数量</t>
  </si>
  <si>
    <t>每次释放技能并触发五行【连击】效果后，获得【护罩】*2X，X为技能消耗灵气数量</t>
  </si>
  <si>
    <t>每次释放技能并触发五行【连击】效果后，获得【护罩】*3X，X为技能消耗灵气数量</t>
  </si>
  <si>
    <t>每次释放技能并触发五行【连击】效果后，获得【护罩】*4X，X为技能消耗灵气数量</t>
  </si>
  <si>
    <t>每次释放技能并触发五行【连击】效果后，获得【护罩】*5X，X为技能消耗灵气数量</t>
  </si>
  <si>
    <t>少阳诀</t>
  </si>
  <si>
    <t>每次使用技能时，有12%几率吸收一点灵气</t>
  </si>
  <si>
    <t>每次使用技能时，有14%几率吸收一点灵气</t>
  </si>
  <si>
    <t>每次使用技能时，有16%几率吸收一点灵气</t>
  </si>
  <si>
    <t>每次使用技能时，有18%几率吸收一点灵气</t>
  </si>
  <si>
    <t>每次使用技能时，有20%几率吸收一点灵气</t>
  </si>
  <si>
    <t>紫霄功</t>
  </si>
  <si>
    <t>每次受到伤害时，有18%几率吸收一点灵气</t>
  </si>
  <si>
    <t>每次受到伤害时，有23%几率吸收一点灵气</t>
  </si>
  <si>
    <t>每次受到伤害时，有28%几率吸收一点灵气</t>
  </si>
  <si>
    <t>每次受到伤害时，有33%几率吸收一点灵气</t>
  </si>
  <si>
    <t>每次受到伤害时，有38%几率吸收一点灵气</t>
  </si>
  <si>
    <t>乾坤百巧经</t>
  </si>
  <si>
    <t>释放技能【驱动】阵法时，获得【护罩】*3</t>
  </si>
  <si>
    <t>释放技能【驱动】阵法时，获得【护罩】*4</t>
  </si>
  <si>
    <t>释放技能【驱动】阵法时，获得【护罩】*7</t>
  </si>
  <si>
    <t>释放技能【驱动】阵法时，获得【护罩】*12</t>
  </si>
  <si>
    <t>释放技能【驱动】阵法时，获得【护罩】*20</t>
  </si>
  <si>
    <t>魔神锻体诀</t>
  </si>
  <si>
    <t>回合结束时，若生命值在30%以下，则自身获得【减伤】*4，【护罩】*38</t>
  </si>
  <si>
    <t>回合结束时，若生命值在30%以下，则自身获得【减伤】*8，【护罩】*72</t>
  </si>
  <si>
    <t>回合结束时，若生命值在30%以下，则自身获得【减伤】*12，【护罩】*150</t>
  </si>
  <si>
    <t>回合结束时，若生命值在30%以下，则自身获得【减伤】*24，【护罩】*288</t>
  </si>
  <si>
    <t>回合结束时，若生命值在30%以下，则自身获得【减伤】*48，【护罩】*528</t>
  </si>
  <si>
    <t>万影录</t>
  </si>
  <si>
    <t>战斗开始时获得【影】*48（学习突破消耗寿元5年）</t>
  </si>
  <si>
    <t>战斗开始时获得【影】*128（学习突破消耗寿元10年）</t>
  </si>
  <si>
    <t>战斗开始时获得【影】*240（学习突破消耗寿元15年）</t>
  </si>
  <si>
    <t>战斗开始时获得【影】*384（学习突破消耗寿元20年）</t>
  </si>
  <si>
    <t>战斗开始时获得【影】*480（学习突破消耗寿元25年）</t>
  </si>
  <si>
    <t>风雨楼修士、琚运琦</t>
  </si>
  <si>
    <t>唤影典</t>
  </si>
  <si>
    <t>战斗开始时获得【影役】*8（学习突破消耗寿元5年）</t>
  </si>
  <si>
    <t>战斗开始时获得【影役】*16（学习突破消耗寿元10年）</t>
  </si>
  <si>
    <t>战斗开始时获得【影役】*24（学习突破消耗寿元15年）</t>
  </si>
  <si>
    <t>战斗开始时获得【影役】*32（学习突破消耗寿元20年）</t>
  </si>
  <si>
    <t>战斗开始时获得【影役】*40（学习突破消耗寿元25年）</t>
  </si>
  <si>
    <t>炼血策</t>
  </si>
  <si>
    <t>战斗开始时，自身损失9点生命值，获得【护罩】*27。</t>
  </si>
  <si>
    <t>战斗开始时，自身损失18点生命值，获得【护罩】*54。</t>
  </si>
  <si>
    <t>战斗开始时，自身损失36点生命值，获得【护罩】*108。</t>
  </si>
  <si>
    <t>战斗开始时，自身损失72点生命值，获得【护罩】*216。</t>
  </si>
  <si>
    <t>战斗开始时，自身损失200点生命值，获得【护罩】*488。</t>
  </si>
  <si>
    <t>风雨楼修士、黑木老魔</t>
  </si>
  <si>
    <t>幻影神行诀</t>
  </si>
  <si>
    <t>遁速+3，若遁速大于对手，则有12%的几率闪避技能伤害。</t>
  </si>
  <si>
    <t>遁速+6，若遁速大于对手，则有14%的几率闪避技能伤害。</t>
  </si>
  <si>
    <t>遁速+9，若遁速大于对手，则有16%的几率闪避技能伤害。</t>
  </si>
  <si>
    <t>遁速+12，若遁速大于对手，则有18%的几率闪避技能伤害。</t>
  </si>
  <si>
    <t>遁速+15，若遁速大于对手，则有20%的几率闪避技能伤害。</t>
  </si>
  <si>
    <t>金刚移山诀</t>
  </si>
  <si>
    <t>自身血量高于70%时，造成的所有伤害提升19%</t>
  </si>
  <si>
    <t>自身血量高于70%时，造成的所有伤害提升23%</t>
  </si>
  <si>
    <t>自身血量高于70%时，造成的所有伤害提升27%</t>
  </si>
  <si>
    <t>自身血量高于70%时，造成的所有伤害提升31%</t>
  </si>
  <si>
    <t>自身血量高于70%时，造成的所有伤害提升35%</t>
  </si>
  <si>
    <t>通幽冥图</t>
  </si>
  <si>
    <t>战斗开始时获得【影役】*1，每次闪避获得【影役】*1（学习突破消耗寿元10年）</t>
  </si>
  <si>
    <t>战斗开始时获得【影役】*2，每次闪避获得【影役】*2（学习突破消耗寿元20年）</t>
  </si>
  <si>
    <t>战斗开始时获得【影役】*3，每次闪避获得【影役】*3（学习突破消耗寿元30年）</t>
  </si>
  <si>
    <t>战斗开始时获得【影役】*4，每次闪避获得【影役】*4（学习突破消耗寿元40年）</t>
  </si>
  <si>
    <t>战斗开始时获得【影役】*5，每次闪避获得【影役】*5（学习突破消耗寿元50年）</t>
  </si>
  <si>
    <t>神威录</t>
  </si>
  <si>
    <t>单次造成超过20点神识伤害时，有20%的几率使敌方获得【威压】*1</t>
  </si>
  <si>
    <t>单次造成超过40点神识伤害时，有40%的几率使敌方获得【威压】*1</t>
  </si>
  <si>
    <t>单次造成超过60点神识伤害时，有60%的几率使敌方获得【威压】*1</t>
  </si>
  <si>
    <t>单次造成超过80点神识伤害时，有80%的几率使敌方获得【威压】*1</t>
  </si>
  <si>
    <t>单次造成超过100点神识伤害时，使敌方获得【威压】*1</t>
  </si>
  <si>
    <t>忘忧诀</t>
  </si>
  <si>
    <t>回合开始时，若无灵气，可吸收1点灵气</t>
  </si>
  <si>
    <t>回合开始时，若无灵气，可吸收2点灵气</t>
  </si>
  <si>
    <t>回合开始时，若无灵气，可吸收3点灵气</t>
  </si>
  <si>
    <t>回合开始时，若无灵气，可吸收4点灵气</t>
  </si>
  <si>
    <t>回合开始时，若无灵气，可吸收5点灵气</t>
  </si>
  <si>
    <t>吞日神猿变</t>
  </si>
  <si>
    <t>每回合造成的第一次技能伤害增加22%</t>
  </si>
  <si>
    <t>每回合造成的第一次技能伤害增加26%</t>
  </si>
  <si>
    <t>每回合造成的第一次技能伤害增加30%</t>
  </si>
  <si>
    <t>每回合造成的第一次技能伤害增加34%</t>
  </si>
  <si>
    <t>每回合造成的第一次技能伤害增加38%</t>
  </si>
  <si>
    <t>五方天地诀</t>
  </si>
  <si>
    <t>回合结束时，每有一个阵法，获得【护罩】*5</t>
  </si>
  <si>
    <t>回合结束时，每有一个阵法，获得【护罩】*9</t>
  </si>
  <si>
    <t>回合结束时，每有一个阵法，获得【护罩】*18</t>
  </si>
  <si>
    <t>回合结束时，每有一个阵法，获得【护罩】*46</t>
  </si>
  <si>
    <t>回合结束时，每有一个阵法，获得【护罩】*140</t>
  </si>
  <si>
    <t>奇门遁甲录</t>
  </si>
  <si>
    <t>每使用一次阵法类神通，吸收1点灵气</t>
  </si>
  <si>
    <t>每使用一次阵法类神通，吸收2点灵气</t>
  </si>
  <si>
    <t>每使用一次阵法类神通，吸收3点灵气</t>
  </si>
  <si>
    <t>玄门引气真诀</t>
  </si>
  <si>
    <t>回合开始时，如果自身生命值首次低于30%，则立即恢复最大生命值18%的血量</t>
  </si>
  <si>
    <t>回合开始时，如果自身生命值首次低于30%，则立即恢复最大生命值21%的血量</t>
  </si>
  <si>
    <t>回合开始时，如果自身生命值首次低于30%，则立即恢复最大生命值24%的血量</t>
  </si>
  <si>
    <t>回合开始时，如果自身生命值首次低于30%，则立即恢复最大生命值27%的血量</t>
  </si>
  <si>
    <t>回合开始时，如果自身生命值首次低于30%，则立即恢复最大生命值30%的血量</t>
  </si>
  <si>
    <t>太乙剑诀</t>
  </si>
  <si>
    <t>你造成的剑系技能伤害增加19%</t>
  </si>
  <si>
    <t>你造成的剑系技能伤害增加23%</t>
  </si>
  <si>
    <t>你造成的剑系技能伤害增加27%</t>
  </si>
  <si>
    <t>你造成的剑系技能伤害增加31%</t>
  </si>
  <si>
    <t>你造成的剑系技能伤害增加35%</t>
  </si>
  <si>
    <t>每释放过一种不同的【异火】神通，对手在本次战斗中受到的火系伤害便提高12%</t>
  </si>
  <si>
    <t>每释放过一种不同的【异火】神通，对手在本次战斗中受到的火系伤害便提高14%</t>
  </si>
  <si>
    <t>每释放过一种不同的【异火】神通，对手在本次战斗中受到的火系伤害便提高16%</t>
  </si>
  <si>
    <t>每释放过一种不同的【异火】神通，对手在本次战斗中受到的火系伤害便提高18%</t>
  </si>
  <si>
    <t>每释放过一种不同的【异火】神通，对手在本次战斗中受到的火系伤害便提高20%</t>
  </si>
  <si>
    <t>渊血冥图</t>
  </si>
  <si>
    <t>战斗开始时，敌方获得【流血】*4，当【流血】造成伤害的时候，自身恢复等量的生命值。（学习突破消耗寿元10年）</t>
  </si>
  <si>
    <t>战斗开始时，敌方获得【流血】*6，当【流血】造成伤害的时候，自身恢复等量的生命值。（学习突破消耗寿元20年）</t>
  </si>
  <si>
    <t>战斗开始时，敌方获得【流血】*8，当【流血】造成伤害的时候，自身恢复等量的生命值。（学习突破消耗寿元30年）</t>
  </si>
  <si>
    <t>战斗开始时，敌方获得【流血】*10，当【流血】造成伤害的时候，自身恢复等量的生命值。（学习突破消耗寿元40年）</t>
  </si>
  <si>
    <t>战斗开始时，敌方获得【流血】*12，当【流血】造成伤害的时候，自身恢复等量的生命值。（学习突破消耗寿元50年）</t>
  </si>
  <si>
    <t>九玄内经</t>
  </si>
  <si>
    <t>对手体内每有一层不同的【暗劲】，受到的伤害便提高4%</t>
  </si>
  <si>
    <t>对手体内每有一层不同的【暗劲】，受到的伤害便提高5%</t>
  </si>
  <si>
    <t>对手体内每有一层不同的【暗劲】，受到的伤害便提高6%</t>
  </si>
  <si>
    <t>对手体内每有一层不同的【暗劲】，受到的伤害便提高7%</t>
  </si>
  <si>
    <t>对手体内每有一层不同的【暗劲】，受到的伤害便提高8%</t>
  </si>
  <si>
    <t>雷音真人</t>
  </si>
  <si>
    <t>散元固气功</t>
  </si>
  <si>
    <t>任何时候，每当你消散一点灵气，有9%的几率获得【聚气】*1</t>
  </si>
  <si>
    <t>任何时候，每当你消散一点灵气，有10%的几率获得【聚气】*1</t>
  </si>
  <si>
    <t>任何时候，每当你消散一点灵气，有11%的几率获得【聚气】*1</t>
  </si>
  <si>
    <t>任何时候，每当你消散一点灵气，有12%的几率获得【聚气】*1</t>
  </si>
  <si>
    <t>任何时候，每当你消散一点灵气，有14%的几率获得【聚气】*1</t>
  </si>
  <si>
    <t>白鹿真人、金虹剑派修士、天机阁</t>
  </si>
  <si>
    <t>释放剑系技能时，若触发五行连击，则获得【剑气】*1【驭剑】*1【振剑】*1；连续触发连击时将使此效果+1，若连击中断，则将此加成重置为1。</t>
  </si>
  <si>
    <t>释放剑系技能时，若触发五行连击，则获得【剑气】*2【驭剑】*2【振剑】*2；连续触发连击时将使此效果+2。若连击中断，则将此加成重置为2。</t>
  </si>
  <si>
    <t>释放剑系技能时，若触发五行连击，则获得【剑气】*4【驭剑】*4【振剑】*4；连续触发连击时将使此效果+4。若连击中断，则将此加成重置为4。</t>
  </si>
  <si>
    <t>释放剑系技能时，若触发五行连击，则获得【剑气】*6【驭剑】*6【振剑】*6；连续触发连击时将使此效果+6。若连击中断，则将此加成重置为6。</t>
  </si>
  <si>
    <t>释放剑系技能时，若触发五行连击，则获得【剑气】*10【驭剑】*10【振剑】*10；连续触发连击时将使此效果+10。若连击中断，则将此加成重置为10。</t>
  </si>
  <si>
    <t>学会金虹剑法，星河剑法，竹山剑法，离火剑法，化尘剑法，武陵城升仙台领悟
150~200年开放</t>
  </si>
  <si>
    <t>玄清天衍录</t>
  </si>
  <si>
    <t>吸收灵气阶段，吸收灵气数+1</t>
  </si>
  <si>
    <t>吸收灵气阶段，吸收灵气数+2</t>
  </si>
  <si>
    <t>吸收灵气阶段，吸收灵气数+3</t>
  </si>
  <si>
    <t>吸收灵气阶段，吸收灵气数+4</t>
  </si>
  <si>
    <t>吸收灵气阶段，吸收灵气数+5</t>
  </si>
  <si>
    <t>天星化海诀</t>
  </si>
  <si>
    <t>回合结束时，对敌方造成X点伤害（X等于自身当前灵气总量）</t>
  </si>
  <si>
    <t>回合结束时，对敌方造成2X点伤害（X等于自身当前灵气总量）</t>
  </si>
  <si>
    <t>回合结束时，对敌方造成3X点伤害（X等于自身当前灵气总量）</t>
  </si>
  <si>
    <t>回合结束时，对敌方造成5X点伤害（X等于自身当前灵气总量）</t>
  </si>
  <si>
    <t>回合结束时，对敌方造成7X点伤害（X等于自身当前灵气总量）</t>
  </si>
  <si>
    <t>海外拍卖</t>
  </si>
  <si>
    <t>龙象吞海诀</t>
  </si>
  <si>
    <t>灵气上限+1</t>
  </si>
  <si>
    <t>灵气上限+2</t>
  </si>
  <si>
    <t>灵气上限+3</t>
  </si>
  <si>
    <t>灵气上限+4</t>
  </si>
  <si>
    <t>灵气上限+5</t>
  </si>
  <si>
    <t>慕容颖、润熹仙子、星河弟子、蓬沙岛修士</t>
  </si>
  <si>
    <t>九龙引雷诀</t>
  </si>
  <si>
    <t>生命值上限+12，回合结束时，获得【减伤】*1</t>
  </si>
  <si>
    <t>生命值上限+18，回合结束时，获得【减伤】*2</t>
  </si>
  <si>
    <t>生命值上限+40，回合结束时，获得【减伤】*3</t>
  </si>
  <si>
    <t>生命值上限+96，回合结束时，获得【减伤】*4</t>
  </si>
  <si>
    <t>生命值上限+214，回合结束时，获得【减伤】*5</t>
  </si>
  <si>
    <t>七杀剑诀</t>
  </si>
  <si>
    <t>每次使用剑系技能时，有30%的概率使对手获得【流血】*1</t>
  </si>
  <si>
    <t>每次使用剑系技能时，有35%的概率使对手获得【流血】*1</t>
  </si>
  <si>
    <t>每次使用剑系技能时，有40%的概率使对手获得【流血】*1</t>
  </si>
  <si>
    <t>每次使用剑系技能时，有45%的概率使对手获得【流血】*1</t>
  </si>
  <si>
    <t>每次使用剑系技能时，有50%的概率使对手获得【流血】*1</t>
  </si>
  <si>
    <t>通宝合元诀</t>
  </si>
  <si>
    <t>连续对敌方释放同一技能时，额外对敌方造成3点伤害</t>
  </si>
  <si>
    <t>连续对敌方释放同一技能时，额外对敌方造成5点伤害</t>
  </si>
  <si>
    <t>连续对敌方释放同一技能时，额外对敌方造成8点伤害</t>
  </si>
  <si>
    <t>连续对敌方释放同一技能时，额外对敌方造成14点伤害</t>
  </si>
  <si>
    <t>连续对敌方释放同一技能时，额外对敌方造成25点伤害</t>
  </si>
  <si>
    <t>大罗千幻诀</t>
  </si>
  <si>
    <t>你造成的第10次技能伤害翻倍</t>
  </si>
  <si>
    <t>你造成的第9次技能伤害翻倍</t>
  </si>
  <si>
    <t>你造成的第8次技能伤害翻倍</t>
  </si>
  <si>
    <t>你造成的第7次技能伤害翻倍</t>
  </si>
  <si>
    <t>你造成的第6次技能伤害翻倍</t>
  </si>
  <si>
    <t>碎星岛修士</t>
  </si>
  <si>
    <t>九纹轮回诀</t>
  </si>
  <si>
    <t>当自身有【护罩】存在时，受到技能伤害和造成技能伤害降低5%；反之则受到技能伤害和造成技能伤害提高5%</t>
  </si>
  <si>
    <t>当自身有【护罩】存在时，受到技能伤害和造成技能伤害降低10%；反之则受到技能伤害和造成技能伤害提高10%</t>
  </si>
  <si>
    <t>当自身有【护罩】存在时，受到技能伤害和造成技能伤害降低15%；反之则受到技能伤害和造成技能伤害提高15%</t>
  </si>
  <si>
    <t>当自身有【护罩】存在时，受到技能伤害和造成技能伤害降低20%；反之则受到技能伤害和造成技能伤害提高20%</t>
  </si>
  <si>
    <t>当自身有【护罩】存在时，受到技能伤害和造成技能伤害降低25%；反之则受到技能伤害和造成技能伤害提高25%</t>
  </si>
  <si>
    <t>天星润水诀</t>
  </si>
  <si>
    <t>回合结束时，恢复2X点生命值（X等于自身当前灵气总量）</t>
  </si>
  <si>
    <t>回合结束时，恢复3X点生命值（X等于自身当前灵气总量）</t>
  </si>
  <si>
    <t>回合结束时，恢复5X点生命值（X等于自身当前灵气总量）</t>
  </si>
  <si>
    <t>回合结束时，恢复9X点生命值（X等于自身当前灵气总量）</t>
  </si>
  <si>
    <t>回合结束时，恢复16X点生命值（X等于自身当前灵气总量）</t>
  </si>
  <si>
    <t>玄神经</t>
  </si>
  <si>
    <t>血量低于30%时，造成的所有神识技能伤害+5</t>
  </si>
  <si>
    <t>血量低于30%时，造成的所有神识技能伤害+7</t>
  </si>
  <si>
    <t>血量低于30%时，造成的所有神识技能伤害+12</t>
  </si>
  <si>
    <t>血量低于30%时，造成的所有神识技能伤害+18</t>
  </si>
  <si>
    <t>血量低于30%时，造成的所有神识技能伤害+29</t>
  </si>
  <si>
    <t>每次受到技能伤害，则敌方获得灼烧*1</t>
  </si>
  <si>
    <t>每次受到技能伤害，则敌方获得灼烧*2</t>
  </si>
  <si>
    <t>每次受到技能伤害，则敌方获得灼烧*3</t>
  </si>
  <si>
    <t>每次受到技能伤害，则敌方获得灼烧*4</t>
  </si>
  <si>
    <t>每次受到技能伤害，则敌方获得灼烧*5</t>
  </si>
  <si>
    <t>朝元御金诀</t>
  </si>
  <si>
    <t>回合结束时，每有一点金系灵气，获得【护罩】*5</t>
  </si>
  <si>
    <t>回合结束时，每有一点金系灵气，获得【护罩】*7</t>
  </si>
  <si>
    <t>回合结束时，每有一点金系灵气，获得【护罩】*11</t>
  </si>
  <si>
    <t>回合结束时，每有一点金系灵气，获得【护罩】*19</t>
  </si>
  <si>
    <t>回合结束时，每有一点金系灵气，获得【护罩】*38</t>
  </si>
  <si>
    <t>灭灵诀</t>
  </si>
  <si>
    <t>神识降低5点，回合开始吸收灵气数+1，每回合最多只能放三次技能</t>
  </si>
  <si>
    <t>神识降低10点，回合开始吸收灵气数+2，每回合最多只能放三次技能</t>
  </si>
  <si>
    <t>神识降低15点，回合开始吸收灵气数+3，每回合最多只能放三次技能</t>
  </si>
  <si>
    <t>神识降低20点，回合开始吸收灵气数+4，每回合最多只能放三次技能</t>
  </si>
  <si>
    <t>神识降低25点，回合开始吸收灵气数+5，每回合最多只能放三次技能</t>
  </si>
  <si>
    <t>真龙九变</t>
  </si>
  <si>
    <t>血量上限+20</t>
  </si>
  <si>
    <t>血量上限+40</t>
  </si>
  <si>
    <t>血量上限+60。战斗开始时，获得【真龙之血】*1（【真龙之血】：每回合减少【真龙之血】层数*10的随机负面状态层数）</t>
  </si>
  <si>
    <t>血量上限+120。战斗开始时，获得【真龙之血】*1（【真龙之血】：每回合减少【真龙之血】层数*10的随机负面状态层数）</t>
  </si>
  <si>
    <t>血量上限+240。战斗开始时，获得【真龙之血】*1（【真龙之血】：每回合减少【真龙之血】层数*10的随机负面状态层数）</t>
  </si>
  <si>
    <t>太上化龙诀</t>
  </si>
  <si>
    <t>生命值上限增加20，每回合开始时恢复最大生命值5%</t>
  </si>
  <si>
    <t>生命值上限增加40，每回合开始时恢复最大生命值5%</t>
  </si>
  <si>
    <t>生命值上限增加60，每回合开始时恢复最大生命值5%</t>
  </si>
  <si>
    <t>生命值上限增加80，每回合开始时恢复最大生命值5%</t>
  </si>
  <si>
    <t>生命值上限增加100，每回合开始时恢复最大生命值5%</t>
  </si>
  <si>
    <t>万魂录</t>
  </si>
  <si>
    <t>回合开始时，每有【魂】50点则获得【魂】*5</t>
  </si>
  <si>
    <t>回合开始时，每有【魂】50点则获得【魂】*10</t>
  </si>
  <si>
    <t>回合开始时，每有【魂】50点则获得【魂】*15</t>
  </si>
  <si>
    <t>回合开始时，每有【魂】50点则获得【魂】*20</t>
  </si>
  <si>
    <t>回合开始时，每有【魂】50点则获得【魂】*25</t>
  </si>
  <si>
    <t>玄武吐纳术</t>
  </si>
  <si>
    <t>战斗开始时，获得【幻雾】*1；每吸收一点灵气，10%概率获得【疗】*X，X为自身幻雾层数</t>
  </si>
  <si>
    <t>战斗开始时，获得【幻雾】*2；每吸收一点灵气，15%概率获得【疗】*X，X为自身幻雾层数</t>
  </si>
  <si>
    <t>战斗开始时，获得【幻雾】*3；每吸收一点灵气，20%概率获得【疗】*X，X为自身幻雾层数</t>
  </si>
  <si>
    <t>战斗开始时，获得【幻雾】*4；每吸收一点灵气，25%概率获得【疗】*X，X为自身幻雾层数</t>
  </si>
  <si>
    <t>战斗开始时，获得【幻雾】*5；每吸收一点灵气，30%概率获得【疗】*X，X为自身幻雾层数</t>
  </si>
  <si>
    <t>和吞云大圣闲聊,告诉他奇闻异事
好感到了就会传授</t>
  </si>
  <si>
    <t>太上化龙真诀</t>
  </si>
  <si>
    <t>生命值上限增加20，战斗开始时，获得【真龙之体】*1（【真龙之体】：每回合吸收灵气数量+1，最多提升10）</t>
  </si>
  <si>
    <t>生命值上限增加40，战斗开始时，获得【真龙之体】*1（【真龙之体】：每回合吸收灵气数量+1，最多提升10）</t>
  </si>
  <si>
    <t>生命值上限增加60，战斗开始时，获得【真龙之体】*1（【真龙之体】：每回合吸收灵气数量+1，最多提升10）</t>
  </si>
  <si>
    <t>生命值上限增加80，战斗开始时，获得【真龙之体】*1（【真龙之体】：每回合吸收灵气数量+1，最多提升10）</t>
  </si>
  <si>
    <t>生命值上限增加100，战斗开始时，获得【真龙之体】*1（【真龙之体】：每回合吸收灵气数量+1，最多提升10）</t>
  </si>
  <si>
    <t>天魔录</t>
  </si>
  <si>
    <t>回合开始时，自身损失2点生命值，吸收两点魔气。</t>
  </si>
  <si>
    <t>回合开始时，自身损失8点生命值，吸收四点魔气。</t>
  </si>
  <si>
    <t>回合开始时，自身损失40点生命值，吸收六点魔气。</t>
  </si>
  <si>
    <t>回合开始时，自身损失100点生命值，吸收八点魔气。</t>
  </si>
  <si>
    <t>回合开始时，自身损失250点生命值，吸收十点魔气灵气。</t>
  </si>
  <si>
    <t>门派</t>
  </si>
  <si>
    <t>人阶五行印、金光罩、石肤术、运气术、聚气、金罡斩</t>
  </si>
  <si>
    <t>蓄势武器、护罩甲</t>
  </si>
  <si>
    <t>三山印+金罡斩和武器输出，或石肤术+金光罩防御（金罡斩可换金元剑芒，输出更高）</t>
  </si>
  <si>
    <t>人阶五行印、惊涛剑诀、柔水无痕、运气术、罡水印、浪击</t>
  </si>
  <si>
    <t>金水系伤害武器、护罩甲</t>
  </si>
  <si>
    <t>金水武器/紫微印/罡水印+浪击输出，或惊涛剑诀+柔水无痕回血防守。注意罡水印和浪击的效果要下回合才能生效</t>
  </si>
  <si>
    <t>人阶五行印、运气术、聚气、引毒咒、木壁术、腐毒咒</t>
  </si>
  <si>
    <t>叠毒武器、护罩甲</t>
  </si>
  <si>
    <t>很无脑的套路，武器叠毒，引毒咒爆发</t>
  </si>
  <si>
    <t>人阶五行印、运气术、聚气、丹阳印、吐焰诀、悬灵术</t>
  </si>
  <si>
    <t>木火系伤害武器、护罩甲</t>
  </si>
  <si>
    <t>开局烈焰诀+凌云诀提供大量灵气，利用丹阳印、上清印+火木武器、吐焰诀多次打出五行连击，触发引火诀的增伤，有强火悟道最好，有把握爆发斩杀时可用悬灵术</t>
  </si>
  <si>
    <t>人阶五行印、运气术、聚气、引力术</t>
  </si>
  <si>
    <t>火土系伤害武器、护罩甲</t>
  </si>
  <si>
    <t>引力术防御，武器输出</t>
  </si>
  <si>
    <t>人阶五行印、运气术、聚气、人剑</t>
  </si>
  <si>
    <t>剑气武器、护罩甲</t>
  </si>
  <si>
    <t>注意平时人剑相生释放。三层胎息经可恢复28点血，能够支持两次人剑相克的自残伤害，如果敌人伤害不足以破盾可释放两次相克人剑</t>
  </si>
  <si>
    <t>神修</t>
  </si>
  <si>
    <t>人阶五行印、运气术、聚气、惊魂咒、燃魂咒</t>
  </si>
  <si>
    <t>振神武器、护罩甲</t>
  </si>
  <si>
    <t>燃魂咒叠伤害，惊魂咒爆发，可双倍触发振神。注意自己神识不能比对方低</t>
  </si>
  <si>
    <t>人阶五行印、运气术、聚气、悬灵术、截灵手、八极崩</t>
  </si>
  <si>
    <t>振气武器、护罩甲</t>
  </si>
  <si>
    <t>利用截灵手的翻倍特效配合振气武器输出，悬灵术随便用不用担心滞气，用过一次截灵手后剩余灵气可相克释放八极崩输出</t>
  </si>
  <si>
    <t>注：</t>
  </si>
  <si>
    <t>1.人阶五行印指紫微印、善水印、上清印、火铃印、三山印，此五印可转换出自己想要的灵气，还可作为五行连击的前置神通</t>
  </si>
  <si>
    <t>2.XX系伤害武器指混合属性的伤害性武器。
例：金水系伤害武器可用五个金系天阳材料和五个水系天阳材料做的剑系武器，这把武器的伤害既可以视作水系技能享受浪击诀加成，也可视作金系技能作为金水连击的前置技能</t>
  </si>
  <si>
    <t>3.五行连击：当技能中有【连击】字样时，先使用相生属性的技能再释放此技能可触发【连击】字样后面的效果
例：吐焰诀，造成7/8/9/15/50点伤害。【连击】若上个技能为木系技能，敌方获得【灼烧】*1/2/3/4/5
当你直接释放吐焰诀时只能造成伤害。但如果你先释放木系技能再放吐焰诀，由于木生火，就可以使敌方被【灼烧】。注意丹阳印这类复合属性的技能只要有木属性都可以触发【连击】</t>
  </si>
  <si>
    <t>4.红字标记的功法都是推荐作为主修的功法.注意要放在主修功法位置，其他四格辅修功法是不加修炼速度的</t>
  </si>
  <si>
    <t>5.截止2022年1月，叠护罩的甲胄（护罩甲）是前期最好用的防具之一，配方是天阳混元材料做甲胄，铭玄武灵纹</t>
  </si>
  <si>
    <t>推荐各种流派都可以学习的通用功法：</t>
  </si>
  <si>
    <t>龟息术：问道楼购得。在你每回合结束之前不直接造成伤害即可恢复12点生命值，同时也是前期除魔焰诀以外修炼速度最快的功法。</t>
  </si>
  <si>
    <t>胎息经：请教各种散修可获得，或者请教杜老二/麻老九。在你第三回合开始时恢复28点生命值，同时也是前期修炼速度仅次于魔焰诀的人阶功法。</t>
  </si>
  <si>
    <t>凌云诀、玉云功：分别能在开局提供2点灵气和18点护罩（练气期效果），泛用性很广。</t>
  </si>
  <si>
    <t>蛮牛护体诀：第六年结识百里奇后赠送三颗御风丹可请教获得，满血状态下每回合提供12点护罩，前期最强叠盾功法，与胎息经配合不错，但注意与龟息术冲突</t>
  </si>
  <si>
    <t>剑典-人剑篇：完成白帝楼执事的任务“封山之谜”可获得，也可直接在白帝楼执事处购买。每回合叠5点护罩，朴实无华的效果。</t>
  </si>
  <si>
    <t>来源 官方群+群友指正, 感谢各位道友批注</t>
  </si>
  <si>
    <t>ID</t>
  </si>
  <si>
    <t>品级</t>
  </si>
  <si>
    <t>丹药名称</t>
  </si>
  <si>
    <t>耐药</t>
  </si>
  <si>
    <t>效果/丹毒</t>
  </si>
  <si>
    <t>主药</t>
  </si>
  <si>
    <t>数量</t>
  </si>
  <si>
    <t>辅药</t>
  </si>
  <si>
    <t>数量2</t>
  </si>
  <si>
    <t>辅药2</t>
  </si>
  <si>
    <t>数量3</t>
  </si>
  <si>
    <t>药引</t>
  </si>
  <si>
    <t>数量4</t>
  </si>
  <si>
    <t>丹炉↓</t>
  </si>
  <si>
    <t>总数</t>
  </si>
  <si>
    <t>价格差</t>
  </si>
  <si>
    <t>价格倍差</t>
  </si>
  <si>
    <t>化淤丹</t>
  </si>
  <si>
    <t>生命值+20/丹毒+1</t>
  </si>
  <si>
    <t>天青花</t>
  </si>
  <si>
    <t>流莹草</t>
  </si>
  <si>
    <t>宁神花</t>
  </si>
  <si>
    <t>普通丹炉</t>
  </si>
  <si>
    <t>可生产</t>
  </si>
  <si>
    <t>量产</t>
  </si>
  <si>
    <t>洗髓丹</t>
  </si>
  <si>
    <t>修为+180</t>
  </si>
  <si>
    <t>红绫草</t>
  </si>
  <si>
    <t>生骨丹</t>
  </si>
  <si>
    <t>生命值+35/丹毒+1</t>
  </si>
  <si>
    <t>银月花</t>
  </si>
  <si>
    <t>恒心草</t>
  </si>
  <si>
    <t>冰心丹</t>
  </si>
  <si>
    <t>宁心草</t>
  </si>
  <si>
    <t>夏枯草</t>
  </si>
  <si>
    <t>陨铁炉</t>
  </si>
  <si>
    <t>凝神丹</t>
  </si>
  <si>
    <t>下场战斗中神识+1/丹毒+5</t>
  </si>
  <si>
    <t>龙虎丹</t>
  </si>
  <si>
    <t>下场战斗第一回合造成的伤害+1/丹毒+5</t>
  </si>
  <si>
    <t>凝血草</t>
  </si>
  <si>
    <t>引灵丹</t>
  </si>
  <si>
    <t>下场战斗开始时，额外抽1张灵气牌/丹毒+5</t>
  </si>
  <si>
    <t>蛇涎果</t>
  </si>
  <si>
    <t>聚甲丹</t>
  </si>
  <si>
    <t>下场战斗开始时，获得【护罩】*1/丹毒+5</t>
  </si>
  <si>
    <t>龟灵丹</t>
  </si>
  <si>
    <t>下场战斗开始时，获得【减伤】*1/丹毒+5</t>
  </si>
  <si>
    <t>一阶废丹</t>
  </si>
  <si>
    <t>修为+132（需神秘贝壳）/丹毒+10</t>
  </si>
  <si>
    <t>培元丹</t>
  </si>
  <si>
    <t>生命值+70/丹毒+1</t>
  </si>
  <si>
    <t>百草露</t>
  </si>
  <si>
    <t>养气丹</t>
  </si>
  <si>
    <t>修为+553</t>
  </si>
  <si>
    <t>轻灵草</t>
  </si>
  <si>
    <t>雕花紫铜炉</t>
  </si>
  <si>
    <t>疾行丹</t>
  </si>
  <si>
    <t>本场战斗中遁速+5/丹毒+3</t>
  </si>
  <si>
    <t>黄龙丹</t>
  </si>
  <si>
    <t>生命值+130/丹毒+2</t>
  </si>
  <si>
    <t>夜交藤</t>
  </si>
  <si>
    <t>炼血丹</t>
  </si>
  <si>
    <t>修为+2000/丹毒+6</t>
  </si>
  <si>
    <t>炼血珠</t>
  </si>
  <si>
    <t>稀缺</t>
  </si>
  <si>
    <t>三阳丹</t>
  </si>
  <si>
    <t>本场战斗中造成的火系伤害+1/丹毒+4</t>
  </si>
  <si>
    <t>火精枣</t>
  </si>
  <si>
    <t>葵水丹</t>
  </si>
  <si>
    <t>本场战斗中造成的水系伤害+1/丹毒+4</t>
  </si>
  <si>
    <t>弗兰草</t>
  </si>
  <si>
    <t>锐金丹</t>
  </si>
  <si>
    <t>本场战斗中造成的金系伤害+1/丹毒+4</t>
  </si>
  <si>
    <t>罗犀草</t>
  </si>
  <si>
    <t>乙木丹</t>
  </si>
  <si>
    <t>本场战斗中造成的木系伤害+1/丹毒+4</t>
  </si>
  <si>
    <t>风灵花</t>
  </si>
  <si>
    <t>厚土丹</t>
  </si>
  <si>
    <t>本场战斗中造成的土系伤害+1/丹毒+4</t>
  </si>
  <si>
    <t>地黄参</t>
  </si>
  <si>
    <t>净血丹</t>
  </si>
  <si>
    <t>丹毒-2</t>
  </si>
  <si>
    <t>玄参</t>
  </si>
  <si>
    <t>龙葵</t>
  </si>
  <si>
    <t>明心丹</t>
  </si>
  <si>
    <t>心境+4</t>
  </si>
  <si>
    <t>七星草</t>
  </si>
  <si>
    <t>御剑丹</t>
  </si>
  <si>
    <t>下场战斗开始时，获得【剑气】*1/丹毒+4</t>
  </si>
  <si>
    <t>剑芦</t>
  </si>
  <si>
    <t>真金丹</t>
  </si>
  <si>
    <t>下场战斗开始时，获得【易伤】*1，金系灵根权重+10/丹毒+4</t>
  </si>
  <si>
    <t>森木丹</t>
  </si>
  <si>
    <t>下场战斗开始时，获得【中毒】*1，木系灵根权重+10/丹毒+4</t>
  </si>
  <si>
    <t>生水丹</t>
  </si>
  <si>
    <t>下场战斗开始时，获得【霜冻】*1，水系灵根权重+10/丹毒+4</t>
  </si>
  <si>
    <t>聚火丹</t>
  </si>
  <si>
    <t>下场战斗开始时，获得【灼烧】*1，火系灵根权重+10/丹毒+4</t>
  </si>
  <si>
    <t>玄土丹</t>
  </si>
  <si>
    <t>下场战斗开始时，获得【滞气】*1，土系灵根权重+10/丹毒+4</t>
  </si>
  <si>
    <t>续命丹</t>
  </si>
  <si>
    <t>寿元+5/丹毒+10</t>
  </si>
  <si>
    <t>玉龙参</t>
  </si>
  <si>
    <t>炼甲丹</t>
  </si>
  <si>
    <t>下场战斗开始时，获得【护罩】*5/丹毒+5</t>
  </si>
  <si>
    <t>何首乌</t>
  </si>
  <si>
    <t>龟甲丹</t>
  </si>
  <si>
    <t>下场战斗中受到的技能伤害减一/丹毒+5</t>
  </si>
  <si>
    <t>锦地罗</t>
  </si>
  <si>
    <t>二阶废丹</t>
  </si>
  <si>
    <t>修为+539（需神秘贝壳）/丹毒+10</t>
  </si>
  <si>
    <t>回元丹</t>
  </si>
  <si>
    <t>生命值+150/丹毒+1</t>
  </si>
  <si>
    <t>九转丹</t>
  </si>
  <si>
    <t>修为+5940（境界不足筑基期时服用，丹毒+30）</t>
  </si>
  <si>
    <t>菩提花</t>
  </si>
  <si>
    <t>补天芝</t>
  </si>
  <si>
    <t>雪凝花</t>
  </si>
  <si>
    <t>庚金龙纹炉</t>
  </si>
  <si>
    <t>清蕴丹</t>
  </si>
  <si>
    <t>下场战斗中免疫【中毒】（持续3回合）/丹毒+5</t>
  </si>
  <si>
    <t>伏龙参</t>
  </si>
  <si>
    <t>冰元丹</t>
  </si>
  <si>
    <t>下场战斗中免疫【灼烧】（持续3回合）/丹毒+5</t>
  </si>
  <si>
    <t>筑基开始时，额外抽一张灵气牌。</t>
  </si>
  <si>
    <t>玄冰花</t>
  </si>
  <si>
    <t>天灵果</t>
  </si>
  <si>
    <t>养魂丹</t>
  </si>
  <si>
    <t>神识+1/丹毒+2</t>
  </si>
  <si>
    <t>鬼臼草</t>
  </si>
  <si>
    <t>灯心草</t>
  </si>
  <si>
    <t>启灵丹</t>
  </si>
  <si>
    <t>悟性+1/丹毒+2</t>
  </si>
  <si>
    <t>冰灵果</t>
  </si>
  <si>
    <t>草还丹</t>
  </si>
  <si>
    <t>资质+1/丹毒+2</t>
  </si>
  <si>
    <t>九叶芝</t>
  </si>
  <si>
    <t>煅体丹</t>
  </si>
  <si>
    <t>生命值上限+3/丹毒+2</t>
  </si>
  <si>
    <t>龙鳞果</t>
  </si>
  <si>
    <t>御风丹</t>
  </si>
  <si>
    <t>遁速+1/丹毒+2</t>
  </si>
  <si>
    <t>延寿丹</t>
  </si>
  <si>
    <t>寿元+10/丹毒+2</t>
  </si>
  <si>
    <t>清脉丹</t>
  </si>
  <si>
    <t>丹毒-10</t>
  </si>
  <si>
    <t>幻心玄丹</t>
  </si>
  <si>
    <t>心境+6</t>
  </si>
  <si>
    <t>溯金丹</t>
  </si>
  <si>
    <t>下场战斗开始时，金系灵根权重+30/丹毒+3</t>
  </si>
  <si>
    <t>万木丹</t>
  </si>
  <si>
    <t>下场战斗开始时，木系灵根权重+30/丹毒+3</t>
  </si>
  <si>
    <t>玄水丹</t>
  </si>
  <si>
    <t>下场战斗开始时，水系灵根权重+30/丹毒+3</t>
  </si>
  <si>
    <t>夏枯草/火枣</t>
  </si>
  <si>
    <t>真阳丹</t>
  </si>
  <si>
    <t>下场战斗开始时，火系灵根权重+30/丹毒+3</t>
  </si>
  <si>
    <t>地元丹</t>
  </si>
  <si>
    <t>下场战斗开始时，土系灵根权重+30/丹毒+3</t>
  </si>
  <si>
    <t>奕剑丹</t>
  </si>
  <si>
    <t>下场战斗开始时，获得【剑气】*5/丹毒+4</t>
  </si>
  <si>
    <t>在凝液成丹阶段，金系灵根权重+20/丹毒+3</t>
  </si>
  <si>
    <t>乌椆木</t>
  </si>
  <si>
    <t>在凝液成丹阶段，木系灵根权重+20/丹毒+3</t>
  </si>
  <si>
    <t>在凝液成丹阶段，水系灵根权重+20/丹毒+3</t>
  </si>
  <si>
    <t>在凝液成丹阶段，火系灵根权重+20/丹毒+3</t>
  </si>
  <si>
    <t>在凝液成丹阶段，土系灵根权重+20/丹毒+3</t>
  </si>
  <si>
    <t>玄武丹</t>
  </si>
  <si>
    <t>下场战斗中受到的技能伤害-4/丹毒+5</t>
  </si>
  <si>
    <t>金元丹</t>
  </si>
  <si>
    <t>永久提升金系灵根权重+2/丹毒+3</t>
  </si>
  <si>
    <t>木元丹</t>
  </si>
  <si>
    <t>永久提升木系灵根权重+2/丹毒+3</t>
  </si>
  <si>
    <t>枫香脂</t>
  </si>
  <si>
    <t>水元丹</t>
  </si>
  <si>
    <t>永久提升水系灵根权重+2/丹毒+3</t>
  </si>
  <si>
    <t>火元丹</t>
  </si>
  <si>
    <t>永久提升火系灵根权重+2/丹毒+3</t>
  </si>
  <si>
    <t>土元丹</t>
  </si>
  <si>
    <t>永久提升土系灵根权重+2/丹毒+3</t>
  </si>
  <si>
    <t>石龙芮</t>
  </si>
  <si>
    <t>三阶废丹</t>
  </si>
  <si>
    <t>修为+1320（需神秘贝壳）/丹毒+10</t>
  </si>
  <si>
    <t>回春丹</t>
  </si>
  <si>
    <t>生命值+250/丹毒+1</t>
  </si>
  <si>
    <t>易经丹</t>
  </si>
  <si>
    <t>修为+15840，境界不足金丹期时服用，额外获得30丹毒。</t>
  </si>
  <si>
    <t>鸡冠草</t>
  </si>
  <si>
    <t>银精芝</t>
  </si>
  <si>
    <t>血煞丹</t>
  </si>
  <si>
    <t>本场战斗所有技能伤害+3，每次使用技能受到一点伤害/丹毒+3</t>
  </si>
  <si>
    <t>补灵丹</t>
  </si>
  <si>
    <t>本场战斗开始时，每回合额外抽两张灵气牌/丹毒+3</t>
  </si>
  <si>
    <t>黑冥鼎</t>
  </si>
  <si>
    <t>灵魄丹</t>
  </si>
  <si>
    <t>神识+2/丹毒+2</t>
  </si>
  <si>
    <t>鬼面花</t>
  </si>
  <si>
    <t>幻心草</t>
  </si>
  <si>
    <t>金刚铁骨丹</t>
  </si>
  <si>
    <t>生命值上限+7/丹毒+2</t>
  </si>
  <si>
    <t>狼桃</t>
  </si>
  <si>
    <t>神行丹</t>
  </si>
  <si>
    <t>遁速+3/丹毒+2</t>
  </si>
  <si>
    <t>凌风花</t>
  </si>
  <si>
    <t>青冥丹</t>
  </si>
  <si>
    <t>寿元+20/丹毒+2</t>
  </si>
  <si>
    <t>白沉脂</t>
  </si>
  <si>
    <t>鬼面炼心丹</t>
  </si>
  <si>
    <t>心境+7</t>
  </si>
  <si>
    <t>绝魂草</t>
  </si>
  <si>
    <t>苦蔓藤</t>
  </si>
  <si>
    <t>天鑫丹</t>
  </si>
  <si>
    <t>战斗开始时，每回合额外抽一张金属性灵气牌。/丹毒+3</t>
  </si>
  <si>
    <t>五柳根</t>
  </si>
  <si>
    <t>森芒丹</t>
  </si>
  <si>
    <t>战斗开始时，每回合额外抽一张木属性灵气牌。/丹毒+3</t>
  </si>
  <si>
    <t>浩淼丹</t>
  </si>
  <si>
    <t>战斗开始时，每回合额外抽一张水属性灵气牌。/丹毒+3</t>
  </si>
  <si>
    <t>阳焱丹</t>
  </si>
  <si>
    <t>战斗开始时，每回合额外抽一张火属性灵气牌。/丹毒+3</t>
  </si>
  <si>
    <t>磊叠丹</t>
  </si>
  <si>
    <t>战斗开始时，每回合额外抽一张土属性灵气牌。/丹毒+3</t>
  </si>
  <si>
    <t>九转再造丹</t>
  </si>
  <si>
    <t>资质+3/丹毒+2</t>
  </si>
  <si>
    <t>冰精芝</t>
  </si>
  <si>
    <t>化毒丹</t>
  </si>
  <si>
    <t>丹毒-20</t>
  </si>
  <si>
    <t>紫猴花</t>
  </si>
  <si>
    <t>结丹时的初始手牌数+1/丹毒+3</t>
  </si>
  <si>
    <t>诱妖液</t>
  </si>
  <si>
    <t>吸引周围的妖兽（持续1年）</t>
  </si>
  <si>
    <t>诱妖草</t>
  </si>
  <si>
    <t>驱妖液</t>
  </si>
  <si>
    <t>驱赶周围的妖兽（持续1年）</t>
  </si>
  <si>
    <t>霸王花</t>
  </si>
  <si>
    <t>玄元丹</t>
  </si>
  <si>
    <t>悟性+2/丹毒+2</t>
  </si>
  <si>
    <t>冰精芝/阴凝草</t>
  </si>
  <si>
    <t>养元丹</t>
  </si>
  <si>
    <t>生命值+400/丹毒+1</t>
  </si>
  <si>
    <t>四阶废丹</t>
  </si>
  <si>
    <t>修为+2475（需神秘贝壳）/丹毒+10</t>
  </si>
  <si>
    <t>天尘丹</t>
  </si>
  <si>
    <t>修为+118800，境界不足元婴期时服用，额外获得30丹毒。</t>
  </si>
  <si>
    <t>地心火芝</t>
  </si>
  <si>
    <t>长生丹</t>
  </si>
  <si>
    <t>寿元+30</t>
  </si>
  <si>
    <t>雪玉骨参</t>
  </si>
  <si>
    <t>厉魄丹</t>
  </si>
  <si>
    <t>神识+4/丹毒+2</t>
  </si>
  <si>
    <t>在五气朝元阶段，每回合抽牌数+1/丹毒+6</t>
  </si>
  <si>
    <t>玉髓芝</t>
  </si>
  <si>
    <t>鐾金元丹</t>
  </si>
  <si>
    <t>提升金之道悟道经验600点/丹毒+2</t>
  </si>
  <si>
    <t>鐾金灵花</t>
  </si>
  <si>
    <t>道蕴花</t>
  </si>
  <si>
    <t>森檀元丹</t>
  </si>
  <si>
    <t>提升木之道悟道经验600点/丹毒+2</t>
  </si>
  <si>
    <t>森檀木</t>
  </si>
  <si>
    <t>浩淼元丹</t>
  </si>
  <si>
    <t>提升水之道悟道经验600点/丹毒+2</t>
  </si>
  <si>
    <t>芒焰果</t>
  </si>
  <si>
    <t>浩淼水藤</t>
  </si>
  <si>
    <t>芒焰元丹</t>
  </si>
  <si>
    <t>提升火之道悟道经验600点/丹毒+2</t>
  </si>
  <si>
    <t>无垠元丹</t>
  </si>
  <si>
    <t>提升土之道悟道经验600点/丹毒+2</t>
  </si>
  <si>
    <t>无垠灵参</t>
  </si>
  <si>
    <t>天剑元丹</t>
  </si>
  <si>
    <t>提升剑之道悟道经验600点/丹毒+2</t>
  </si>
  <si>
    <t>剑魄灵叶</t>
  </si>
  <si>
    <t>炼魂元丹</t>
  </si>
  <si>
    <t>提升神之道悟道经验600点/丹毒+2</t>
  </si>
  <si>
    <t>炼心芝</t>
  </si>
  <si>
    <t>道源丹</t>
  </si>
  <si>
    <t>增加悟道点1点/丹毒+2</t>
  </si>
  <si>
    <t>问道花</t>
  </si>
  <si>
    <t>玉清昊元丹</t>
  </si>
  <si>
    <t>悟性+4/丹毒+2</t>
  </si>
  <si>
    <t>阴凝草</t>
  </si>
  <si>
    <t>修髓丹</t>
  </si>
  <si>
    <t>资质+9/丹毒+2</t>
  </si>
  <si>
    <t>炼髓藤</t>
  </si>
  <si>
    <t>黑天麻</t>
  </si>
  <si>
    <t>赤阳丹</t>
  </si>
  <si>
    <t>生命值上限+20/丹毒+3</t>
  </si>
  <si>
    <t>青灵丹</t>
  </si>
  <si>
    <t>遁速+9/丹毒+2</t>
  </si>
  <si>
    <t>少阴清灵丹</t>
  </si>
  <si>
    <t>心境+9</t>
  </si>
  <si>
    <t>太乙降尘丹</t>
  </si>
  <si>
    <t>丹毒-30</t>
  </si>
  <si>
    <t>凤血果</t>
  </si>
  <si>
    <t>结婴中回合结束时,若经脉低于50,立刻恢复自身5点经脉(效果不可叠加)/丹毒+1</t>
  </si>
  <si>
    <t>火灵芝</t>
  </si>
  <si>
    <t>三尾风叶</t>
  </si>
  <si>
    <t>结婴中回合结束时,若意志低于50,立刻恢复自身5点意志(效果不可叠加)/丹毒+1</t>
  </si>
  <si>
    <t>三叶青芝</t>
  </si>
  <si>
    <t>碎丹阶段，每回合开始时经脉恢复1/丹毒+1</t>
  </si>
  <si>
    <t>地龙干</t>
  </si>
  <si>
    <t>厉魂血珀</t>
  </si>
  <si>
    <t>当结婴因意志溃散而失败时，可以避免死亡，并永久提升自身意志。/丹毒+1</t>
  </si>
  <si>
    <t>锻脉丹</t>
  </si>
  <si>
    <t>结婴时每回合经脉-1,意志-1。结婴成功后,可额外提升200点血量上限。/丹毒+5</t>
  </si>
  <si>
    <t>九转灵蛇丹</t>
  </si>
  <si>
    <t>恢复全部生命值/丹毒+1</t>
  </si>
  <si>
    <t>五阶废丹</t>
  </si>
  <si>
    <t>修为+11000（需神秘贝壳）/丹毒+10</t>
  </si>
  <si>
    <t>天元神丹</t>
  </si>
  <si>
    <t>修为+594000，境界不足化神期时服用，额外获得30丹毒。</t>
  </si>
  <si>
    <t>地心淬灵乳</t>
  </si>
  <si>
    <t>寒铁铸心炉</t>
  </si>
  <si>
    <t>三阳锻魄丹</t>
  </si>
  <si>
    <t>神识+12/丹毒+2</t>
  </si>
  <si>
    <t>腐骨灵花</t>
  </si>
  <si>
    <t>鎏鑫神丹</t>
  </si>
  <si>
    <t>提升金之道悟道经验1000点/丹毒+2</t>
  </si>
  <si>
    <t>鎏鑫天晶草</t>
  </si>
  <si>
    <t>檀芒九叶花</t>
  </si>
  <si>
    <t>檀芒神丹</t>
  </si>
  <si>
    <t>提升木之道悟道经验1000点/丹毒+2</t>
  </si>
  <si>
    <t>坎水神丹</t>
  </si>
  <si>
    <t>提升水之道悟道经验1000点/丹毒+2</t>
  </si>
  <si>
    <t>坎水玄冰果</t>
  </si>
  <si>
    <t>离火神丹</t>
  </si>
  <si>
    <t>提升火之道悟道经验1000点/丹毒+2</t>
  </si>
  <si>
    <t>离火梧桐芝</t>
  </si>
  <si>
    <t>尘磊神丹</t>
  </si>
  <si>
    <t>提升土之道悟道经验1000点/丹毒+2</t>
  </si>
  <si>
    <t>尘磊岩麟果</t>
  </si>
  <si>
    <t>浩剑神丹</t>
  </si>
  <si>
    <t>提升剑之道悟道经验1000点/丹毒+2</t>
  </si>
  <si>
    <t>剑魄竹笋</t>
  </si>
  <si>
    <t>炼魂神丹</t>
  </si>
  <si>
    <t>提升神之道悟道经验1000点/丹毒+2</t>
  </si>
  <si>
    <t>明心问道果</t>
  </si>
  <si>
    <t>天道源丹</t>
  </si>
  <si>
    <t>增加悟道点3点/丹毒+2</t>
  </si>
  <si>
    <t>坎水玄冰果/八角玄冰草</t>
  </si>
  <si>
    <t>天道果</t>
  </si>
  <si>
    <t>太上玄门丹</t>
  </si>
  <si>
    <t>悟性+6/丹毒+2</t>
  </si>
  <si>
    <t>太玄问心果</t>
  </si>
  <si>
    <t>太乙炼髓丹</t>
  </si>
  <si>
    <t>资质+12/丹毒+2</t>
  </si>
  <si>
    <t>天命血凝丹</t>
  </si>
  <si>
    <t>生命值上限+40/丹毒+3</t>
  </si>
  <si>
    <t>太乙碧莹丹</t>
  </si>
  <si>
    <t>遁速+12/丹毒+2</t>
  </si>
  <si>
    <t>六阳长生丹</t>
  </si>
  <si>
    <t>寿元+50</t>
  </si>
  <si>
    <t>天命炼心丹</t>
  </si>
  <si>
    <t>心境+11</t>
  </si>
  <si>
    <t>太素祛邪丹</t>
  </si>
  <si>
    <t>丹毒-50</t>
  </si>
  <si>
    <t>天命淬体丹</t>
  </si>
  <si>
    <t>突破化神时，每次淬体效果+1（效果无法叠加）/丹毒+2</t>
  </si>
  <si>
    <t>丹灵果</t>
  </si>
  <si>
    <t>澄心塑魂丹</t>
  </si>
  <si>
    <t>突破化神时，每次塑魂效果+1（效果无法叠加）/丹毒+2</t>
  </si>
  <si>
    <t>混元仙体丹</t>
  </si>
  <si>
    <t>突破化神时,若处于仙胎状态下,每回合仙性提升额外+1(效果无法叠加)/丹毒+2</t>
  </si>
  <si>
    <t>六阶废丹</t>
  </si>
  <si>
    <t>修为+60500（需神秘贝壳）/丹毒+10</t>
  </si>
  <si>
    <t>原丹方</t>
  </si>
  <si>
    <t>耐药性</t>
  </si>
  <si>
    <t>标价</t>
  </si>
  <si>
    <t>丹炉</t>
  </si>
  <si>
    <t>总量</t>
  </si>
  <si>
    <t>天元果</t>
  </si>
  <si>
    <t>血莲精</t>
  </si>
  <si>
    <t>伴妖草</t>
  </si>
  <si>
    <t>剑心竹</t>
  </si>
  <si>
    <t>龙纹草</t>
  </si>
  <si>
    <t>混元果</t>
  </si>
  <si>
    <t>太清玄灵草</t>
  </si>
  <si>
    <t>蚀月强魂丹</t>
  </si>
  <si>
    <t>下次战斗神识+10</t>
  </si>
  <si>
    <t>肠蚀草</t>
  </si>
  <si>
    <t>穿心莲</t>
  </si>
  <si>
    <t>月灵花</t>
  </si>
  <si>
    <t>血玉竹</t>
  </si>
  <si>
    <t>七彩月兰</t>
  </si>
  <si>
    <t>冰灵焰草</t>
  </si>
  <si>
    <t>结婴中回合结束时，若经脉低于50，立刻恢复自身5点经脉。（效果不可叠加）/丹毒+1</t>
  </si>
  <si>
    <t>结婴中回合结束时，若意志低于50，立刻恢复自身5点意志。（效果不可叠加）/丹毒+1</t>
  </si>
  <si>
    <t>渊血冥花</t>
  </si>
  <si>
    <t>结婴时每回合【经脉】-1,【意志】-1。结婴成功后,可额外提升200点血量上限/丹毒+5</t>
  </si>
  <si>
    <t>奇茸通天菊</t>
  </si>
  <si>
    <t>八角玄冰草</t>
  </si>
  <si>
    <t>道蕴果</t>
  </si>
  <si>
    <t>太乙碧莹花</t>
  </si>
  <si>
    <t>天问花</t>
  </si>
  <si>
    <t>龙血草</t>
  </si>
  <si>
    <t>突破化神时，若处于仙胎状态下,每回合【仙性】提升额外+1(效果无法叠加)/丹毒+2</t>
  </si>
  <si>
    <t>云汐城药房</t>
  </si>
  <si>
    <t>天机阁执事</t>
  </si>
  <si>
    <t>价值↓</t>
  </si>
  <si>
    <t>草药容量</t>
  </si>
  <si>
    <t>获得途径（与人交易价格最低）</t>
  </si>
  <si>
    <t>X</t>
  </si>
  <si>
    <t>与人交易、灵药堂管事</t>
  </si>
  <si>
    <t>火铜鼎</t>
  </si>
  <si>
    <t>与人交易(离火门附近或离火门弟子)</t>
  </si>
  <si>
    <t xml:space="preserve">注:
药店刷新时间为每年一次
NPC身上的商品一个月一次
注1:
天机阁提供寻找草药的服务
越稀有的资源需要等待的时间就越长
每个情报都会给与十个草药
在出海前可以利用天机阁来求得5级材料
海外特产草药无法委托天机阁寻找,如鬼面花
注2:
5级草药在出海后可以在野外岛屿随机买到
野外洞穴也能翻到5级草药,如果遁速够高
可以不进入战斗把草药抢走
不然就做好和元婴期的修士或妖兽战斗
注3:
6级草药只有部分可以通过和修道士交易获取
还有一部分需要通过剧情或在特定区域获取
</t>
  </si>
  <si>
    <t>与人交易、灵药堂大掌柜</t>
  </si>
  <si>
    <t>天机阁执事交易、灵药堂大掌柜、东石谷拍卖</t>
  </si>
  <si>
    <t>天机阁执事交易、灵药堂大掌柜、各种拍卖</t>
  </si>
  <si>
    <t>与人交易(长老级别以上)、南崖拍卖,天机阁拍卖</t>
  </si>
  <si>
    <t>南崖拍卖,天机阁拍卖</t>
  </si>
  <si>
    <t>天机阁情报、各种拍卖、无尽海域坊市</t>
  </si>
  <si>
    <t>天蝉灵叶</t>
  </si>
  <si>
    <t>各种拍卖、无尽海域坊市</t>
  </si>
  <si>
    <t>阴冥海、各种拍卖、无尽海域坊市</t>
  </si>
  <si>
    <t>幽冥海、各种拍卖、无尽海域坊市</t>
  </si>
  <si>
    <t>浪方海域、各种拍卖、无尽海域坊市</t>
  </si>
  <si>
    <t>吞云海、各种拍卖、无尽海域坊市</t>
  </si>
  <si>
    <t>东海、各种拍卖、无尽海域坊市</t>
  </si>
  <si>
    <t>雷鸣海、各种拍卖、无尽海域坊市</t>
  </si>
  <si>
    <t>玄冥海、各种拍卖、无尽海域坊市</t>
  </si>
  <si>
    <t>无尽海渊、各种拍卖、无尽海域坊市</t>
  </si>
  <si>
    <t>龙皇果</t>
  </si>
  <si>
    <t>化龙海、各种拍卖、无尽海域坊市</t>
  </si>
  <si>
    <t>图南海、各种拍卖、无尽海域坊市</t>
  </si>
  <si>
    <t>九龙参</t>
  </si>
  <si>
    <t>龙宫购买</t>
  </si>
  <si>
    <t>与元婴期修士交易</t>
  </si>
  <si>
    <t>天麻翡石精</t>
  </si>
  <si>
    <t>木灵三针花</t>
  </si>
  <si>
    <t>天剑竹</t>
  </si>
  <si>
    <t>枯龙藤</t>
  </si>
  <si>
    <r>
      <rPr>
        <sz val="11"/>
        <color rgb="FF000000"/>
        <rFont val="宋体"/>
        <family val="3"/>
        <charset val="134"/>
      </rPr>
      <t>金宏剑派</t>
    </r>
  </si>
  <si>
    <r>
      <rPr>
        <sz val="11"/>
        <color rgb="FF000000"/>
        <rFont val="宋体"/>
        <family val="3"/>
        <charset val="134"/>
      </rPr>
      <t>离火门</t>
    </r>
  </si>
  <si>
    <r>
      <rPr>
        <sz val="14"/>
        <color rgb="FF000000"/>
        <rFont val="微软雅黑"/>
        <family val="2"/>
        <charset val="134"/>
      </rPr>
      <t>牙、骨</t>
    </r>
  </si>
  <si>
    <r>
      <rPr>
        <sz val="14"/>
        <color rgb="FF000000"/>
        <rFont val="微软雅黑"/>
        <family val="2"/>
        <charset val="134"/>
      </rPr>
      <t>灵物</t>
    </r>
  </si>
  <si>
    <r>
      <rPr>
        <sz val="14"/>
        <color rgb="FF000000"/>
        <rFont val="微软雅黑"/>
        <family val="2"/>
        <charset val="134"/>
      </rPr>
      <t>皮、鳞片</t>
    </r>
  </si>
  <si>
    <r>
      <rPr>
        <sz val="14"/>
        <color rgb="FF000000"/>
        <rFont val="微软雅黑"/>
        <family val="2"/>
        <charset val="134"/>
      </rPr>
      <t>金属</t>
    </r>
  </si>
  <si>
    <r>
      <rPr>
        <sz val="14"/>
        <color rgb="FF000000"/>
        <rFont val="微软雅黑"/>
        <family val="2"/>
        <charset val="134"/>
      </rPr>
      <t>盘古天鑫石</t>
    </r>
  </si>
  <si>
    <r>
      <rPr>
        <sz val="14"/>
        <color rgb="FF000000"/>
        <rFont val="微软雅黑"/>
        <family val="2"/>
        <charset val="134"/>
      </rPr>
      <t>鲲角</t>
    </r>
  </si>
  <si>
    <r>
      <rPr>
        <sz val="14"/>
        <color rgb="FF000000"/>
        <rFont val="微软雅黑"/>
        <family val="2"/>
        <charset val="134"/>
      </rPr>
      <t>金龙珠</t>
    </r>
  </si>
  <si>
    <r>
      <rPr>
        <sz val="14"/>
        <color rgb="FF000000"/>
        <rFont val="微软雅黑"/>
        <family val="2"/>
        <charset val="134"/>
      </rPr>
      <t>鲲皮</t>
    </r>
  </si>
  <si>
    <r>
      <rPr>
        <sz val="14"/>
        <color rgb="FF000000"/>
        <rFont val="微软雅黑"/>
        <family val="2"/>
        <charset val="134"/>
      </rPr>
      <t>瑶光金璃铁</t>
    </r>
  </si>
  <si>
    <r>
      <rPr>
        <sz val="14"/>
        <color rgb="FF000000"/>
        <rFont val="微软雅黑"/>
        <family val="2"/>
        <charset val="134"/>
      </rPr>
      <t>吞云蟒牙</t>
    </r>
  </si>
  <si>
    <r>
      <rPr>
        <sz val="14"/>
        <color rgb="FF000000"/>
        <rFont val="微软雅黑"/>
        <family val="2"/>
        <charset val="134"/>
      </rPr>
      <t>仙淼铜</t>
    </r>
  </si>
  <si>
    <r>
      <rPr>
        <sz val="14"/>
        <color rgb="FF000000"/>
        <rFont val="微软雅黑"/>
        <family val="2"/>
        <charset val="134"/>
      </rPr>
      <t>赤火元铜精</t>
    </r>
  </si>
  <si>
    <r>
      <rPr>
        <sz val="14"/>
        <color rgb="FF000000"/>
        <rFont val="微软雅黑"/>
        <family val="2"/>
        <charset val="134"/>
      </rPr>
      <t>焚阳炎晶</t>
    </r>
  </si>
  <si>
    <r>
      <rPr>
        <sz val="14"/>
        <color rgb="FF000000"/>
        <rFont val="微软雅黑"/>
        <family val="2"/>
        <charset val="134"/>
      </rPr>
      <t>厚土坤金</t>
    </r>
  </si>
  <si>
    <r>
      <rPr>
        <sz val="14"/>
        <color rgb="FF000000"/>
        <rFont val="微软雅黑"/>
        <family val="2"/>
        <charset val="134"/>
      </rPr>
      <t>天心问剑石</t>
    </r>
  </si>
  <si>
    <r>
      <rPr>
        <sz val="10"/>
        <color rgb="FF000000"/>
        <rFont val="等线"/>
        <family val="3"/>
        <charset val="134"/>
        <scheme val="minor"/>
      </rPr>
      <t>五种材料满灵力</t>
    </r>
  </si>
  <si>
    <r>
      <rPr>
        <sz val="10"/>
        <color rgb="FF000000"/>
        <rFont val="等线"/>
        <family val="3"/>
        <charset val="134"/>
        <scheme val="minor"/>
      </rPr>
      <t>四种材料满灵力</t>
    </r>
  </si>
  <si>
    <r>
      <rPr>
        <sz val="10"/>
        <color rgb="FF000000"/>
        <rFont val="等线"/>
        <family val="3"/>
        <charset val="134"/>
        <scheme val="minor"/>
      </rPr>
      <t>三种材料满灵力</t>
    </r>
  </si>
  <si>
    <r>
      <rPr>
        <sz val="11"/>
        <color rgb="FF000000"/>
        <rFont val="SimSun"/>
        <charset val="134"/>
      </rPr>
      <t>2金属</t>
    </r>
  </si>
  <si>
    <r>
      <rPr>
        <sz val="11"/>
        <color rgb="FF000000"/>
        <rFont val="宋体"/>
        <family val="3"/>
        <charset val="134"/>
      </rPr>
      <t>御剑术、蓄力、金元剑芒、灵光印
金虹剑法、</t>
    </r>
    <r>
      <rPr>
        <sz val="11"/>
        <color rgb="FFFF0000"/>
        <rFont val="宋体"/>
        <family val="3"/>
        <charset val="134"/>
      </rPr>
      <t>破势</t>
    </r>
    <r>
      <rPr>
        <sz val="11"/>
        <color rgb="FF000000"/>
        <rFont val="宋体"/>
        <family val="3"/>
        <charset val="134"/>
      </rPr>
      <t xml:space="preserve">、纵地金光
</t>
    </r>
    <r>
      <rPr>
        <sz val="11"/>
        <color rgb="FFFF0000"/>
        <rFont val="宋体"/>
        <family val="3"/>
        <charset val="134"/>
      </rPr>
      <t>金虹剑阵</t>
    </r>
  </si>
  <si>
    <r>
      <rPr>
        <sz val="11"/>
        <color rgb="FF000000"/>
        <rFont val="宋体"/>
        <family val="3"/>
        <charset val="134"/>
      </rPr>
      <t xml:space="preserve">御剑术、蓄力、蓄势、灵光印、石肤术、金光罩、水罩术
</t>
    </r>
    <r>
      <rPr>
        <sz val="11"/>
        <color rgb="FFFF0000"/>
        <rFont val="宋体"/>
        <family val="3"/>
        <charset val="134"/>
      </rPr>
      <t>紫莲金影罩</t>
    </r>
    <r>
      <rPr>
        <sz val="11"/>
        <color rgb="FF000000"/>
        <rFont val="宋体"/>
        <family val="3"/>
        <charset val="134"/>
      </rPr>
      <t xml:space="preserve">、纵地金光
</t>
    </r>
    <r>
      <rPr>
        <sz val="11"/>
        <color rgb="FFFF0000"/>
        <rFont val="宋体"/>
        <family val="3"/>
        <charset val="134"/>
      </rPr>
      <t>覆体印</t>
    </r>
    <r>
      <rPr>
        <sz val="11"/>
        <color rgb="FF000000"/>
        <rFont val="宋体"/>
        <family val="3"/>
        <charset val="134"/>
      </rPr>
      <t>、</t>
    </r>
    <r>
      <rPr>
        <sz val="11"/>
        <color rgb="FFFF0000"/>
        <rFont val="宋体"/>
        <family val="3"/>
        <charset val="134"/>
      </rPr>
      <t>金虹贯日</t>
    </r>
  </si>
  <si>
    <r>
      <rPr>
        <sz val="11"/>
        <color rgb="FF000000"/>
        <rFont val="宋体"/>
        <family val="3"/>
        <charset val="134"/>
      </rPr>
      <t xml:space="preserve">三山印、金芒术、灵光印、石肤术
</t>
    </r>
    <r>
      <rPr>
        <sz val="11"/>
        <color rgb="FFFF0000"/>
        <rFont val="宋体"/>
        <family val="3"/>
        <charset val="134"/>
      </rPr>
      <t>寸芒</t>
    </r>
    <r>
      <rPr>
        <sz val="11"/>
        <color rgb="FF000000"/>
        <rFont val="宋体"/>
        <family val="3"/>
        <charset val="134"/>
      </rPr>
      <t xml:space="preserve">、纵地金光、刺穴、通穴
</t>
    </r>
    <r>
      <rPr>
        <sz val="11"/>
        <color rgb="FFFF0000"/>
        <rFont val="宋体"/>
        <family val="3"/>
        <charset val="134"/>
      </rPr>
      <t>逆脉</t>
    </r>
  </si>
  <si>
    <r>
      <rPr>
        <sz val="11"/>
        <color rgb="FF000000"/>
        <rFont val="宋体"/>
        <family val="3"/>
        <charset val="134"/>
      </rPr>
      <t>惊涛剑诀、柔水无痕、活血术
剑罡诀、怒水天殇、净水无波、</t>
    </r>
    <r>
      <rPr>
        <sz val="11"/>
        <color rgb="FFFF0000"/>
        <rFont val="宋体"/>
        <family val="3"/>
        <charset val="134"/>
      </rPr>
      <t>破釜沉舟</t>
    </r>
    <r>
      <rPr>
        <sz val="11"/>
        <color rgb="FF000000"/>
        <rFont val="宋体"/>
        <family val="3"/>
        <charset val="134"/>
      </rPr>
      <t>、泰然无波、</t>
    </r>
    <r>
      <rPr>
        <sz val="11"/>
        <color rgb="FFFF0000"/>
        <rFont val="宋体"/>
        <family val="3"/>
        <charset val="134"/>
      </rPr>
      <t>刚柔并济</t>
    </r>
    <r>
      <rPr>
        <sz val="11"/>
        <color rgb="FFFF0000"/>
        <rFont val="宋体"/>
        <family val="3"/>
        <charset val="134"/>
      </rPr>
      <t xml:space="preserve">
星河剑阵</t>
    </r>
  </si>
  <si>
    <r>
      <rPr>
        <sz val="11"/>
        <color rgb="FF000000"/>
        <rFont val="宋体"/>
        <family val="3"/>
        <charset val="134"/>
      </rPr>
      <t>寒霜刺、玄冰劲
御水诀、滥觞、</t>
    </r>
    <r>
      <rPr>
        <sz val="11"/>
        <color rgb="FFFF0000"/>
        <rFont val="宋体"/>
        <family val="3"/>
        <charset val="134"/>
      </rPr>
      <t>玄冰刺</t>
    </r>
    <r>
      <rPr>
        <sz val="11"/>
        <color rgb="FF000000"/>
        <rFont val="宋体"/>
        <family val="3"/>
        <charset val="134"/>
      </rPr>
      <t>、冰雨术</t>
    </r>
  </si>
  <si>
    <r>
      <rPr>
        <sz val="11"/>
        <color rgb="FF000000"/>
        <rFont val="宋体"/>
        <family val="3"/>
        <charset val="134"/>
      </rPr>
      <t>蓄力、浪击、璇水印、罡水印、紫微印
御水诀、滥觞、</t>
    </r>
    <r>
      <rPr>
        <sz val="11"/>
        <color rgb="FFFF0000"/>
        <rFont val="宋体"/>
        <family val="3"/>
        <charset val="134"/>
      </rPr>
      <t>怒涛</t>
    </r>
  </si>
  <si>
    <r>
      <rPr>
        <sz val="11"/>
        <color rgb="FF000000"/>
        <rFont val="SimSun"/>
        <charset val="134"/>
      </rPr>
      <t>千刃术*</t>
    </r>
  </si>
  <si>
    <r>
      <rPr>
        <sz val="11"/>
        <color rgb="FF000000"/>
        <rFont val="SimSun"/>
        <charset val="134"/>
      </rPr>
      <t>逆脉*</t>
    </r>
  </si>
  <si>
    <r>
      <rPr>
        <sz val="11"/>
        <color rgb="FF000000"/>
        <rFont val="SimSun"/>
        <charset val="134"/>
      </rPr>
      <t>覆体印*</t>
    </r>
  </si>
  <si>
    <r>
      <rPr>
        <sz val="11"/>
        <color rgb="FF000000"/>
        <rFont val="宋体"/>
        <family val="3"/>
        <charset val="134"/>
      </rPr>
      <t xml:space="preserve">驱藤术、寄生引血术、春丝印
</t>
    </r>
    <r>
      <rPr>
        <sz val="11"/>
        <color rgb="FFFF0000"/>
        <rFont val="宋体"/>
        <family val="3"/>
        <charset val="134"/>
      </rPr>
      <t>乱藤术</t>
    </r>
    <r>
      <rPr>
        <sz val="11"/>
        <color rgb="FF000000"/>
        <rFont val="宋体"/>
        <family val="3"/>
        <charset val="134"/>
      </rPr>
      <t>、缠木诀、降魔锁骨阵</t>
    </r>
  </si>
  <si>
    <r>
      <rPr>
        <sz val="11"/>
        <color rgb="FF000000"/>
        <rFont val="SimSun"/>
        <charset val="134"/>
      </rPr>
      <t>金虹贯日*</t>
    </r>
  </si>
  <si>
    <r>
      <rPr>
        <sz val="11"/>
        <color rgb="FF000000"/>
        <rFont val="宋体"/>
        <family val="3"/>
        <charset val="134"/>
      </rPr>
      <t xml:space="preserve">腐毒咒、引毒咒、灵力护罩
</t>
    </r>
    <r>
      <rPr>
        <sz val="11"/>
        <color rgb="FFFF0000"/>
        <rFont val="宋体"/>
        <family val="3"/>
        <charset val="134"/>
      </rPr>
      <t>青蛇劲</t>
    </r>
    <r>
      <rPr>
        <sz val="11"/>
        <color rgb="FF000000"/>
        <rFont val="宋体"/>
        <family val="3"/>
        <charset val="134"/>
      </rPr>
      <t xml:space="preserve">、寄杖诀
</t>
    </r>
    <r>
      <rPr>
        <sz val="11"/>
        <color rgb="FFFF0000"/>
        <rFont val="宋体"/>
        <family val="3"/>
        <charset val="134"/>
      </rPr>
      <t>五毒咒</t>
    </r>
  </si>
  <si>
    <r>
      <rPr>
        <sz val="11"/>
        <color rgb="FF000000"/>
        <rFont val="SimSun"/>
        <charset val="134"/>
      </rPr>
      <t>金虹剑阵*</t>
    </r>
  </si>
  <si>
    <r>
      <rPr>
        <sz val="11"/>
        <color rgb="FF000000"/>
        <rFont val="SimSun"/>
        <charset val="134"/>
      </rPr>
      <t>天河</t>
    </r>
  </si>
  <si>
    <r>
      <rPr>
        <sz val="11"/>
        <color rgb="FF000000"/>
        <rFont val="SimSun"/>
        <charset val="134"/>
      </rPr>
      <t>问道楼、弟子</t>
    </r>
  </si>
  <si>
    <r>
      <rPr>
        <sz val="11"/>
        <color rgb="FF000000"/>
        <rFont val="宋体"/>
        <family val="3"/>
        <charset val="134"/>
      </rPr>
      <t>炙火印、吐焰诀、燃火术、丹阳印
离火绝炎、炙炎轮回、业火印、</t>
    </r>
    <r>
      <rPr>
        <sz val="11"/>
        <color rgb="FFFF0000"/>
        <rFont val="宋体"/>
        <family val="3"/>
        <charset val="134"/>
      </rPr>
      <t>爆燃</t>
    </r>
    <r>
      <rPr>
        <sz val="11"/>
        <color rgb="FF000000"/>
        <rFont val="宋体"/>
        <family val="3"/>
        <charset val="134"/>
      </rPr>
      <t xml:space="preserve">
都天烈火仙阵</t>
    </r>
  </si>
  <si>
    <r>
      <rPr>
        <sz val="11"/>
        <color rgb="FF000000"/>
        <rFont val="宋体"/>
        <family val="3"/>
        <charset val="134"/>
      </rPr>
      <t xml:space="preserve">炙火印、吐焰诀
</t>
    </r>
    <r>
      <rPr>
        <sz val="11"/>
        <color rgb="FFFF0000"/>
        <rFont val="宋体"/>
        <family val="3"/>
        <charset val="134"/>
      </rPr>
      <t>红莲业焰</t>
    </r>
    <r>
      <rPr>
        <sz val="11"/>
        <color rgb="FF000000"/>
        <rFont val="宋体"/>
        <family val="3"/>
        <charset val="134"/>
      </rPr>
      <t xml:space="preserve">、离火绝炎、炙炎轮回、赤炎灵阵、聚灵阵
</t>
    </r>
    <r>
      <rPr>
        <sz val="11"/>
        <color rgb="FFFF0000"/>
        <rFont val="宋体"/>
        <family val="3"/>
        <charset val="134"/>
      </rPr>
      <t>返火移景术</t>
    </r>
    <r>
      <rPr>
        <sz val="11"/>
        <color rgb="FF000000"/>
        <rFont val="宋体"/>
        <family val="3"/>
        <charset val="134"/>
      </rPr>
      <t>、都天烈火仙阵</t>
    </r>
  </si>
  <si>
    <r>
      <rPr>
        <sz val="11"/>
        <color rgb="FF000000"/>
        <rFont val="SimSun"/>
        <charset val="134"/>
      </rPr>
      <t>藏经阁、弟子</t>
    </r>
  </si>
  <si>
    <r>
      <rPr>
        <sz val="11"/>
        <color rgb="FF000000"/>
        <rFont val="SimSun"/>
        <charset val="134"/>
      </rPr>
      <t>化焰术、炙火印、火墙术
离火绝炎、炙炎轮回、赤炎灵阵、聚灵阵、焰灵召俫、</t>
    </r>
    <r>
      <rPr>
        <sz val="11"/>
        <color rgb="FFFF0000"/>
        <rFont val="SimSun"/>
        <charset val="134"/>
      </rPr>
      <t>聚焰</t>
    </r>
    <r>
      <rPr>
        <sz val="11"/>
        <color rgb="FF000000"/>
        <rFont val="SimSun"/>
        <charset val="134"/>
      </rPr>
      <t xml:space="preserve">
都天烈火仙阵、</t>
    </r>
    <r>
      <rPr>
        <sz val="11"/>
        <color rgb="FFFF0000"/>
        <rFont val="SimSun"/>
        <charset val="134"/>
      </rPr>
      <t>九龙神火罩</t>
    </r>
    <r>
      <rPr>
        <sz val="11"/>
        <color rgb="FF000000"/>
        <rFont val="SimSun"/>
        <charset val="134"/>
      </rPr>
      <t>、</t>
    </r>
    <r>
      <rPr>
        <sz val="11"/>
        <color rgb="FFFF0000"/>
        <rFont val="SimSun"/>
        <charset val="134"/>
      </rPr>
      <t>浴火咒</t>
    </r>
  </si>
  <si>
    <r>
      <rPr>
        <sz val="11"/>
        <color rgb="FF000000"/>
        <rFont val="宋体"/>
        <family val="3"/>
        <charset val="134"/>
      </rPr>
      <t>化沙、还尘、火铃印、熔火盾、聚尘术、绝尘、土墙术、</t>
    </r>
    <r>
      <rPr>
        <sz val="11"/>
        <color rgb="FFFF0000"/>
        <rFont val="宋体"/>
        <family val="3"/>
        <charset val="134"/>
      </rPr>
      <t>沙牢</t>
    </r>
    <r>
      <rPr>
        <sz val="11"/>
        <color rgb="FF000000"/>
        <rFont val="宋体"/>
        <family val="3"/>
        <charset val="134"/>
      </rPr>
      <t xml:space="preserve">、重岩诀
</t>
    </r>
    <r>
      <rPr>
        <sz val="11"/>
        <color rgb="FFFF0000"/>
        <rFont val="宋体"/>
        <family val="3"/>
        <charset val="134"/>
      </rPr>
      <t>沙葬</t>
    </r>
    <r>
      <rPr>
        <sz val="11"/>
        <color rgb="FF000000"/>
        <rFont val="宋体"/>
        <family val="3"/>
        <charset val="134"/>
      </rPr>
      <t>、沙缚、</t>
    </r>
    <r>
      <rPr>
        <sz val="11"/>
        <color rgb="FFFF0000"/>
        <rFont val="宋体"/>
        <family val="3"/>
        <charset val="134"/>
      </rPr>
      <t>天崩地裂</t>
    </r>
    <r>
      <rPr>
        <sz val="11"/>
        <color rgb="FFFF0000"/>
        <rFont val="宋体"/>
        <family val="3"/>
        <charset val="134"/>
      </rPr>
      <t xml:space="preserve">
天星若雨</t>
    </r>
  </si>
  <si>
    <r>
      <rPr>
        <sz val="11"/>
        <color rgb="FF000000"/>
        <rFont val="SimSun"/>
        <charset val="134"/>
      </rPr>
      <t>雾相化身*</t>
    </r>
  </si>
  <si>
    <r>
      <rPr>
        <sz val="11"/>
        <color rgb="FF000000"/>
        <rFont val="SimSun"/>
        <charset val="134"/>
      </rPr>
      <t>怒涛*</t>
    </r>
  </si>
  <si>
    <r>
      <rPr>
        <sz val="11"/>
        <color rgb="FF000000"/>
        <rFont val="宋体"/>
        <family val="3"/>
        <charset val="134"/>
      </rPr>
      <t>还尘、化沙、火铃印、熔火盾、聚尘术、绝尘、土墙术、</t>
    </r>
    <r>
      <rPr>
        <sz val="11"/>
        <color rgb="FFFF0000"/>
        <rFont val="宋体"/>
        <family val="3"/>
        <charset val="134"/>
      </rPr>
      <t>沙牢</t>
    </r>
    <r>
      <rPr>
        <sz val="11"/>
        <color rgb="FF000000"/>
        <rFont val="宋体"/>
        <family val="3"/>
        <charset val="134"/>
      </rPr>
      <t xml:space="preserve">、落石阵
</t>
    </r>
    <r>
      <rPr>
        <sz val="11"/>
        <color rgb="FFFF0000"/>
        <rFont val="宋体"/>
        <family val="3"/>
        <charset val="134"/>
      </rPr>
      <t>沙葬</t>
    </r>
    <r>
      <rPr>
        <sz val="11"/>
        <color rgb="FF000000"/>
        <rFont val="宋体"/>
        <family val="3"/>
        <charset val="134"/>
      </rPr>
      <t>、聚灵阵、土相仙阵、地煞凝结、</t>
    </r>
    <r>
      <rPr>
        <sz val="11"/>
        <color rgb="FFFF0000"/>
        <rFont val="宋体"/>
        <family val="3"/>
        <charset val="134"/>
      </rPr>
      <t>天崩地裂</t>
    </r>
    <r>
      <rPr>
        <sz val="11"/>
        <color rgb="FF000000"/>
        <rFont val="宋体"/>
        <family val="3"/>
        <charset val="134"/>
      </rPr>
      <t xml:space="preserve">、万土归尘
</t>
    </r>
    <r>
      <rPr>
        <sz val="11"/>
        <color rgb="FFFF0000"/>
        <rFont val="宋体"/>
        <family val="3"/>
        <charset val="134"/>
      </rPr>
      <t>土葬迷尘阵</t>
    </r>
    <r>
      <rPr>
        <sz val="11"/>
        <color rgb="FF000000"/>
        <rFont val="宋体"/>
        <family val="3"/>
        <charset val="134"/>
      </rPr>
      <t>、</t>
    </r>
    <r>
      <rPr>
        <sz val="11"/>
        <color rgb="FFFF0000"/>
        <rFont val="宋体"/>
        <family val="3"/>
        <charset val="134"/>
      </rPr>
      <t>土葬轮转阵</t>
    </r>
    <r>
      <rPr>
        <sz val="11"/>
        <color rgb="FF000000"/>
        <rFont val="宋体"/>
        <family val="3"/>
        <charset val="134"/>
      </rPr>
      <t>、</t>
    </r>
    <r>
      <rPr>
        <sz val="11"/>
        <color rgb="FFFF0000"/>
        <rFont val="宋体"/>
        <family val="3"/>
        <charset val="134"/>
      </rPr>
      <t>天星若雨</t>
    </r>
  </si>
  <si>
    <r>
      <rPr>
        <sz val="11"/>
        <color rgb="FF000000"/>
        <rFont val="SimSun"/>
        <charset val="134"/>
      </rPr>
      <t>玄冰刺*</t>
    </r>
  </si>
  <si>
    <r>
      <rPr>
        <sz val="11"/>
        <color rgb="FF000000"/>
        <rFont val="宋体"/>
        <family val="3"/>
        <charset val="134"/>
      </rPr>
      <t>化沙、还尘、火铃印、熔火盾、聚尘术、绝尘、土墙术、</t>
    </r>
    <r>
      <rPr>
        <sz val="11"/>
        <color rgb="FFFF0000"/>
        <rFont val="宋体"/>
        <family val="3"/>
        <charset val="134"/>
      </rPr>
      <t>沙牢</t>
    </r>
    <r>
      <rPr>
        <sz val="11"/>
        <color rgb="FF000000"/>
        <rFont val="宋体"/>
        <family val="3"/>
        <charset val="134"/>
      </rPr>
      <t>、引力术
落岩术、万土归尘
天引术、万尘化土、大陨岩术</t>
    </r>
  </si>
  <si>
    <r>
      <rPr>
        <sz val="11"/>
        <color rgb="FF000000"/>
        <rFont val="SimSun"/>
        <charset val="134"/>
      </rPr>
      <t>化沙、还尘、火铃印、熔火盾、聚尘术、绝尘、土墙术、</t>
    </r>
    <r>
      <rPr>
        <sz val="11"/>
        <color rgb="FFFF0000"/>
        <rFont val="SimSun"/>
        <charset val="134"/>
      </rPr>
      <t>沙牢</t>
    </r>
    <r>
      <rPr>
        <sz val="11"/>
        <color rgb="FF000000"/>
        <rFont val="SimSun"/>
        <charset val="134"/>
      </rPr>
      <t xml:space="preserve">
连岳、开山诀、土相仙阵、聚灵阵
</t>
    </r>
    <r>
      <rPr>
        <sz val="11"/>
        <color rgb="FFFF0000"/>
        <rFont val="SimSun"/>
        <charset val="134"/>
      </rPr>
      <t>九宫颠倒阵</t>
    </r>
    <r>
      <rPr>
        <sz val="11"/>
        <color rgb="FF000000"/>
        <rFont val="SimSun"/>
        <charset val="134"/>
      </rPr>
      <t>、万尘化土、五丁开山诀</t>
    </r>
  </si>
  <si>
    <r>
      <rPr>
        <sz val="11"/>
        <color rgb="FF000000"/>
        <rFont val="SimSun"/>
        <charset val="134"/>
      </rPr>
      <t>云雾剑法*</t>
    </r>
  </si>
  <si>
    <r>
      <rPr>
        <sz val="11"/>
        <color rgb="FF000000"/>
        <rFont val="SimSun"/>
        <charset val="134"/>
      </rPr>
      <t>刚柔并济*</t>
    </r>
  </si>
  <si>
    <r>
      <rPr>
        <sz val="11"/>
        <color rgb="FF000000"/>
        <rFont val="SimSun"/>
        <charset val="134"/>
      </rPr>
      <t>惊魂咒、蓄力、灵力护罩、凝神咒、聚元咒、矢神刺、神念诀、五行颠倒术、鹤喙针、分影手、寄杖诀、滥觞、归元咒、</t>
    </r>
    <r>
      <rPr>
        <sz val="11"/>
        <color rgb="FFFF0000"/>
        <rFont val="SimSun"/>
        <charset val="134"/>
      </rPr>
      <t>鹤回翔</t>
    </r>
    <r>
      <rPr>
        <sz val="11"/>
        <color rgb="FF000000"/>
        <rFont val="SimSun"/>
        <charset val="134"/>
      </rPr>
      <t>、树牢术、三山印、灵光印、巨灵爪、气旋斩、</t>
    </r>
    <r>
      <rPr>
        <sz val="11"/>
        <color rgb="FFFF0000"/>
        <rFont val="SimSun"/>
        <charset val="134"/>
      </rPr>
      <t>催心爪</t>
    </r>
    <r>
      <rPr>
        <sz val="11"/>
        <color rgb="FF000000"/>
        <rFont val="SimSun"/>
        <charset val="134"/>
      </rPr>
      <t>、纵地金光、</t>
    </r>
  </si>
  <si>
    <r>
      <rPr>
        <sz val="11"/>
        <color rgb="FF000000"/>
        <rFont val="SimSun"/>
        <charset val="134"/>
      </rPr>
      <t>截脉、三寸真元掌、五行颠倒术、归元咒、聚灵阵、纵地金光、滥觞、树牢术、善水印、灵藤印、御水诀、寄杖诀、太青妙法、三相脱骨诀、三相生灵诀、运气术、御剑术、归元剑气、</t>
    </r>
    <r>
      <rPr>
        <sz val="11"/>
        <color rgb="FFFF0000"/>
        <rFont val="SimSun"/>
        <charset val="134"/>
      </rPr>
      <t>万剑诀</t>
    </r>
    <r>
      <rPr>
        <sz val="11"/>
        <color rgb="FF000000"/>
        <rFont val="SimSun"/>
        <charset val="134"/>
      </rPr>
      <t>、剑罡诀、上清印、烈火掌、离火绝炎、驱寒印、燃烬、</t>
    </r>
  </si>
  <si>
    <r>
      <rPr>
        <sz val="11"/>
        <color rgb="FF000000"/>
        <rFont val="SimSun"/>
        <charset val="134"/>
      </rPr>
      <t>霜天寒月阵*</t>
    </r>
  </si>
  <si>
    <r>
      <rPr>
        <sz val="11"/>
        <color rgb="FF000000"/>
        <rFont val="SimSun"/>
        <charset val="134"/>
      </rPr>
      <t>否极泰来*</t>
    </r>
  </si>
  <si>
    <r>
      <rPr>
        <sz val="11"/>
        <color rgb="FF000000"/>
        <rFont val="SimSun"/>
        <charset val="134"/>
      </rPr>
      <t>玄冰凝骨术*</t>
    </r>
  </si>
  <si>
    <r>
      <rPr>
        <sz val="11"/>
        <color rgb="FF000000"/>
        <rFont val="SimSun"/>
        <charset val="134"/>
      </rPr>
      <t>星河剑阵*</t>
    </r>
  </si>
  <si>
    <r>
      <rPr>
        <sz val="11"/>
        <color rgb="FF000000"/>
        <rFont val="宋体"/>
        <family val="3"/>
        <charset val="134"/>
      </rPr>
      <t>竹山宗</t>
    </r>
  </si>
  <si>
    <r>
      <rPr>
        <sz val="11"/>
        <color rgb="FF000000"/>
        <rFont val="SimSun"/>
        <charset val="134"/>
      </rPr>
      <t>落英*</t>
    </r>
  </si>
  <si>
    <r>
      <rPr>
        <sz val="11"/>
        <color rgb="FF000000"/>
        <rFont val="SimSun"/>
        <charset val="134"/>
      </rPr>
      <t>青蛇劲*</t>
    </r>
  </si>
  <si>
    <r>
      <rPr>
        <sz val="11"/>
        <color rgb="FF000000"/>
        <rFont val="SimSun"/>
        <charset val="134"/>
      </rPr>
      <t>乱藤术*</t>
    </r>
  </si>
  <si>
    <r>
      <rPr>
        <sz val="11"/>
        <color rgb="FF000000"/>
        <rFont val="SimSun"/>
        <charset val="134"/>
      </rPr>
      <t>缠丝咒*</t>
    </r>
  </si>
  <si>
    <r>
      <rPr>
        <sz val="11"/>
        <color rgb="FF000000"/>
        <rFont val="SimSun"/>
        <charset val="134"/>
      </rPr>
      <t>化血毒掌*</t>
    </r>
  </si>
  <si>
    <r>
      <rPr>
        <sz val="11"/>
        <color rgb="FF000000"/>
        <rFont val="SimSun"/>
        <charset val="134"/>
      </rPr>
      <t>五毒咒*</t>
    </r>
  </si>
  <si>
    <r>
      <rPr>
        <sz val="11"/>
        <color rgb="FF000000"/>
        <rFont val="SimSun"/>
        <charset val="134"/>
      </rPr>
      <t>离火门</t>
    </r>
  </si>
  <si>
    <r>
      <rPr>
        <sz val="11"/>
        <color rgb="FF000000"/>
        <rFont val="SimSun"/>
        <charset val="134"/>
      </rPr>
      <t>爆燃*</t>
    </r>
  </si>
  <si>
    <r>
      <rPr>
        <sz val="11"/>
        <color rgb="FF000000"/>
        <rFont val="SimSun"/>
        <charset val="134"/>
      </rPr>
      <t>聚焰*</t>
    </r>
  </si>
  <si>
    <r>
      <rPr>
        <sz val="11"/>
        <color rgb="FF000000"/>
        <rFont val="SimSun"/>
        <charset val="134"/>
      </rPr>
      <t>红莲业焱*</t>
    </r>
  </si>
  <si>
    <r>
      <rPr>
        <sz val="11"/>
        <color rgb="FF000000"/>
        <rFont val="SimSun"/>
        <charset val="134"/>
      </rPr>
      <t>返火移景术*</t>
    </r>
  </si>
  <si>
    <r>
      <rPr>
        <sz val="11"/>
        <color rgb="FF000000"/>
        <rFont val="SimSun"/>
        <charset val="134"/>
      </rPr>
      <t>九龙神火罩*</t>
    </r>
  </si>
  <si>
    <r>
      <rPr>
        <sz val="11"/>
        <color rgb="FF000000"/>
        <rFont val="SimSun"/>
        <charset val="134"/>
      </rPr>
      <t>大吞焰术*</t>
    </r>
  </si>
  <si>
    <r>
      <rPr>
        <sz val="11"/>
        <color rgb="FF000000"/>
        <rFont val="SimSun"/>
        <charset val="134"/>
      </rPr>
      <t>炙脉指*</t>
    </r>
  </si>
  <si>
    <r>
      <rPr>
        <sz val="11"/>
        <color rgb="FF000000"/>
        <rFont val="SimSun"/>
        <charset val="134"/>
      </rPr>
      <t>浴火咒*</t>
    </r>
  </si>
  <si>
    <r>
      <rPr>
        <sz val="11"/>
        <color rgb="FF000000"/>
        <rFont val="SimSun"/>
        <charset val="134"/>
      </rPr>
      <t>都天烈火仙阵*</t>
    </r>
  </si>
  <si>
    <r>
      <rPr>
        <sz val="11"/>
        <color rgb="FF000000"/>
        <rFont val="SimSun"/>
        <charset val="134"/>
      </rPr>
      <t>焚木诀**</t>
    </r>
  </si>
  <si>
    <r>
      <rPr>
        <sz val="11"/>
        <color rgb="FF000000"/>
        <rFont val="SimSun"/>
        <charset val="134"/>
      </rPr>
      <t>化尘</t>
    </r>
  </si>
  <si>
    <r>
      <rPr>
        <sz val="11"/>
        <color rgb="FF000000"/>
        <rFont val="宋体"/>
        <family val="3"/>
        <charset val="134"/>
      </rPr>
      <t>白帝楼</t>
    </r>
  </si>
  <si>
    <r>
      <rPr>
        <sz val="11"/>
        <color rgb="FF000000"/>
        <rFont val="SimSun"/>
        <charset val="134"/>
      </rPr>
      <t>天剑*</t>
    </r>
  </si>
  <si>
    <r>
      <rPr>
        <sz val="11"/>
        <color rgb="FF000000"/>
        <rFont val="SimSun"/>
        <charset val="134"/>
      </rPr>
      <t>天剑诀*</t>
    </r>
  </si>
  <si>
    <r>
      <rPr>
        <sz val="11"/>
        <color rgb="FF000000"/>
        <rFont val="SimSun"/>
        <charset val="134"/>
      </rPr>
      <t>阴阳两仪剑*</t>
    </r>
  </si>
  <si>
    <r>
      <rPr>
        <sz val="11"/>
        <color rgb="FF000000"/>
        <rFont val="SimSun"/>
        <charset val="134"/>
      </rPr>
      <t>三才归元剑*</t>
    </r>
  </si>
  <si>
    <r>
      <rPr>
        <sz val="11"/>
        <color rgb="FF000000"/>
        <rFont val="SimSun"/>
        <charset val="134"/>
      </rPr>
      <t>三才剑阵*</t>
    </r>
  </si>
  <si>
    <r>
      <rPr>
        <sz val="11"/>
        <color rgb="FF000000"/>
        <rFont val="SimSun"/>
        <charset val="134"/>
      </rPr>
      <t>荡魔剑诀**</t>
    </r>
  </si>
  <si>
    <r>
      <rPr>
        <sz val="11"/>
        <color rgb="FF000000"/>
        <rFont val="SimSun"/>
        <charset val="134"/>
      </rPr>
      <t>五行天罡**</t>
    </r>
  </si>
  <si>
    <r>
      <rPr>
        <sz val="11"/>
        <color rgb="FF000000"/>
        <rFont val="SimSun"/>
        <charset val="134"/>
      </rPr>
      <t>白帝圣剑**</t>
    </r>
  </si>
  <si>
    <r>
      <rPr>
        <sz val="11"/>
        <color rgb="FF000000"/>
        <rFont val="宋体"/>
        <family val="3"/>
        <charset val="134"/>
      </rPr>
      <t>星宫</t>
    </r>
  </si>
  <si>
    <r>
      <rPr>
        <sz val="11"/>
        <color rgb="FF000000"/>
        <rFont val="SimSun"/>
        <charset val="134"/>
      </rPr>
      <t>清月露华体*</t>
    </r>
  </si>
  <si>
    <r>
      <rPr>
        <sz val="11"/>
        <color rgb="FF000000"/>
        <rFont val="SimSun"/>
        <charset val="134"/>
      </rPr>
      <t>太清幻术*</t>
    </r>
  </si>
  <si>
    <r>
      <rPr>
        <sz val="11"/>
        <color rgb="FF000000"/>
        <rFont val="SimSun"/>
        <charset val="134"/>
      </rPr>
      <t>月曝寒辉*</t>
    </r>
  </si>
  <si>
    <r>
      <rPr>
        <sz val="11"/>
        <color rgb="FF000000"/>
        <rFont val="SimSun"/>
        <charset val="134"/>
      </rPr>
      <t>刺魂术**</t>
    </r>
  </si>
  <si>
    <r>
      <rPr>
        <sz val="11"/>
        <color rgb="FF000000"/>
        <rFont val="SimSun"/>
        <charset val="134"/>
      </rPr>
      <t>袭魂术**</t>
    </r>
  </si>
  <si>
    <r>
      <rPr>
        <sz val="11"/>
        <color rgb="FF000000"/>
        <rFont val="SimSun"/>
        <charset val="134"/>
      </rPr>
      <t>星微神灭诀*</t>
    </r>
  </si>
  <si>
    <r>
      <rPr>
        <sz val="11"/>
        <color rgb="FF000000"/>
        <rFont val="SimSun"/>
        <charset val="134"/>
      </rPr>
      <t>宁州散修</t>
    </r>
  </si>
  <si>
    <r>
      <rPr>
        <sz val="11"/>
        <color rgb="FF000000"/>
        <rFont val="SimSun"/>
        <charset val="134"/>
      </rPr>
      <t>造成1/2/3/6/12点伤害，每有1层【魂】，额外提高1点伤害</t>
    </r>
  </si>
  <si>
    <r>
      <rPr>
        <sz val="11"/>
        <color rgb="FF000000"/>
        <rFont val="SimSun"/>
        <charset val="134"/>
      </rPr>
      <t>噬魂诀*</t>
    </r>
  </si>
  <si>
    <r>
      <rPr>
        <sz val="11"/>
        <color rgb="FF000000"/>
        <rFont val="SimSun"/>
        <charset val="134"/>
      </rPr>
      <t>白帝楼弟子</t>
    </r>
  </si>
  <si>
    <r>
      <rPr>
        <sz val="11"/>
        <color rgb="FF000000"/>
        <rFont val="SimSun"/>
        <charset val="134"/>
      </rPr>
      <t>无影腿*</t>
    </r>
  </si>
  <si>
    <r>
      <rPr>
        <sz val="11"/>
        <color rgb="FF000000"/>
        <rFont val="SimSun"/>
        <charset val="134"/>
      </rPr>
      <t>以阵破阵**</t>
    </r>
  </si>
  <si>
    <r>
      <rPr>
        <sz val="11"/>
        <color rgb="FF000000"/>
        <rFont val="宋体"/>
        <family val="3"/>
        <charset val="134"/>
      </rPr>
      <t>海外散修</t>
    </r>
  </si>
  <si>
    <r>
      <rPr>
        <sz val="11"/>
        <color rgb="FF000000"/>
        <rFont val="SimSun"/>
        <charset val="134"/>
      </rPr>
      <t>飞针术*</t>
    </r>
  </si>
  <si>
    <r>
      <rPr>
        <sz val="11"/>
        <color rgb="FF000000"/>
        <rFont val="SimSun"/>
        <charset val="134"/>
      </rPr>
      <t>万剑诀*</t>
    </r>
  </si>
  <si>
    <r>
      <rPr>
        <sz val="11"/>
        <color rgb="FF000000"/>
        <rFont val="SimSun"/>
        <charset val="134"/>
      </rPr>
      <t>摧心爪*</t>
    </r>
  </si>
  <si>
    <r>
      <rPr>
        <sz val="11"/>
        <color rgb="FF000000"/>
        <rFont val="SimSun"/>
        <charset val="134"/>
      </rPr>
      <t>夺灵术**</t>
    </r>
  </si>
  <si>
    <r>
      <rPr>
        <sz val="11"/>
        <color rgb="FF000000"/>
        <rFont val="SimSun"/>
        <charset val="134"/>
      </rPr>
      <t>鹤回翔*</t>
    </r>
  </si>
  <si>
    <r>
      <rPr>
        <sz val="11"/>
        <color rgb="FF000000"/>
        <rFont val="SimSun"/>
        <charset val="134"/>
      </rPr>
      <t>九宫杀阵*</t>
    </r>
  </si>
  <si>
    <r>
      <rPr>
        <sz val="11"/>
        <color rgb="FF000000"/>
        <rFont val="SimSun"/>
        <charset val="134"/>
      </rPr>
      <t>灭灵掌*</t>
    </r>
  </si>
  <si>
    <r>
      <rPr>
        <sz val="11"/>
        <color rgb="FF000000"/>
        <rFont val="SimSun"/>
        <charset val="134"/>
      </rPr>
      <t>蚀骨毒火*</t>
    </r>
  </si>
  <si>
    <r>
      <rPr>
        <sz val="11"/>
        <color rgb="FF000000"/>
        <rFont val="SimSun"/>
        <charset val="134"/>
      </rPr>
      <t>九天劫火**</t>
    </r>
  </si>
  <si>
    <r>
      <rPr>
        <sz val="11"/>
        <color rgb="FFFFFFFF"/>
        <rFont val="SimSun"/>
        <charset val="134"/>
      </rPr>
      <t>万魂殿</t>
    </r>
  </si>
  <si>
    <r>
      <rPr>
        <sz val="11"/>
        <color rgb="FFFFFFFF"/>
        <rFont val="SimSun"/>
        <charset val="134"/>
      </rPr>
      <t>人</t>
    </r>
  </si>
  <si>
    <r>
      <rPr>
        <sz val="11"/>
        <color rgb="FFFFFFFF"/>
        <rFont val="SimSun"/>
        <charset val="134"/>
      </rPr>
      <t>猛鬼探空手</t>
    </r>
  </si>
  <si>
    <r>
      <rPr>
        <sz val="11"/>
        <color rgb="FFFFFFFF"/>
        <rFont val="SimSun"/>
        <charset val="134"/>
      </rPr>
      <t>气</t>
    </r>
  </si>
  <si>
    <r>
      <rPr>
        <sz val="11"/>
        <color rgb="FFFFFFFF"/>
        <rFont val="SimSun"/>
        <charset val="134"/>
      </rPr>
      <t>造成1/2/3/6/12点伤害，每有1层【魂】，额外提高1点伤害</t>
    </r>
  </si>
  <si>
    <r>
      <rPr>
        <sz val="11"/>
        <color rgb="FFFFFFFF"/>
        <rFont val="SimSun"/>
        <charset val="134"/>
      </rPr>
      <t>人阶找禾山派修士请教
地阶和天阶的学会禾山经后找万魂殿大长老请教，或者干掉大长老</t>
    </r>
  </si>
  <si>
    <r>
      <rPr>
        <sz val="11"/>
        <color rgb="FFFFFFFF"/>
        <rFont val="SimSun"/>
        <charset val="134"/>
      </rPr>
      <t>地</t>
    </r>
  </si>
  <si>
    <r>
      <rPr>
        <sz val="11"/>
        <color rgb="FFFFFFFF"/>
        <rFont val="SimSun"/>
        <charset val="134"/>
      </rPr>
      <t>啖魂术</t>
    </r>
  </si>
  <si>
    <r>
      <rPr>
        <sz val="11"/>
        <color rgb="FFFFFFFF"/>
        <rFont val="SimSun"/>
        <charset val="134"/>
      </rPr>
      <t>同+同</t>
    </r>
  </si>
  <si>
    <r>
      <rPr>
        <sz val="11"/>
        <color rgb="FFFFFFFF"/>
        <rFont val="SimSun"/>
        <charset val="134"/>
      </rPr>
      <t>【后继无力】失去4/8/12/16/20点生命值，获得【魂】*2/3/4/5/6</t>
    </r>
  </si>
  <si>
    <r>
      <rPr>
        <sz val="11"/>
        <color rgb="FFFFFFFF"/>
        <rFont val="SimSun"/>
        <charset val="134"/>
      </rPr>
      <t>阵</t>
    </r>
  </si>
  <si>
    <r>
      <rPr>
        <sz val="11"/>
        <color rgb="FFFFFFFF"/>
        <rFont val="SimSun"/>
        <charset val="134"/>
      </rPr>
      <t>消耗所有【魂】，每消耗一层回复4/5/6/7/8点生命值，本场战斗只能使用一次</t>
    </r>
  </si>
  <si>
    <r>
      <rPr>
        <sz val="11"/>
        <color rgb="FFFFFFFF"/>
        <rFont val="SimSun"/>
        <charset val="134"/>
      </rPr>
      <t>饲鬼术</t>
    </r>
  </si>
  <si>
    <r>
      <rPr>
        <sz val="11"/>
        <color rgb="FFFFFFFF"/>
        <rFont val="SimSun"/>
        <charset val="134"/>
      </rPr>
      <t>2同+2同</t>
    </r>
  </si>
  <si>
    <r>
      <rPr>
        <sz val="11"/>
        <color rgb="FFFFFFFF"/>
        <rFont val="SimSun"/>
        <charset val="134"/>
      </rPr>
      <t>神</t>
    </r>
  </si>
  <si>
    <r>
      <rPr>
        <sz val="11"/>
        <color rgb="FFFFFFFF"/>
        <rFont val="SimSun"/>
        <charset val="134"/>
      </rPr>
      <t>自身有【魂】时才可以使用，失去9/12/20/36/72点生命值，获得【魂】*8/10/13/21/36</t>
    </r>
  </si>
  <si>
    <r>
      <rPr>
        <sz val="11"/>
        <color rgb="FFFFFFFF"/>
        <rFont val="SimSun"/>
        <charset val="134"/>
      </rPr>
      <t>天</t>
    </r>
  </si>
  <si>
    <r>
      <rPr>
        <sz val="11"/>
        <color rgb="FFFFFFFF"/>
        <rFont val="SimSun"/>
        <charset val="134"/>
      </rPr>
      <t>百鬼拘灵阵</t>
    </r>
  </si>
  <si>
    <r>
      <rPr>
        <sz val="11"/>
        <color rgb="FFFFFFFF"/>
        <rFont val="SimSun"/>
        <charset val="134"/>
      </rPr>
      <t>4同+4同</t>
    </r>
  </si>
  <si>
    <r>
      <rPr>
        <sz val="11"/>
        <color rgb="FFFFFFFF"/>
        <rFont val="SimSun"/>
        <charset val="134"/>
      </rPr>
      <t>阵法,神</t>
    </r>
  </si>
  <si>
    <r>
      <rPr>
        <sz val="11"/>
        <color rgb="FFFFFFFF"/>
        <rFont val="SimSun"/>
        <charset val="134"/>
      </rPr>
      <t>【阵法】回合开始时，自身每有【魂】*8，敌方获得【神殇】*1</t>
    </r>
  </si>
  <si>
    <r>
      <rPr>
        <sz val="11"/>
        <color rgb="FFFFFFFF"/>
        <rFont val="SimSun"/>
        <charset val="134"/>
      </rPr>
      <t>落魂阵</t>
    </r>
  </si>
  <si>
    <r>
      <rPr>
        <sz val="11"/>
        <color rgb="FFFFFFFF"/>
        <rFont val="SimSun"/>
        <charset val="134"/>
      </rPr>
      <t>3同+3同+3同</t>
    </r>
  </si>
  <si>
    <r>
      <rPr>
        <sz val="11"/>
        <color rgb="FFFFFFFF"/>
        <rFont val="SimSun"/>
        <charset val="134"/>
      </rPr>
      <t>【阵法】回合开始时，每有【魂】*1，获得【振神】*1</t>
    </r>
  </si>
  <si>
    <r>
      <rPr>
        <sz val="11"/>
        <color rgb="FFFFFFFF"/>
        <rFont val="SimSun"/>
        <charset val="134"/>
      </rPr>
      <t>魂啸</t>
    </r>
  </si>
  <si>
    <r>
      <rPr>
        <sz val="11"/>
        <color rgb="FFFFFFFF"/>
        <rFont val="SimSun"/>
        <charset val="134"/>
      </rPr>
      <t>3同+3同</t>
    </r>
  </si>
  <si>
    <r>
      <rPr>
        <sz val="11"/>
        <color rgb="FFFFFFFF"/>
        <rFont val="SimSun"/>
        <charset val="134"/>
      </rPr>
      <t>自身拥有【鬼帝】时方可使用，造成180点伤害，每有一层【魂】，额外提升3点伤害</t>
    </r>
  </si>
  <si>
    <r>
      <rPr>
        <sz val="11"/>
        <color rgb="FFFFFFFF"/>
        <rFont val="SimSun"/>
        <charset val="134"/>
      </rPr>
      <t>风雨楼</t>
    </r>
  </si>
  <si>
    <r>
      <rPr>
        <sz val="11"/>
        <color rgb="FFFFFFFF"/>
        <rFont val="SimSun"/>
        <charset val="134"/>
      </rPr>
      <t>获取来源</t>
    </r>
  </si>
  <si>
    <r>
      <rPr>
        <sz val="11"/>
        <color rgb="FFFFFFFF"/>
        <rFont val="SimSun"/>
        <charset val="134"/>
      </rPr>
      <t>影杀</t>
    </r>
  </si>
  <si>
    <r>
      <rPr>
        <sz val="11"/>
        <color rgb="FFFFFFFF"/>
        <rFont val="SimSun"/>
        <charset val="134"/>
      </rPr>
      <t>消耗【影】*9/14/18/25/29，造成1/2/3/4/5点伤害，且敌方获得【易伤】*2/3/4/5/6。</t>
    </r>
  </si>
  <si>
    <r>
      <rPr>
        <sz val="11"/>
        <color rgb="FFFFFFFF"/>
        <rFont val="SimSun"/>
        <charset val="134"/>
      </rPr>
      <t>风雨楼修士</t>
    </r>
  </si>
  <si>
    <r>
      <rPr>
        <sz val="11"/>
        <color rgb="FFFFFFFF"/>
        <rFont val="SimSun"/>
        <charset val="134"/>
      </rPr>
      <t>血影术</t>
    </r>
  </si>
  <si>
    <r>
      <rPr>
        <sz val="11"/>
        <color rgb="FFFFFFFF"/>
        <rFont val="SimSun"/>
        <charset val="134"/>
      </rPr>
      <t>消耗生命5/6/9/13/18点，自身获得【影】*10/12/18/26/36</t>
    </r>
  </si>
  <si>
    <r>
      <rPr>
        <sz val="11"/>
        <color rgb="FFFFFFFF"/>
        <rFont val="SimSun"/>
        <charset val="134"/>
      </rPr>
      <t>唤影箓</t>
    </r>
  </si>
  <si>
    <r>
      <rPr>
        <sz val="11"/>
        <color rgb="FFFFFFFF"/>
        <rFont val="SimSun"/>
        <charset val="134"/>
      </rPr>
      <t>消耗【影】*5/15/30/4050，召唤【影役】*2/3/5/7/9</t>
    </r>
  </si>
  <si>
    <r>
      <rPr>
        <sz val="11"/>
        <color rgb="FFFFFFFF"/>
        <rFont val="SimSun"/>
        <charset val="134"/>
      </rPr>
      <t>九幽刺</t>
    </r>
  </si>
  <si>
    <r>
      <rPr>
        <sz val="11"/>
        <color rgb="FFFFFFFF"/>
        <rFont val="SimSun"/>
        <charset val="134"/>
      </rPr>
      <t>【烬寿】消耗寿元30年，造成20/28/45/80/150点伤害，消耗当前90%的生命值，按照等数值增加伤害，并消耗所有【影】，每消耗【影】*1就提升1点伤害。（每场战斗只能使用一次）</t>
    </r>
  </si>
  <si>
    <r>
      <rPr>
        <sz val="11"/>
        <color rgb="FFFFFFFF"/>
        <rFont val="SimSun"/>
        <charset val="134"/>
      </rPr>
      <t>镇魂掌</t>
    </r>
  </si>
  <si>
    <r>
      <rPr>
        <sz val="11"/>
        <color rgb="FFFFFFFF"/>
        <rFont val="SimSun"/>
        <charset val="134"/>
      </rPr>
      <t>【吸血】造成6/8/14/26/52点伤害，敌方每有【流血】*1伤害提升1/2/3/4/5点。</t>
    </r>
  </si>
  <si>
    <r>
      <rPr>
        <sz val="11"/>
        <color rgb="FFFFFFFF"/>
        <rFont val="SimSun"/>
        <charset val="134"/>
      </rPr>
      <t>驱影术</t>
    </r>
  </si>
  <si>
    <r>
      <rPr>
        <sz val="11"/>
        <color rgb="FFFFFFFF"/>
        <rFont val="SimSun"/>
        <charset val="134"/>
      </rPr>
      <t>2同+同</t>
    </r>
  </si>
  <si>
    <r>
      <rPr>
        <sz val="11"/>
        <color rgb="FFFFFFFF"/>
        <rFont val="SimSun"/>
        <charset val="134"/>
      </rPr>
      <t>驱动【影役】，【生】则每个【影役】生成【影】*2；【克】则每个【影役】攻击一次。</t>
    </r>
  </si>
  <si>
    <r>
      <rPr>
        <sz val="11"/>
        <color rgb="FFFFFFFF"/>
        <rFont val="SimSun"/>
        <charset val="134"/>
      </rPr>
      <t>乱影杀</t>
    </r>
  </si>
  <si>
    <r>
      <rPr>
        <sz val="11"/>
        <color rgb="FFFFFFFF"/>
        <rFont val="SimSun"/>
        <charset val="134"/>
      </rPr>
      <t>3同+2同</t>
    </r>
  </si>
  <si>
    <r>
      <rPr>
        <sz val="11"/>
        <color rgb="FFFFFFFF"/>
        <rFont val="SimSun"/>
        <charset val="134"/>
      </rPr>
      <t>消耗自身生命值5点，造成2段7/10/15/20/25点伤害，并消耗【影】*8/16/24/36/40，再额外造成1/2/3/4/5段6点伤害。</t>
    </r>
  </si>
  <si>
    <r>
      <rPr>
        <sz val="11"/>
        <color rgb="FFFFFFFF"/>
        <rFont val="SimSun"/>
        <charset val="134"/>
      </rPr>
      <t>炼影箓</t>
    </r>
  </si>
  <si>
    <r>
      <rPr>
        <sz val="11"/>
        <color rgb="FFFFFFFF"/>
        <rFont val="SimSun"/>
        <charset val="134"/>
      </rPr>
      <t>消耗【影役】*1/2/3/4/5，【生】敌方获得【流血】*1/2/3/4/5；【克】吸取敌方9/18/27/36/45点生命值。</t>
    </r>
  </si>
  <si>
    <r>
      <rPr>
        <sz val="11"/>
        <color rgb="FFFFFFFF"/>
        <rFont val="SimSun"/>
        <charset val="134"/>
      </rPr>
      <t>噬影</t>
    </r>
  </si>
  <si>
    <r>
      <rPr>
        <sz val="11"/>
        <color rgb="FFFFFFFF"/>
        <rFont val="SimSun"/>
        <charset val="134"/>
      </rPr>
      <t>【后继无力】消耗【影役】*3/5/6/8/9，吸收6/7/8/9/10点灵气，获得【滞气】*2，【克】消耗15点生命值额外吸收1点灵气。</t>
    </r>
  </si>
  <si>
    <r>
      <rPr>
        <sz val="11"/>
        <color rgb="FFFFFFFF"/>
        <rFont val="SimSun"/>
        <charset val="134"/>
      </rPr>
      <t>天魔解体</t>
    </r>
  </si>
  <si>
    <r>
      <rPr>
        <sz val="11"/>
        <color rgb="FFFFFFFF"/>
        <rFont val="SimSun"/>
        <charset val="134"/>
      </rPr>
      <t>【烬寿】消耗寿元50/60/70/80/90年，每回合吸收灵气的数量+5/7/9/11/13，受到的所有伤害降低50%。（每场战斗只能使用一次）</t>
    </r>
  </si>
  <si>
    <r>
      <rPr>
        <sz val="11"/>
        <color rgb="FFFFFFFF"/>
        <rFont val="SimSun"/>
        <charset val="134"/>
      </rPr>
      <t>酆都鬼蜮</t>
    </r>
  </si>
  <si>
    <r>
      <rPr>
        <sz val="11"/>
        <color rgb="FFFFFFFF"/>
        <rFont val="SimSun"/>
        <charset val="134"/>
      </rPr>
      <t>【阵法】回合结束，获得【影匿】*1、【影】*4/0/8/10/16、【影役】*0/1/1/2/3</t>
    </r>
  </si>
  <si>
    <r>
      <rPr>
        <sz val="12"/>
        <color rgb="FF333333"/>
        <rFont val="宋体"/>
        <family val="3"/>
        <charset val="134"/>
      </rPr>
      <t>再见星铃：需要完成</t>
    </r>
    <r>
      <rPr>
        <sz val="12"/>
        <color rgb="FF333333"/>
        <rFont val="Arial"/>
        <family val="2"/>
      </rPr>
      <t>“</t>
    </r>
    <r>
      <rPr>
        <sz val="12"/>
        <color rgb="FF333333"/>
        <rFont val="宋体"/>
        <family val="3"/>
        <charset val="134"/>
      </rPr>
      <t>星宫有铃</t>
    </r>
    <r>
      <rPr>
        <sz val="12"/>
        <color rgb="FF333333"/>
        <rFont val="Arial"/>
        <family val="2"/>
      </rPr>
      <t>”</t>
    </r>
    <r>
      <rPr>
        <sz val="12"/>
        <color rgb="FF333333"/>
        <rFont val="宋体"/>
        <family val="3"/>
        <charset val="134"/>
      </rPr>
      <t>任务，游戏时间超过</t>
    </r>
    <r>
      <rPr>
        <sz val="12"/>
        <color rgb="FF333333"/>
        <rFont val="Arial"/>
        <family val="2"/>
      </rPr>
      <t>40</t>
    </r>
    <r>
      <rPr>
        <sz val="12"/>
        <color rgb="FF333333"/>
        <rFont val="宋体"/>
        <family val="3"/>
        <charset val="134"/>
      </rPr>
      <t>年或主角实力达到金丹期则任务自动封闭，练气中期后大地图金色标记触发，选</t>
    </r>
    <r>
      <rPr>
        <sz val="12"/>
        <color rgb="FF333333"/>
        <rFont val="Arial"/>
        <family val="2"/>
      </rPr>
      <t>“</t>
    </r>
    <r>
      <rPr>
        <sz val="12"/>
        <color rgb="FF333333"/>
        <rFont val="宋体"/>
        <family val="3"/>
        <charset val="134"/>
      </rPr>
      <t>紧随其后</t>
    </r>
    <r>
      <rPr>
        <sz val="12"/>
        <color rgb="FF333333"/>
        <rFont val="Arial"/>
        <family val="2"/>
      </rPr>
      <t>”</t>
    </r>
    <r>
      <rPr>
        <sz val="12"/>
        <color rgb="FF333333"/>
        <rFont val="宋体"/>
        <family val="3"/>
        <charset val="134"/>
      </rPr>
      <t>（若选</t>
    </r>
    <r>
      <rPr>
        <sz val="12"/>
        <color rgb="FF333333"/>
        <rFont val="Arial"/>
        <family val="2"/>
      </rPr>
      <t>“</t>
    </r>
    <r>
      <rPr>
        <sz val="12"/>
        <color rgb="FF333333"/>
        <rFont val="宋体"/>
        <family val="3"/>
        <charset val="134"/>
      </rPr>
      <t>敬而远之</t>
    </r>
    <r>
      <rPr>
        <sz val="12"/>
        <color rgb="FF333333"/>
        <rFont val="Arial"/>
        <family val="2"/>
      </rPr>
      <t>”</t>
    </r>
    <r>
      <rPr>
        <sz val="12"/>
        <color rgb="FF333333"/>
        <rFont val="宋体"/>
        <family val="3"/>
        <charset val="134"/>
      </rPr>
      <t>则心境</t>
    </r>
    <r>
      <rPr>
        <sz val="12"/>
        <color rgb="FF333333"/>
        <rFont val="Arial"/>
        <family val="2"/>
      </rPr>
      <t>+10</t>
    </r>
    <r>
      <rPr>
        <sz val="12"/>
        <color rgb="FF333333"/>
        <rFont val="宋体"/>
        <family val="3"/>
        <charset val="134"/>
      </rPr>
      <t>，任务封闭），任务副本中，如果先去地图左中部的锁鸾堂，再去最左边的极乐殿，极乐殿守门的敌人会被心情不好的星铃儿剧情杀，反之就要多打一个敌人，</t>
    </r>
    <r>
      <rPr>
        <sz val="12"/>
        <color rgb="FF333333"/>
        <rFont val="Arial"/>
        <family val="2"/>
      </rPr>
      <t>BOSS</t>
    </r>
    <r>
      <rPr>
        <sz val="12"/>
        <color rgb="FF333333"/>
        <rFont val="宋体"/>
        <family val="3"/>
        <charset val="134"/>
      </rPr>
      <t>练气后期：</t>
    </r>
  </si>
  <si>
    <r>
      <rPr>
        <sz val="12"/>
        <color rgb="FF333333"/>
        <rFont val="Arial"/>
        <family val="2"/>
      </rPr>
      <t>1</t>
    </r>
    <r>
      <rPr>
        <sz val="12"/>
        <color rgb="FF333333"/>
        <rFont val="宋体"/>
        <family val="3"/>
        <charset val="134"/>
      </rPr>
      <t>、</t>
    </r>
  </si>
  <si>
    <r>
      <rPr>
        <sz val="12"/>
        <color rgb="FF333333"/>
        <rFont val="宋体"/>
        <family val="3"/>
        <charset val="134"/>
      </rPr>
      <t>选</t>
    </r>
    <r>
      <rPr>
        <sz val="12"/>
        <color rgb="FF333333"/>
        <rFont val="Arial"/>
        <family val="2"/>
      </rPr>
      <t>“</t>
    </r>
    <r>
      <rPr>
        <sz val="12"/>
        <color rgb="FF333333"/>
        <rFont val="宋体"/>
        <family val="3"/>
        <charset val="134"/>
      </rPr>
      <t>交出采补秘籍！</t>
    </r>
    <r>
      <rPr>
        <sz val="12"/>
        <color rgb="FF333333"/>
        <rFont val="Arial"/>
        <family val="2"/>
      </rPr>
      <t>”</t>
    </r>
    <r>
      <rPr>
        <sz val="12"/>
        <color rgb="FF333333"/>
        <rFont val="宋体"/>
        <family val="3"/>
        <charset val="134"/>
      </rPr>
      <t>，战胜</t>
    </r>
    <r>
      <rPr>
        <sz val="12"/>
        <color rgb="FF333333"/>
        <rFont val="Arial"/>
        <family val="2"/>
      </rPr>
      <t>BOSS</t>
    </r>
    <r>
      <rPr>
        <sz val="12"/>
        <color rgb="FF333333"/>
        <rFont val="宋体"/>
        <family val="3"/>
        <charset val="134"/>
      </rPr>
      <t>后，</t>
    </r>
    <r>
      <rPr>
        <sz val="12"/>
        <color rgb="FF333333"/>
        <rFont val="Arial"/>
        <family val="2"/>
      </rPr>
      <t>BOSS</t>
    </r>
    <r>
      <rPr>
        <sz val="12"/>
        <color rgb="FF333333"/>
        <rFont val="宋体"/>
        <family val="3"/>
        <charset val="134"/>
      </rPr>
      <t>还没拿出秘籍就被一道门外射来的白光杀死，物品囊也被销毁，出来后会发现星铃儿已经不告而别，星铃儿后续分支断绝。</t>
    </r>
  </si>
  <si>
    <r>
      <rPr>
        <sz val="12"/>
        <color rgb="FF333333"/>
        <rFont val="Arial"/>
        <family val="2"/>
      </rPr>
      <t>2</t>
    </r>
    <r>
      <rPr>
        <sz val="12"/>
        <color rgb="FF333333"/>
        <rFont val="宋体"/>
        <family val="3"/>
        <charset val="134"/>
      </rPr>
      <t>、</t>
    </r>
  </si>
  <si>
    <r>
      <rPr>
        <sz val="12"/>
        <color rgb="FF333333"/>
        <rFont val="宋体"/>
        <family val="3"/>
        <charset val="134"/>
      </rPr>
      <t>打</t>
    </r>
    <r>
      <rPr>
        <sz val="12"/>
        <color rgb="FF333333"/>
        <rFont val="Arial"/>
        <family val="2"/>
      </rPr>
      <t>BOSS</t>
    </r>
    <r>
      <rPr>
        <sz val="12"/>
        <color rgb="FF333333"/>
        <rFont val="宋体"/>
        <family val="3"/>
        <charset val="134"/>
      </rPr>
      <t>时选</t>
    </r>
    <r>
      <rPr>
        <sz val="12"/>
        <color rgb="FF333333"/>
        <rFont val="Arial"/>
        <family val="2"/>
      </rPr>
      <t>“</t>
    </r>
    <r>
      <rPr>
        <sz val="12"/>
        <color rgb="FF333333"/>
        <rFont val="宋体"/>
        <family val="3"/>
        <charset val="134"/>
      </rPr>
      <t>言语无益，动手！</t>
    </r>
    <r>
      <rPr>
        <sz val="12"/>
        <color rgb="FF333333"/>
        <rFont val="Arial"/>
        <family val="2"/>
      </rPr>
      <t>”</t>
    </r>
    <r>
      <rPr>
        <sz val="12"/>
        <color rgb="FF333333"/>
        <rFont val="宋体"/>
        <family val="3"/>
        <charset val="134"/>
      </rPr>
      <t>战胜</t>
    </r>
    <r>
      <rPr>
        <sz val="12"/>
        <color rgb="FF333333"/>
        <rFont val="Arial"/>
        <family val="2"/>
      </rPr>
      <t>BOSS</t>
    </r>
    <r>
      <rPr>
        <sz val="12"/>
        <color rgb="FF333333"/>
        <rFont val="宋体"/>
        <family val="3"/>
        <charset val="134"/>
      </rPr>
      <t>后，星铃儿会说欠主角一个人情然后离开，</t>
    </r>
    <r>
      <rPr>
        <sz val="12"/>
        <color rgb="FF333333"/>
        <rFont val="Arial"/>
        <family val="2"/>
      </rPr>
      <t>115</t>
    </r>
    <r>
      <rPr>
        <sz val="12"/>
        <color rgb="FF333333"/>
        <rFont val="宋体"/>
        <family val="3"/>
        <charset val="134"/>
      </rPr>
      <t>年</t>
    </r>
    <r>
      <rPr>
        <sz val="12"/>
        <color rgb="FF333333"/>
        <rFont val="Arial"/>
        <family val="2"/>
      </rPr>
      <t>“</t>
    </r>
    <r>
      <rPr>
        <sz val="12"/>
        <color rgb="FF333333"/>
        <rFont val="宋体"/>
        <family val="3"/>
        <charset val="134"/>
      </rPr>
      <t>星冲生魔</t>
    </r>
    <r>
      <rPr>
        <sz val="12"/>
        <color rgb="FF333333"/>
        <rFont val="Arial"/>
        <family val="2"/>
      </rPr>
      <t>”</t>
    </r>
    <r>
      <rPr>
        <sz val="12"/>
        <color rgb="FF333333"/>
        <rFont val="宋体"/>
        <family val="3"/>
        <charset val="134"/>
      </rPr>
      <t>任务有星铃儿分支后续。</t>
    </r>
  </si>
  <si>
    <r>
      <rPr>
        <sz val="12"/>
        <color rgb="FF000000"/>
        <rFont val="宋体"/>
        <family val="3"/>
        <charset val="134"/>
      </rPr>
      <t>分支路线1：进林府不和林沐雪交谈，直接去长老堂和大长老交谈，然后回客栈告诉林沐心大长老的话，林沐心计划潜伏两天后再装作急于出城，给你潜入的机会，两天后，潜回林府，先搜索二长老房间拿点感悟，然后搜索三长老房间拿证据，去大长老府无人，去大厅发现正在举行林沐雪和冲虚散人的婚礼，出言阻止后被金丹后期冲虚散人攻击（大幅弱化版，遁速只有10，而且有“仓促出手”、“心有顾忌”、“根基不稳”三个负面状态），战斗无回合限制，胜败不影响剧情（但NPC台词有变化），战败林沐心好感+10，战胜奖励结丹用四品丹药“聚顶丹”X2，三品防具“地灵甲”，林沐心好感+20，任务完成。（</t>
    </r>
    <r>
      <rPr>
        <b/>
        <sz val="12"/>
        <color rgb="FFFF0000"/>
        <rFont val="宋体"/>
        <family val="3"/>
        <charset val="134"/>
      </rPr>
      <t>这个路线会导致星铃儿后续分支断绝，450年“奕星终局”蕊宫仙子战死-必死</t>
    </r>
    <r>
      <rPr>
        <sz val="12"/>
        <color rgb="FF000000"/>
        <rFont val="宋体"/>
        <family val="3"/>
        <charset val="134"/>
      </rPr>
      <t>）</t>
    </r>
  </si>
  <si>
    <r>
      <rPr>
        <sz val="10"/>
        <color rgb="FF000000"/>
        <rFont val="Microsoft YaHei"/>
        <family val="2"/>
        <charset val="134"/>
      </rPr>
      <t>九巍山-破庙</t>
    </r>
    <r>
      <rPr>
        <sz val="12"/>
        <color rgb="FFFF0000"/>
        <rFont val="Microsoft YaHei"/>
        <family val="2"/>
        <charset val="134"/>
      </rPr>
      <t>（难度大，奖励十分丰厚）</t>
    </r>
  </si>
  <si>
    <r>
      <rPr>
        <sz val="16"/>
        <color rgb="FF000000"/>
        <rFont val="Microsoft YaHei"/>
        <family val="2"/>
        <charset val="134"/>
      </rPr>
      <t>白帝楼</t>
    </r>
    <r>
      <rPr>
        <sz val="10"/>
        <color rgb="FF000000"/>
        <rFont val="Microsoft YaHei"/>
        <family val="2"/>
        <charset val="134"/>
      </rPr>
      <t xml:space="preserve">
（散修势力）
（若加入白帝楼的同时加入门派，无法习得白帝楼至高剑法）</t>
    </r>
  </si>
  <si>
    <r>
      <rPr>
        <sz val="12"/>
        <color rgb="FF333333"/>
        <rFont val="Arial"/>
        <family val="2"/>
      </rPr>
      <t>“</t>
    </r>
    <r>
      <rPr>
        <sz val="12"/>
        <color rgb="FF333333"/>
        <rFont val="SimSun"/>
        <charset val="134"/>
      </rPr>
      <t>去星宫</t>
    </r>
    <r>
      <rPr>
        <sz val="12"/>
        <color rgb="FF333333"/>
        <rFont val="Arial"/>
        <family val="2"/>
      </rPr>
      <t>……”</t>
    </r>
    <r>
      <rPr>
        <sz val="12"/>
        <color rgb="FF333333"/>
        <rFont val="SimSun"/>
        <charset val="134"/>
      </rPr>
      <t>，主角化名</t>
    </r>
    <r>
      <rPr>
        <sz val="12"/>
        <color rgb="FF333333"/>
        <rFont val="Arial"/>
        <family val="2"/>
      </rPr>
      <t>“</t>
    </r>
    <r>
      <rPr>
        <sz val="12"/>
        <color rgb="FF333333"/>
        <rFont val="SimSun"/>
        <charset val="134"/>
      </rPr>
      <t>厉道友</t>
    </r>
    <r>
      <rPr>
        <sz val="12"/>
        <color rgb="FF333333"/>
        <rFont val="Arial"/>
        <family val="2"/>
      </rPr>
      <t>”</t>
    </r>
    <r>
      <rPr>
        <sz val="12"/>
        <color rgb="FF333333"/>
        <rFont val="SimSun"/>
        <charset val="134"/>
      </rPr>
      <t>（</t>
    </r>
    <r>
      <rPr>
        <sz val="12"/>
        <color rgb="FF333333"/>
        <rFont val="Arial"/>
        <family val="2"/>
      </rPr>
      <t>……</t>
    </r>
    <r>
      <rPr>
        <sz val="12"/>
        <color rgb="FF333333"/>
        <rFont val="SimSun"/>
        <charset val="134"/>
      </rPr>
      <t>）去星宫一番调戏冲虚，开打，</t>
    </r>
    <r>
      <rPr>
        <sz val="12"/>
        <color rgb="FF333333"/>
        <rFont val="Arial"/>
        <family val="2"/>
      </rPr>
      <t>“</t>
    </r>
    <r>
      <rPr>
        <sz val="12"/>
        <color rgb="FF333333"/>
        <rFont val="SimSun"/>
        <charset val="134"/>
      </rPr>
      <t>冲虚散人</t>
    </r>
    <r>
      <rPr>
        <sz val="12"/>
        <color rgb="FF333333"/>
        <rFont val="Arial"/>
        <family val="2"/>
      </rPr>
      <t>”</t>
    </r>
    <r>
      <rPr>
        <sz val="12"/>
        <color rgb="FF333333"/>
        <rFont val="SimSun"/>
        <charset val="134"/>
      </rPr>
      <t>元婴初期，战胜后，星宫宫主、星铃儿、无惑真人等赶到，主角解释了前因后果，然后带星宫宫主等人到林家调查，主角不参与调查，在花园和剑灵老头讨论寿尽时的选择，主角心境</t>
    </r>
    <r>
      <rPr>
        <sz val="12"/>
        <color rgb="FF333333"/>
        <rFont val="Arial"/>
        <family val="2"/>
      </rPr>
      <t>+50</t>
    </r>
    <r>
      <rPr>
        <sz val="12"/>
        <color rgb="FF333333"/>
        <rFont val="SimSun"/>
        <charset val="134"/>
      </rPr>
      <t>，林家两姐妹送来任务奖励：林府储物袋，林沐心好感</t>
    </r>
    <r>
      <rPr>
        <sz val="12"/>
        <color rgb="FF333333"/>
        <rFont val="Arial"/>
        <family val="2"/>
      </rPr>
      <t>+20</t>
    </r>
    <r>
      <rPr>
        <sz val="12"/>
        <color rgb="FF333333"/>
        <rFont val="SimSun"/>
        <charset val="134"/>
      </rPr>
      <t>，情分</t>
    </r>
    <r>
      <rPr>
        <sz val="12"/>
        <color rgb="FF333333"/>
        <rFont val="Arial"/>
        <family val="2"/>
      </rPr>
      <t>+10000</t>
    </r>
    <r>
      <rPr>
        <sz val="12"/>
        <color rgb="FF333333"/>
        <rFont val="SimSun"/>
        <charset val="134"/>
      </rPr>
      <t>，林沐雪好感</t>
    </r>
    <r>
      <rPr>
        <sz val="12"/>
        <color rgb="FF333333"/>
        <rFont val="Arial"/>
        <family val="2"/>
      </rPr>
      <t>+20</t>
    </r>
    <r>
      <rPr>
        <sz val="12"/>
        <color rgb="FF333333"/>
        <rFont val="SimSun"/>
        <charset val="134"/>
      </rPr>
      <t>，情分</t>
    </r>
    <r>
      <rPr>
        <sz val="12"/>
        <color rgb="FF333333"/>
        <rFont val="Arial"/>
        <family val="2"/>
      </rPr>
      <t>+10000</t>
    </r>
    <r>
      <rPr>
        <sz val="12"/>
        <color rgb="FF333333"/>
        <rFont val="SimSun"/>
        <charset val="134"/>
      </rPr>
      <t>，星凝好感</t>
    </r>
    <r>
      <rPr>
        <sz val="12"/>
        <color rgb="FF333333"/>
        <rFont val="Arial"/>
        <family val="2"/>
      </rPr>
      <t>-10</t>
    </r>
    <r>
      <rPr>
        <sz val="12"/>
        <color rgb="FF333333"/>
        <rFont val="SimSun"/>
        <charset val="134"/>
      </rPr>
      <t>，林府储物袋使用后获得五品船</t>
    </r>
    <r>
      <rPr>
        <sz val="12"/>
        <color rgb="FF333333"/>
        <rFont val="Arial"/>
        <family val="2"/>
      </rPr>
      <t>“</t>
    </r>
    <r>
      <rPr>
        <sz val="12"/>
        <color rgb="FF333333"/>
        <rFont val="SimSun"/>
        <charset val="134"/>
      </rPr>
      <t>旋龟舟</t>
    </r>
    <r>
      <rPr>
        <sz val="12"/>
        <color rgb="FF333333"/>
        <rFont val="Arial"/>
        <family val="2"/>
      </rPr>
      <t>”</t>
    </r>
    <r>
      <rPr>
        <sz val="12"/>
        <color rgb="FF333333"/>
        <rFont val="SimSun"/>
        <charset val="134"/>
      </rPr>
      <t>，六品双修秘籍《内照法》（效果：通过双修提升生命上限）。（</t>
    </r>
    <r>
      <rPr>
        <b/>
        <sz val="12"/>
        <color rgb="FFFF0000"/>
        <rFont val="SimSun"/>
        <charset val="134"/>
      </rPr>
      <t>这个路线会导致星铃儿后续分支断绝，</t>
    </r>
    <r>
      <rPr>
        <b/>
        <sz val="12"/>
        <color rgb="FFFF0000"/>
        <rFont val="Arial"/>
        <family val="2"/>
      </rPr>
      <t>450</t>
    </r>
    <r>
      <rPr>
        <b/>
        <sz val="12"/>
        <color rgb="FFFF0000"/>
        <rFont val="SimSun"/>
        <charset val="134"/>
      </rPr>
      <t>年“奕星终局”蕊宫仙子战死</t>
    </r>
    <r>
      <rPr>
        <b/>
        <sz val="12"/>
        <color rgb="FFFF0000"/>
        <rFont val="Arial"/>
        <family val="2"/>
      </rPr>
      <t>-</t>
    </r>
    <r>
      <rPr>
        <b/>
        <sz val="12"/>
        <color rgb="FFFF0000"/>
        <rFont val="SimSun"/>
        <charset val="134"/>
      </rPr>
      <t>必死</t>
    </r>
    <r>
      <rPr>
        <sz val="12"/>
        <color rgb="FF333333"/>
        <rFont val="SimSun"/>
        <charset val="134"/>
      </rPr>
      <t>）</t>
    </r>
  </si>
  <si>
    <r>
      <rPr>
        <sz val="12"/>
        <color rgb="FF333333"/>
        <rFont val="SimSun"/>
        <charset val="134"/>
      </rPr>
      <t>若之前完成</t>
    </r>
    <r>
      <rPr>
        <sz val="12"/>
        <color rgb="FF333333"/>
        <rFont val="Arial"/>
        <family val="2"/>
      </rPr>
      <t>“</t>
    </r>
    <r>
      <rPr>
        <sz val="12"/>
        <color rgb="FF333333"/>
        <rFont val="SimSun"/>
        <charset val="134"/>
      </rPr>
      <t>再见星铃</t>
    </r>
    <r>
      <rPr>
        <sz val="12"/>
        <color rgb="FF333333"/>
        <rFont val="Arial"/>
        <family val="2"/>
      </rPr>
      <t>”</t>
    </r>
    <r>
      <rPr>
        <sz val="12"/>
        <color rgb="FF333333"/>
        <rFont val="SimSun"/>
        <charset val="134"/>
      </rPr>
      <t>任务且让星铃儿欠了主角一个人情，可选</t>
    </r>
    <r>
      <rPr>
        <sz val="12"/>
        <color rgb="FF333333"/>
        <rFont val="Arial"/>
        <family val="2"/>
      </rPr>
      <t>“</t>
    </r>
    <r>
      <rPr>
        <sz val="12"/>
        <color rgb="FF333333"/>
        <rFont val="SimSun"/>
        <charset val="134"/>
      </rPr>
      <t>找星铃儿帮忙</t>
    </r>
    <r>
      <rPr>
        <sz val="12"/>
        <color rgb="FF333333"/>
        <rFont val="Arial"/>
        <family val="2"/>
      </rPr>
      <t>”</t>
    </r>
    <r>
      <rPr>
        <sz val="12"/>
        <color rgb="FF333333"/>
        <rFont val="SimSun"/>
        <charset val="134"/>
      </rPr>
      <t>（没完成前提条件则无此选项），星铃儿想喝云汐城的酒，到云汐城公孙府见了门卫后两个选项，选</t>
    </r>
    <r>
      <rPr>
        <sz val="12"/>
        <color rgb="FF333333"/>
        <rFont val="Arial"/>
        <family val="2"/>
      </rPr>
      <t>“</t>
    </r>
    <r>
      <rPr>
        <sz val="12"/>
        <color rgb="FF333333"/>
        <rFont val="SimSun"/>
        <charset val="134"/>
      </rPr>
      <t>原地等候</t>
    </r>
    <r>
      <rPr>
        <sz val="12"/>
        <color rgb="FF333333"/>
        <rFont val="Arial"/>
        <family val="2"/>
      </rPr>
      <t>”</t>
    </r>
    <r>
      <rPr>
        <sz val="12"/>
        <color rgb="FF333333"/>
        <rFont val="SimSun"/>
        <charset val="134"/>
      </rPr>
      <t>，入府见到公孙季，公孙季请主角帮忙追捕金丹中期的风雨楼叛徒，去九嶷山废弃洞府打败叛徒，返回云汐城公孙府获得酒；选</t>
    </r>
    <r>
      <rPr>
        <sz val="12"/>
        <color rgb="FF333333"/>
        <rFont val="Arial"/>
        <family val="2"/>
      </rPr>
      <t>“</t>
    </r>
    <r>
      <rPr>
        <sz val="12"/>
        <color rgb="FF333333"/>
        <rFont val="SimSun"/>
        <charset val="134"/>
      </rPr>
      <t>潜入</t>
    </r>
    <r>
      <rPr>
        <sz val="12"/>
        <color rgb="FF333333"/>
        <rFont val="Arial"/>
        <family val="2"/>
      </rPr>
      <t>”</t>
    </r>
    <r>
      <rPr>
        <sz val="12"/>
        <color rgb="FF333333"/>
        <rFont val="SimSun"/>
        <charset val="134"/>
      </rPr>
      <t>，进行阵悟道判定，阵法达到</t>
    </r>
    <r>
      <rPr>
        <sz val="12"/>
        <color rgb="FF333333"/>
        <rFont val="Arial"/>
        <family val="2"/>
      </rPr>
      <t>“</t>
    </r>
    <r>
      <rPr>
        <sz val="12"/>
        <color rgb="FF333333"/>
        <rFont val="SimSun"/>
        <charset val="134"/>
      </rPr>
      <t>融会贯通</t>
    </r>
    <r>
      <rPr>
        <sz val="12"/>
        <color rgb="FF333333"/>
        <rFont val="Arial"/>
        <family val="2"/>
      </rPr>
      <t>”</t>
    </r>
    <r>
      <rPr>
        <sz val="12"/>
        <color rgb="FF333333"/>
        <rFont val="SimSun"/>
        <charset val="134"/>
      </rPr>
      <t>判定成功，遇到两个阵法，选</t>
    </r>
    <r>
      <rPr>
        <sz val="12"/>
        <color rgb="FF333333"/>
        <rFont val="Arial"/>
        <family val="2"/>
      </rPr>
      <t>“</t>
    </r>
    <r>
      <rPr>
        <sz val="12"/>
        <color rgb="FF333333"/>
        <rFont val="SimSun"/>
        <charset val="134"/>
      </rPr>
      <t>中型阵法</t>
    </r>
    <r>
      <rPr>
        <sz val="12"/>
        <color rgb="FF333333"/>
        <rFont val="Arial"/>
        <family val="2"/>
      </rPr>
      <t>”</t>
    </r>
    <r>
      <rPr>
        <sz val="12"/>
        <color rgb="FF333333"/>
        <rFont val="SimSun"/>
        <charset val="134"/>
      </rPr>
      <t>得到酒，判定失败或选</t>
    </r>
    <r>
      <rPr>
        <sz val="12"/>
        <color rgb="FF333333"/>
        <rFont val="Arial"/>
        <family val="2"/>
      </rPr>
      <t>“</t>
    </r>
    <r>
      <rPr>
        <sz val="12"/>
        <color rgb="FF333333"/>
        <rFont val="SimSun"/>
        <charset val="134"/>
      </rPr>
      <t>大型阵法</t>
    </r>
    <r>
      <rPr>
        <sz val="12"/>
        <color rgb="FF333333"/>
        <rFont val="Arial"/>
        <family val="2"/>
      </rPr>
      <t>”</t>
    </r>
    <r>
      <rPr>
        <sz val="12"/>
        <color rgb="FF333333"/>
        <rFont val="SimSun"/>
        <charset val="134"/>
      </rPr>
      <t>打血剑宫筑基初期修士，获得风雨楼人阶功法《魍魉鬼卷》和酒，将酒带回天星城林家，星铃儿好感</t>
    </r>
    <r>
      <rPr>
        <sz val="12"/>
        <color rgb="FF333333"/>
        <rFont val="Arial"/>
        <family val="2"/>
      </rPr>
      <t>+5</t>
    </r>
    <r>
      <rPr>
        <sz val="12"/>
        <color rgb="FF333333"/>
        <rFont val="SimSun"/>
        <charset val="134"/>
      </rPr>
      <t>，然后去林家长老堂，星铃儿请来星宫宫主，一番对质，</t>
    </r>
    <r>
      <rPr>
        <sz val="12"/>
        <color rgb="FF333333"/>
        <rFont val="Arial"/>
        <family val="2"/>
      </rPr>
      <t>“</t>
    </r>
    <r>
      <rPr>
        <sz val="12"/>
        <color rgb="FF333333"/>
        <rFont val="SimSun"/>
        <charset val="134"/>
      </rPr>
      <t>冲虚散人</t>
    </r>
    <r>
      <rPr>
        <sz val="12"/>
        <color rgb="FF333333"/>
        <rFont val="Arial"/>
        <family val="2"/>
      </rPr>
      <t>”</t>
    </r>
    <r>
      <rPr>
        <sz val="12"/>
        <color rgb="FF333333"/>
        <rFont val="SimSun"/>
        <charset val="134"/>
      </rPr>
      <t>狗急跳墙，开战，冲虚元婴初期，获胜后奖励六品双修秘籍《神交法》（效果：通过双修提升神识上限）、五品船</t>
    </r>
    <r>
      <rPr>
        <sz val="12"/>
        <color rgb="FF333333"/>
        <rFont val="Arial"/>
        <family val="2"/>
      </rPr>
      <t>“</t>
    </r>
    <r>
      <rPr>
        <sz val="12"/>
        <color rgb="FF333333"/>
        <rFont val="SimSun"/>
        <charset val="134"/>
      </rPr>
      <t>旋龟舟</t>
    </r>
    <r>
      <rPr>
        <sz val="12"/>
        <color rgb="FF333333"/>
        <rFont val="Arial"/>
        <family val="2"/>
      </rPr>
      <t>”</t>
    </r>
    <r>
      <rPr>
        <sz val="12"/>
        <color rgb="FF333333"/>
        <rFont val="SimSun"/>
        <charset val="134"/>
      </rPr>
      <t>，星铃儿好感</t>
    </r>
    <r>
      <rPr>
        <sz val="12"/>
        <color rgb="FF333333"/>
        <rFont val="Arial"/>
        <family val="2"/>
      </rPr>
      <t>+10</t>
    </r>
    <r>
      <rPr>
        <sz val="12"/>
        <color rgb="FF333333"/>
        <rFont val="SimSun"/>
        <charset val="134"/>
      </rPr>
      <t>，林沐心好感</t>
    </r>
    <r>
      <rPr>
        <sz val="12"/>
        <color rgb="FF333333"/>
        <rFont val="Arial"/>
        <family val="2"/>
      </rPr>
      <t>+20</t>
    </r>
    <r>
      <rPr>
        <sz val="12"/>
        <color rgb="FF333333"/>
        <rFont val="SimSun"/>
        <charset val="134"/>
      </rPr>
      <t>，情分</t>
    </r>
    <r>
      <rPr>
        <sz val="12"/>
        <color rgb="FF333333"/>
        <rFont val="Arial"/>
        <family val="2"/>
      </rPr>
      <t>+20000</t>
    </r>
    <r>
      <rPr>
        <sz val="12"/>
        <color rgb="FF333333"/>
        <rFont val="SimSun"/>
        <charset val="134"/>
      </rPr>
      <t>，林沐雪好感</t>
    </r>
    <r>
      <rPr>
        <sz val="12"/>
        <color rgb="FF333333"/>
        <rFont val="Arial"/>
        <family val="2"/>
      </rPr>
      <t>+20</t>
    </r>
    <r>
      <rPr>
        <sz val="12"/>
        <color rgb="FF333333"/>
        <rFont val="SimSun"/>
        <charset val="134"/>
      </rPr>
      <t>，情分</t>
    </r>
    <r>
      <rPr>
        <sz val="12"/>
        <color rgb="FF333333"/>
        <rFont val="Arial"/>
        <family val="2"/>
      </rPr>
      <t>+20000</t>
    </r>
    <r>
      <rPr>
        <sz val="12"/>
        <color rgb="FF333333"/>
        <rFont val="SimSun"/>
        <charset val="134"/>
      </rPr>
      <t>，任务结束（</t>
    </r>
    <r>
      <rPr>
        <b/>
        <sz val="12"/>
        <color rgb="FFFF0000"/>
        <rFont val="SimSun"/>
        <charset val="134"/>
      </rPr>
      <t>游戏时间</t>
    </r>
    <r>
      <rPr>
        <b/>
        <sz val="12"/>
        <color rgb="FFFF0000"/>
        <rFont val="Arial"/>
        <family val="2"/>
      </rPr>
      <t>450</t>
    </r>
    <r>
      <rPr>
        <b/>
        <sz val="12"/>
        <color rgb="FFFF0000"/>
        <rFont val="SimSun"/>
        <charset val="134"/>
      </rPr>
      <t>年</t>
    </r>
    <r>
      <rPr>
        <b/>
        <sz val="12"/>
        <color rgb="FFFF0000"/>
        <rFont val="Arial"/>
        <family val="2"/>
      </rPr>
      <t>“</t>
    </r>
    <r>
      <rPr>
        <b/>
        <sz val="12"/>
        <color rgb="FFFF0000"/>
        <rFont val="SimSun"/>
        <charset val="134"/>
      </rPr>
      <t>奕星终局</t>
    </r>
    <r>
      <rPr>
        <b/>
        <sz val="12"/>
        <color rgb="FFFF0000"/>
        <rFont val="Arial"/>
        <family val="2"/>
      </rPr>
      <t>”</t>
    </r>
    <r>
      <rPr>
        <b/>
        <sz val="12"/>
        <color rgb="FFFF0000"/>
        <rFont val="SimSun"/>
        <charset val="134"/>
      </rPr>
      <t>自动进入星铃儿分支后续</t>
    </r>
    <r>
      <rPr>
        <sz val="12"/>
        <color rgb="FF333333"/>
        <rFont val="SimSun"/>
        <charset val="134"/>
      </rPr>
      <t>）。</t>
    </r>
  </si>
  <si>
    <r>
      <rPr>
        <sz val="10"/>
        <color rgb="FF000000"/>
        <rFont val="Microsoft YaHei"/>
        <family val="2"/>
        <charset val="134"/>
      </rPr>
      <t>在化尘教封山期间（第五年及以前，即</t>
    </r>
    <r>
      <rPr>
        <sz val="12"/>
        <color rgb="FFFF0000"/>
        <rFont val="Microsoft YaHei"/>
        <family val="2"/>
        <charset val="134"/>
      </rPr>
      <t>第一年英杰会需夺冠</t>
    </r>
    <r>
      <rPr>
        <sz val="10"/>
        <color rgb="FF000000"/>
        <rFont val="Microsoft YaHei"/>
        <family val="2"/>
        <charset val="134"/>
      </rPr>
      <t>才有资格参与任务）
（神识7可敛息成功）</t>
    </r>
  </si>
  <si>
    <r>
      <rPr>
        <sz val="12"/>
        <color rgb="FF333333"/>
        <rFont val="宋体"/>
        <family val="3"/>
        <charset val="134"/>
      </rPr>
      <t>奕星终局：必须先完成游戏时间</t>
    </r>
    <r>
      <rPr>
        <sz val="12"/>
        <color rgb="FF333333"/>
        <rFont val="Arial"/>
        <family val="2"/>
      </rPr>
      <t>115</t>
    </r>
    <r>
      <rPr>
        <sz val="12"/>
        <color rgb="FF333333"/>
        <rFont val="宋体"/>
        <family val="3"/>
        <charset val="134"/>
      </rPr>
      <t>年的</t>
    </r>
    <r>
      <rPr>
        <sz val="12"/>
        <color rgb="FF333333"/>
        <rFont val="Arial"/>
        <family val="2"/>
      </rPr>
      <t>“</t>
    </r>
    <r>
      <rPr>
        <sz val="12"/>
        <color rgb="FF333333"/>
        <rFont val="宋体"/>
        <family val="3"/>
        <charset val="134"/>
      </rPr>
      <t>星冲生魔</t>
    </r>
    <r>
      <rPr>
        <sz val="12"/>
        <color rgb="FF333333"/>
        <rFont val="Arial"/>
        <family val="2"/>
      </rPr>
      <t>”</t>
    </r>
    <r>
      <rPr>
        <sz val="12"/>
        <color rgb="FF333333"/>
        <rFont val="宋体"/>
        <family val="3"/>
        <charset val="134"/>
      </rPr>
      <t>任务，游戏时间第</t>
    </r>
    <r>
      <rPr>
        <sz val="12"/>
        <color rgb="FF333333"/>
        <rFont val="Arial"/>
        <family val="2"/>
      </rPr>
      <t>450</t>
    </r>
    <r>
      <rPr>
        <sz val="12"/>
        <color rgb="FF333333"/>
        <rFont val="宋体"/>
        <family val="3"/>
        <charset val="134"/>
      </rPr>
      <t>年接到林沐心的传音符后触发</t>
    </r>
    <r>
      <rPr>
        <sz val="12"/>
        <color rgb="FF333333"/>
        <rFont val="Arial"/>
        <family val="2"/>
      </rPr>
      <t>,</t>
    </r>
    <r>
      <rPr>
        <sz val="12"/>
        <color rgb="FF333333"/>
        <rFont val="宋体"/>
        <family val="3"/>
        <charset val="134"/>
      </rPr>
      <t>游戏时间</t>
    </r>
    <r>
      <rPr>
        <sz val="12"/>
        <color rgb="FF333333"/>
        <rFont val="Arial"/>
        <family val="2"/>
      </rPr>
      <t>496</t>
    </r>
    <r>
      <rPr>
        <sz val="12"/>
        <color rgb="FF333333"/>
        <rFont val="宋体"/>
        <family val="3"/>
        <charset val="134"/>
      </rPr>
      <t>年过期。</t>
    </r>
  </si>
  <si>
    <r>
      <rPr>
        <sz val="18"/>
        <color rgb="FF000000"/>
        <rFont val="Microsoft YaHei"/>
        <family val="2"/>
        <charset val="134"/>
      </rPr>
      <t>金虹剑派</t>
    </r>
    <r>
      <rPr>
        <sz val="10"/>
        <color rgb="FF000000"/>
        <rFont val="Microsoft YaHei"/>
        <family val="2"/>
        <charset val="134"/>
      </rPr>
      <t xml:space="preserve">
无特别注明的不需加入金虹剑派</t>
    </r>
  </si>
  <si>
    <r>
      <rPr>
        <sz val="18"/>
        <color rgb="FF000000"/>
        <rFont val="Microsoft YaHei"/>
        <family val="2"/>
        <charset val="134"/>
      </rPr>
      <t>竹山宗</t>
    </r>
    <r>
      <rPr>
        <sz val="10"/>
        <color rgb="FF000000"/>
        <rFont val="Microsoft YaHei"/>
        <family val="2"/>
        <charset val="134"/>
      </rPr>
      <t xml:space="preserve">
无特别注明的不需加入竹山宗</t>
    </r>
  </si>
  <si>
    <r>
      <rPr>
        <sz val="16"/>
        <color rgb="FF000000"/>
        <rFont val="Microsoft YaHei"/>
        <family val="2"/>
        <charset val="134"/>
      </rPr>
      <t xml:space="preserve">离火门
</t>
    </r>
    <r>
      <rPr>
        <sz val="10"/>
        <color rgb="FF000000"/>
        <rFont val="Microsoft YaHei"/>
        <family val="2"/>
        <charset val="134"/>
      </rPr>
      <t>无特别注明的不需加入离火门</t>
    </r>
  </si>
  <si>
    <r>
      <rPr>
        <sz val="16"/>
        <color rgb="FF000000"/>
        <rFont val="Microsoft YaHei"/>
        <family val="2"/>
        <charset val="134"/>
      </rPr>
      <t xml:space="preserve">星河剑派
</t>
    </r>
    <r>
      <rPr>
        <sz val="10"/>
        <color rgb="FF000000"/>
        <rFont val="Microsoft YaHei"/>
        <family val="2"/>
        <charset val="134"/>
      </rPr>
      <t>无特别注明的不需加入星河剑派</t>
    </r>
  </si>
  <si>
    <r>
      <rPr>
        <sz val="16"/>
        <color rgb="FF000000"/>
        <rFont val="Microsoft YaHei"/>
        <family val="2"/>
        <charset val="134"/>
      </rPr>
      <t xml:space="preserve">化尘教
</t>
    </r>
    <r>
      <rPr>
        <sz val="10"/>
        <color rgb="FF000000"/>
        <rFont val="Microsoft YaHei"/>
        <family val="2"/>
        <charset val="134"/>
      </rPr>
      <t>无特别注明的不需加入化尘教</t>
    </r>
  </si>
  <si>
    <r>
      <rPr>
        <sz val="12"/>
        <color rgb="FF000000"/>
        <rFont val="微软雅黑"/>
        <family val="2"/>
        <charset val="134"/>
      </rPr>
      <t>奖励：气沉丹田、到白帝楼汇报后获得三选一奖励（天罡剑、小周天吐纳、砺剑决）</t>
    </r>
  </si>
  <si>
    <r>
      <rPr>
        <sz val="10"/>
        <color rgb="FF000000"/>
        <rFont val="Microsoft YaHei"/>
        <family val="2"/>
        <charset val="134"/>
      </rPr>
      <t>大地图金色问号</t>
    </r>
    <r>
      <rPr>
        <sz val="14"/>
        <color rgb="FFFF0000"/>
        <rFont val="Microsoft YaHei"/>
        <family val="2"/>
        <charset val="134"/>
      </rPr>
      <t>（奖励丰厚）</t>
    </r>
  </si>
  <si>
    <r>
      <rPr>
        <sz val="10"/>
        <color rgb="FF000000"/>
        <rFont val="Microsoft YaHei"/>
        <family val="2"/>
        <charset val="134"/>
      </rPr>
      <t>天机阁高阶拍卖会</t>
    </r>
    <r>
      <rPr>
        <sz val="12"/>
        <color rgb="FFFF0000"/>
        <rFont val="Microsoft YaHei"/>
        <family val="2"/>
        <charset val="134"/>
      </rPr>
      <t>（每10年1次）</t>
    </r>
  </si>
  <si>
    <r>
      <rPr>
        <sz val="10"/>
        <color rgb="FF000000"/>
        <rFont val="Arial"/>
        <family val="2"/>
      </rPr>
      <t>5</t>
    </r>
    <r>
      <rPr>
        <sz val="10"/>
        <color rgb="FF000000"/>
        <rFont val="宋体"/>
        <family val="3"/>
        <charset val="134"/>
      </rPr>
      <t>品灵州，聚顶丹，铠甲法器</t>
    </r>
  </si>
  <si>
    <r>
      <rPr>
        <sz val="10"/>
        <color rgb="FF000000"/>
        <rFont val="宋体"/>
        <family val="3"/>
        <charset val="134"/>
      </rPr>
      <t>5品灵州，</t>
    </r>
    <r>
      <rPr>
        <sz val="10"/>
        <color rgb="FF000000"/>
        <rFont val="Arial"/>
        <family val="2"/>
      </rPr>
      <t>3</t>
    </r>
    <r>
      <rPr>
        <sz val="10"/>
        <color rgb="FF000000"/>
        <rFont val="宋体"/>
        <family val="3"/>
        <charset val="134"/>
      </rPr>
      <t>个聚顶丹，铠甲法器</t>
    </r>
  </si>
  <si>
    <r>
      <rPr>
        <sz val="16"/>
        <color rgb="FFFF0000"/>
        <rFont val="Microsoft YaHei"/>
        <family val="2"/>
        <charset val="134"/>
      </rPr>
      <t>XX</t>
    </r>
    <r>
      <rPr>
        <sz val="16"/>
        <color rgb="FF000000"/>
        <rFont val="Microsoft YaHei"/>
        <family val="2"/>
        <charset val="134"/>
      </rPr>
      <t>年</t>
    </r>
  </si>
  <si>
    <r>
      <rPr>
        <sz val="10"/>
        <color rgb="FFFFFFFF"/>
        <rFont val="Microsoft YaHei"/>
        <family val="2"/>
        <charset val="134"/>
      </rPr>
      <t>广陵城百里府（</t>
    </r>
    <r>
      <rPr>
        <sz val="12"/>
        <color rgb="FFFFFFFF"/>
        <rFont val="Microsoft YaHei"/>
        <family val="2"/>
        <charset val="134"/>
      </rPr>
      <t>撑过3个回合不要攻击</t>
    </r>
    <r>
      <rPr>
        <sz val="10"/>
        <color rgb="FFFFFFFF"/>
        <rFont val="Microsoft YaHei"/>
        <family val="2"/>
        <charset val="134"/>
      </rPr>
      <t>）</t>
    </r>
  </si>
  <si>
    <r>
      <rPr>
        <sz val="10"/>
        <color rgb="FFFFFFFF"/>
        <rFont val="宋体"/>
        <family val="3"/>
        <charset val="134"/>
      </rPr>
      <t>50龙族好感，</t>
    </r>
    <r>
      <rPr>
        <sz val="10"/>
        <color rgb="FFFFFFFF"/>
        <rFont val="Arial"/>
        <family val="2"/>
      </rPr>
      <t>50</t>
    </r>
    <r>
      <rPr>
        <sz val="10"/>
        <color rgb="FFFFFFFF"/>
        <rFont val="宋体"/>
        <family val="3"/>
        <charset val="134"/>
      </rPr>
      <t>宁州声望，
聊天后（化龙海</t>
    </r>
    <r>
      <rPr>
        <sz val="10"/>
        <color rgb="FFFFFFFF"/>
        <rFont val="Arial"/>
        <family val="2"/>
      </rPr>
      <t>50%</t>
    </r>
    <r>
      <rPr>
        <sz val="10"/>
        <color rgb="FFFFFFFF"/>
        <rFont val="宋体"/>
        <family val="3"/>
        <charset val="134"/>
      </rPr>
      <t>探索度，其他三个海域</t>
    </r>
    <r>
      <rPr>
        <sz val="10"/>
        <color rgb="FFFFFFFF"/>
        <rFont val="Arial"/>
        <family val="2"/>
      </rPr>
      <t>10%</t>
    </r>
    <r>
      <rPr>
        <sz val="10"/>
        <color rgb="FFFFFFFF"/>
        <rFont val="宋体"/>
        <family val="3"/>
        <charset val="134"/>
      </rPr>
      <t>）</t>
    </r>
  </si>
  <si>
    <r>
      <rPr>
        <sz val="16"/>
        <color rgb="FF000000"/>
        <rFont val="Microsoft YaHei"/>
        <family val="2"/>
        <charset val="134"/>
      </rPr>
      <t>500年</t>
    </r>
  </si>
  <si>
    <r>
      <rPr>
        <sz val="16"/>
        <color rgb="FF000000"/>
        <rFont val="Microsoft YaHei"/>
        <family val="2"/>
        <charset val="134"/>
      </rPr>
      <t xml:space="preserve">宁州古迹
(tips:是在
</t>
    </r>
    <r>
      <rPr>
        <sz val="42"/>
        <color rgb="FFFF0000"/>
        <rFont val="Microsoft YaHei"/>
        <family val="2"/>
        <charset val="134"/>
      </rPr>
      <t>岫络谷</t>
    </r>
    <r>
      <rPr>
        <sz val="16"/>
        <color rgb="FF000000"/>
        <rFont val="Microsoft YaHei"/>
        <family val="2"/>
        <charset val="134"/>
      </rPr>
      <t xml:space="preserve">
进入)</t>
    </r>
  </si>
  <si>
    <r>
      <rPr>
        <sz val="10"/>
        <color rgb="FF000000"/>
        <rFont val="Arial"/>
        <family val="2"/>
      </rPr>
      <t>真元玄典+80万</t>
    </r>
    <r>
      <rPr>
        <sz val="10"/>
        <color rgb="FFFFF2CC"/>
        <rFont val="Arial"/>
        <family val="2"/>
      </rPr>
      <t>（或5000欢乐豆，自己门派的任务灵石会变成欢乐豆）</t>
    </r>
  </si>
  <si>
    <r>
      <rPr>
        <sz val="10"/>
        <color rgb="FF000000"/>
        <rFont val="Arial"/>
        <family val="2"/>
      </rPr>
      <t>随机物品，啥都有</t>
    </r>
    <r>
      <rPr>
        <sz val="10"/>
        <color rgb="FFFFD966"/>
        <rFont val="Arial"/>
        <family val="2"/>
      </rPr>
      <t>（高阶）</t>
    </r>
  </si>
  <si>
    <r>
      <rPr>
        <sz val="10"/>
        <color rgb="FF000000"/>
        <rFont val="Microsoft YaHei"/>
        <family val="2"/>
        <charset val="134"/>
      </rPr>
      <t>(阵法感悟不够就别硬上被羞辱了）
可选1打1，1打5.对自己实力有信心的大声喊出来：</t>
    </r>
    <r>
      <rPr>
        <sz val="16"/>
        <color rgb="FFCC0000"/>
        <rFont val="Microsoft YaHei"/>
        <family val="2"/>
        <charset val="134"/>
      </rPr>
      <t>我要1打5</t>
    </r>
  </si>
  <si>
    <r>
      <rPr>
        <sz val="10"/>
        <color rgb="FF000000"/>
        <rFont val="Arial"/>
        <family val="2"/>
      </rPr>
      <t xml:space="preserve">陣法夠強，增加公孫兄的好感+5。选1打5就给5份奖励，宁州声望+20
</t>
    </r>
    <r>
      <rPr>
        <sz val="10"/>
        <color rgb="FFFFFF00"/>
        <rFont val="Arial"/>
        <family val="2"/>
      </rPr>
      <t>选其他的都是废物，看这个攻略也没用</t>
    </r>
    <r>
      <rPr>
        <sz val="10"/>
        <color rgb="FF000000"/>
        <rFont val="Arial"/>
        <family val="2"/>
      </rPr>
      <t xml:space="preserve">
tips：选了1打5就要承受吹牛逼的代价。选完1打5一大堆材料。</t>
    </r>
  </si>
  <si>
    <r>
      <rPr>
        <sz val="10"/>
        <color rgb="FF000000"/>
        <rFont val="Arial"/>
        <family val="2"/>
      </rPr>
      <t xml:space="preserve">神识够林沐心好感+2，遁速够百里好感+2
</t>
    </r>
    <r>
      <rPr>
        <sz val="10"/>
        <color rgb="FFFFF2CC"/>
        <rFont val="Arial"/>
        <family val="2"/>
      </rPr>
      <t>求助倪大傻有奇效</t>
    </r>
  </si>
  <si>
    <r>
      <rPr>
        <sz val="10"/>
        <color rgb="FF000000"/>
        <rFont val="Arial"/>
        <family val="2"/>
      </rPr>
      <t xml:space="preserve">杀戮剑灵
</t>
    </r>
    <r>
      <rPr>
        <sz val="10"/>
        <color rgb="FFCC0000"/>
        <rFont val="Arial"/>
        <family val="2"/>
      </rPr>
      <t>不动手有倪大傻彩蛋</t>
    </r>
  </si>
  <si>
    <r>
      <rPr>
        <sz val="10"/>
        <color rgb="FF000000"/>
        <rFont val="Arial"/>
        <family val="2"/>
      </rPr>
      <t xml:space="preserve">发狂的玄机道人
</t>
    </r>
    <r>
      <rPr>
        <sz val="10"/>
        <color rgb="FFCC0000"/>
        <rFont val="Arial"/>
        <family val="2"/>
      </rPr>
      <t>不动手的话四小强装逼彩蛋
我百里抖M竟恐怖如斯</t>
    </r>
  </si>
  <si>
    <r>
      <rPr>
        <sz val="10"/>
        <color rgb="FF000000"/>
        <rFont val="Arial"/>
        <family val="2"/>
      </rPr>
      <t xml:space="preserve">主角显神威，击败恒如真人
</t>
    </r>
    <r>
      <rPr>
        <sz val="10"/>
        <color rgb="FFCC0000"/>
        <rFont val="Arial"/>
        <family val="2"/>
      </rPr>
      <t>袖手旁观有彩蛋</t>
    </r>
  </si>
  <si>
    <r>
      <rPr>
        <sz val="10"/>
        <color rgb="FF000000"/>
        <rFont val="Microsoft YaHei"/>
        <family val="2"/>
        <charset val="134"/>
      </rPr>
      <t>进入天星城</t>
    </r>
    <r>
      <rPr>
        <sz val="12"/>
        <color rgb="FFFF0000"/>
        <rFont val="Microsoft YaHei"/>
        <family val="2"/>
        <charset val="134"/>
      </rPr>
      <t>（BOSS难打，奖励很差）</t>
    </r>
  </si>
  <si>
    <r>
      <rPr>
        <sz val="10"/>
        <color rgb="FF000000"/>
        <rFont val="Microsoft YaHei"/>
        <family val="2"/>
        <charset val="134"/>
      </rPr>
      <t>逸风城-斗法台</t>
    </r>
    <r>
      <rPr>
        <sz val="12"/>
        <color rgb="FFFF0000"/>
        <rFont val="Microsoft YaHei"/>
        <family val="2"/>
        <charset val="134"/>
      </rPr>
      <t>（建议百度攻略）</t>
    </r>
  </si>
  <si>
    <r>
      <rPr>
        <sz val="10"/>
        <color rgb="FF000000"/>
        <rFont val="Arial"/>
        <family val="2"/>
      </rPr>
      <t>结婴秘术</t>
    </r>
    <r>
      <rPr>
        <sz val="16"/>
        <color rgb="FFFFFF00"/>
        <rFont val="Arial"/>
        <family val="2"/>
      </rPr>
      <t>《逆周天》</t>
    </r>
  </si>
  <si>
    <r>
      <rPr>
        <sz val="10"/>
        <color rgb="FF000000"/>
        <rFont val="Arial"/>
        <family val="2"/>
      </rPr>
      <t>6</t>
    </r>
    <r>
      <rPr>
        <sz val="10"/>
        <color rgb="FF000000"/>
        <rFont val="宋体"/>
        <family val="3"/>
        <charset val="134"/>
      </rPr>
      <t>品妖兽材料</t>
    </r>
  </si>
  <si>
    <r>
      <rPr>
        <sz val="10"/>
        <color rgb="FF000000"/>
        <rFont val="宋体"/>
        <family val="3"/>
        <charset val="134"/>
      </rPr>
      <t>天道果</t>
    </r>
    <r>
      <rPr>
        <sz val="10"/>
        <color rgb="FF000000"/>
        <rFont val="Arial"/>
        <family val="2"/>
      </rPr>
      <t>6</t>
    </r>
    <r>
      <rPr>
        <sz val="10"/>
        <color rgb="FF000000"/>
        <rFont val="宋体"/>
        <family val="3"/>
        <charset val="134"/>
      </rPr>
      <t>个</t>
    </r>
  </si>
  <si>
    <r>
      <rPr>
        <sz val="12"/>
        <color rgb="FF000000"/>
        <rFont val="宋体"/>
        <family val="3"/>
        <charset val="134"/>
      </rPr>
      <t>威胁核心规则：神识大于对方时才可威胁</t>
    </r>
  </si>
  <si>
    <r>
      <rPr>
        <u/>
        <sz val="24"/>
        <color rgb="FF175CEB"/>
        <rFont val="微软雅黑"/>
        <family val="2"/>
        <charset val="134"/>
      </rPr>
      <t>https://member.bilibili.com/platform/text-read-list?id=509650</t>
    </r>
  </si>
  <si>
    <r>
      <rPr>
        <u/>
        <sz val="24"/>
        <color rgb="FF175CEB"/>
        <rFont val="微软雅黑"/>
        <family val="2"/>
        <charset val="134"/>
      </rPr>
      <t>https://www.bilibili.com/video/BV1jx4y1771z/</t>
    </r>
  </si>
  <si>
    <r>
      <rPr>
        <u/>
        <sz val="24"/>
        <color rgb="FF175CEB"/>
        <rFont val="微软雅黑"/>
        <family val="2"/>
        <charset val="134"/>
      </rPr>
      <t>https://space.bilibili.com/641391279</t>
    </r>
  </si>
  <si>
    <r>
      <rPr>
        <sz val="14"/>
        <color rgb="FF000000"/>
        <rFont val="微软雅黑"/>
        <family val="2"/>
        <charset val="134"/>
      </rPr>
      <t xml:space="preserve">化神攻略请查看bwiki
</t>
    </r>
    <r>
      <rPr>
        <u/>
        <sz val="14"/>
        <color rgb="FF175CEB"/>
        <rFont val="等线"/>
        <family val="3"/>
        <charset val="134"/>
        <scheme val="minor"/>
      </rPr>
      <t>https://wiki.biligame.com/mcs/%E6%94%BB%E7%95%A5</t>
    </r>
    <r>
      <rPr>
        <sz val="14"/>
        <color rgb="FF000000"/>
        <rFont val="微软雅黑"/>
        <family val="2"/>
        <charset val="134"/>
      </rPr>
      <t xml:space="preserve">
我的渡劫视频
</t>
    </r>
    <r>
      <rPr>
        <u/>
        <sz val="14"/>
        <color rgb="FF175CEB"/>
        <rFont val="等线"/>
        <family val="3"/>
        <charset val="134"/>
        <scheme val="minor"/>
      </rPr>
      <t>https://www.bilibili.com/video/BV1Wj411K7qu/</t>
    </r>
    <r>
      <rPr>
        <sz val="14"/>
        <color rgb="FF000000"/>
        <rFont val="微软雅黑"/>
        <family val="2"/>
        <charset val="134"/>
      </rPr>
      <t xml:space="preserve">
渡劫攻略, Bwiki有现成的
</t>
    </r>
    <r>
      <rPr>
        <u/>
        <sz val="14"/>
        <color rgb="FF175CEB"/>
        <rFont val="等线"/>
        <family val="3"/>
        <charset val="134"/>
        <scheme val="minor"/>
      </rPr>
      <t>https://wiki.biligame.com/mcs/渡劫仙术获取</t>
    </r>
    <r>
      <rPr>
        <u/>
        <sz val="14"/>
        <color rgb="FF175CEB"/>
        <rFont val="等线"/>
        <family val="3"/>
        <charset val="134"/>
        <scheme val="minor"/>
      </rPr>
      <t xml:space="preserve">
https://wiki.biligame.com/mcs/渡劫思路总结</t>
    </r>
  </si>
  <si>
    <r>
      <rPr>
        <sz val="11"/>
        <color rgb="FF000000"/>
        <rFont val="SimSun"/>
        <charset val="134"/>
      </rPr>
      <t xml:space="preserve">点出耐药,吃12颗筑基丹和10颗任意一种灵气权重丹药
把所有可以加血量的功法都升满并且装备上
把四品以下包括四品加最大血量的丹药吃到耐药
视频攻略 最后两分钟 </t>
    </r>
    <r>
      <rPr>
        <u/>
        <sz val="11"/>
        <color rgb="FF175CEB"/>
        <rFont val="SimSun"/>
        <charset val="134"/>
      </rPr>
      <t>https://www.bilibili.com/video/BV1jx4y1771z/</t>
    </r>
  </si>
  <si>
    <r>
      <rPr>
        <sz val="11"/>
        <color rgb="FF000000"/>
        <rFont val="SimSun"/>
        <charset val="134"/>
      </rPr>
      <t xml:space="preserve">任意门派碎丹神通(藏经阁二楼) 逆结婴大法(出海岛屿随机刷,记得要把尸体埋葬)
装备所有加血量的功法
结婴所有的辅助丹药吃到耐药 5阶及以下加生命值的丹药吃到耐药
吃20颗灵气权重丹药  无需控制丹毒
视频指南,最后几分钟 </t>
    </r>
    <r>
      <rPr>
        <u/>
        <sz val="11"/>
        <color rgb="FF175CEB"/>
        <rFont val="SimSun"/>
        <charset val="134"/>
      </rPr>
      <t>https://www.bilibili.com/video/BV1QD4y1N7Ud/</t>
    </r>
  </si>
  <si>
    <r>
      <rPr>
        <sz val="11"/>
        <color rgb="FF000000"/>
        <rFont val="微软雅黑"/>
        <family val="2"/>
        <charset val="134"/>
      </rPr>
      <t>视频解说</t>
    </r>
    <r>
      <rPr>
        <u/>
        <sz val="11"/>
        <color rgb="FF175CEB"/>
        <rFont val="等线"/>
        <family val="3"/>
        <charset val="134"/>
        <scheme val="minor"/>
      </rPr>
      <t xml:space="preserve">
https://www.bilibili.com/video/BV1bT411S7fA/</t>
    </r>
    <r>
      <rPr>
        <u/>
        <sz val="11"/>
        <color rgb="FF175CEB"/>
        <rFont val="等线"/>
        <family val="3"/>
        <charset val="134"/>
        <scheme val="minor"/>
      </rPr>
      <t xml:space="preserve">
如要引用文案请注明出处</t>
    </r>
  </si>
  <si>
    <r>
      <rPr>
        <sz val="11"/>
        <color rgb="FF000000"/>
        <rFont val="SimSun"/>
        <charset val="134"/>
      </rPr>
      <t>碎丹</t>
    </r>
  </si>
  <si>
    <r>
      <rPr>
        <sz val="11"/>
        <color rgb="FF000000"/>
        <rFont val="SimSun"/>
        <charset val="134"/>
      </rPr>
      <t>筑基期可在逸风城斗法台触发宁王任务，赢得比赛后选同意面见宁王，拒绝宁王的邀请后在门外
发现灵气飞剑，选择追寻魔修，独自击杀金丹期魔修后方可找白帝楼执事汇报</t>
    </r>
  </si>
  <si>
    <r>
      <rPr>
        <sz val="11"/>
        <color rgb="FF000000"/>
        <rFont val="SimSun"/>
        <charset val="134"/>
      </rPr>
      <t xml:space="preserve">宗门藏经阁二楼；天机阁执事概率刷新
</t>
    </r>
    <r>
      <rPr>
        <sz val="11"/>
        <color rgb="FF000000"/>
        <rFont val="宋体"/>
        <family val="3"/>
        <charset val="134"/>
      </rPr>
      <t>碎丹辅助心法任意学一种</t>
    </r>
  </si>
  <si>
    <r>
      <rPr>
        <sz val="11"/>
        <color rgb="FF000000"/>
        <rFont val="宋体"/>
        <family val="3"/>
        <charset val="134"/>
      </rPr>
      <t xml:space="preserve">养刀术、凌云诀、玉云功、剑术要诀、御剑九诀
</t>
    </r>
    <r>
      <rPr>
        <sz val="11"/>
        <color rgb="FFFF0000"/>
        <rFont val="宋体"/>
        <family val="3"/>
        <charset val="134"/>
      </rPr>
      <t>神剑诀</t>
    </r>
    <r>
      <rPr>
        <sz val="11"/>
        <color rgb="FF000000"/>
        <rFont val="宋体"/>
        <family val="3"/>
        <charset val="134"/>
      </rPr>
      <t xml:space="preserve">、金虹剑诀、金翎托天功、飞星剑诀、砺剑诀
</t>
    </r>
    <r>
      <rPr>
        <sz val="11"/>
        <color rgb="FFFF0000"/>
        <rFont val="宋体"/>
        <family val="3"/>
        <charset val="134"/>
      </rPr>
      <t>太阴六虚功</t>
    </r>
  </si>
  <si>
    <r>
      <rPr>
        <sz val="11"/>
        <color rgb="FF000000"/>
        <rFont val="宋体"/>
        <family val="3"/>
        <charset val="134"/>
      </rPr>
      <t xml:space="preserve">养刀术、凌云诀、剑术要诀、重剑诀、重元如意体、玉云功
</t>
    </r>
    <r>
      <rPr>
        <sz val="11"/>
        <color rgb="FFFF0000"/>
        <rFont val="宋体"/>
        <family val="3"/>
        <charset val="134"/>
      </rPr>
      <t>奔雷诀</t>
    </r>
    <r>
      <rPr>
        <sz val="11"/>
        <color rgb="FF000000"/>
        <rFont val="宋体"/>
        <family val="3"/>
        <charset val="134"/>
      </rPr>
      <t xml:space="preserve">、重元无锋功、天晶诀、金虹剑诀、神玄炼体诀
</t>
    </r>
    <r>
      <rPr>
        <sz val="11"/>
        <color rgb="FFFF0000"/>
        <rFont val="宋体"/>
        <family val="3"/>
        <charset val="134"/>
      </rPr>
      <t>重元转轮诀</t>
    </r>
    <r>
      <rPr>
        <sz val="11"/>
        <color rgb="FF000000"/>
        <rFont val="宋体"/>
        <family val="3"/>
        <charset val="134"/>
      </rPr>
      <t>、</t>
    </r>
    <r>
      <rPr>
        <sz val="11"/>
        <color rgb="FFFF0000"/>
        <rFont val="宋体"/>
        <family val="3"/>
        <charset val="134"/>
      </rPr>
      <t>一气分神功</t>
    </r>
  </si>
  <si>
    <r>
      <rPr>
        <sz val="11"/>
        <color rgb="FF000000"/>
        <rFont val="宋体"/>
        <family val="3"/>
        <charset val="134"/>
      </rPr>
      <t xml:space="preserve">天刃诀、金芒术、养刀术、凌云诀、玉云功
</t>
    </r>
    <r>
      <rPr>
        <sz val="11"/>
        <color rgb="FFFF0000"/>
        <rFont val="宋体"/>
        <family val="3"/>
        <charset val="134"/>
      </rPr>
      <t>流光真诀</t>
    </r>
    <r>
      <rPr>
        <sz val="11"/>
        <color rgb="FF000000"/>
        <rFont val="宋体"/>
        <family val="3"/>
        <charset val="134"/>
      </rPr>
      <t>、金翎托天功、生生造化诀、神玄炼体诀
藏离诀、玄门引气真诀</t>
    </r>
  </si>
  <si>
    <r>
      <rPr>
        <sz val="11"/>
        <color rgb="FF000000"/>
        <rFont val="宋体"/>
        <family val="3"/>
        <charset val="134"/>
      </rPr>
      <t xml:space="preserve">问水剑典、沧海诀、化雨诀、凌云诀、玉云功、浪击诀、剑术要诀
</t>
    </r>
    <r>
      <rPr>
        <sz val="11"/>
        <color rgb="FFFF0000"/>
        <rFont val="宋体"/>
        <family val="3"/>
        <charset val="134"/>
      </rPr>
      <t>乾坤化剑诀</t>
    </r>
    <r>
      <rPr>
        <sz val="11"/>
        <color rgb="FF000000"/>
        <rFont val="宋体"/>
        <family val="3"/>
        <charset val="134"/>
      </rPr>
      <t xml:space="preserve">、静气诀、灵水诀
</t>
    </r>
    <r>
      <rPr>
        <sz val="11"/>
        <color rgb="FFFF0000"/>
        <rFont val="宋体"/>
        <family val="3"/>
        <charset val="134"/>
      </rPr>
      <t>星河剑典</t>
    </r>
    <r>
      <rPr>
        <sz val="11"/>
        <color rgb="FF000000"/>
        <rFont val="宋体"/>
        <family val="3"/>
        <charset val="134"/>
      </rPr>
      <t>、</t>
    </r>
    <r>
      <rPr>
        <sz val="11"/>
        <color rgb="FFFF0000"/>
        <rFont val="宋体"/>
        <family val="3"/>
        <charset val="134"/>
      </rPr>
      <t>玄水真法</t>
    </r>
    <r>
      <rPr>
        <sz val="11"/>
        <color rgb="FF000000"/>
        <rFont val="宋体"/>
        <family val="3"/>
        <charset val="134"/>
      </rPr>
      <t>、</t>
    </r>
    <r>
      <rPr>
        <sz val="11"/>
        <color rgb="FFFF0000"/>
        <rFont val="宋体"/>
        <family val="3"/>
        <charset val="134"/>
      </rPr>
      <t>太乙剑诀</t>
    </r>
  </si>
  <si>
    <r>
      <rPr>
        <sz val="11"/>
        <color rgb="FF000000"/>
        <rFont val="宋体"/>
        <family val="3"/>
        <charset val="134"/>
      </rPr>
      <t xml:space="preserve">冰霜诀、沧海诀、化雨诀、凌云诀、玉云功
</t>
    </r>
    <r>
      <rPr>
        <sz val="11"/>
        <color rgb="FFFF0000"/>
        <rFont val="宋体"/>
        <family val="3"/>
        <charset val="134"/>
      </rPr>
      <t>冰魄经</t>
    </r>
    <r>
      <rPr>
        <sz val="11"/>
        <color rgb="FF000000"/>
        <rFont val="宋体"/>
        <family val="3"/>
        <charset val="134"/>
      </rPr>
      <t xml:space="preserve">、重水普渡诀、黑水真法、灵水诀、紫阳混元劲
</t>
    </r>
    <r>
      <rPr>
        <sz val="11"/>
        <color rgb="FFFF0000"/>
        <rFont val="宋体"/>
        <family val="3"/>
        <charset val="134"/>
      </rPr>
      <t>裂冰诀</t>
    </r>
    <r>
      <rPr>
        <sz val="11"/>
        <color rgb="FF000000"/>
        <rFont val="宋体"/>
        <family val="3"/>
        <charset val="134"/>
      </rPr>
      <t>、玄门引气真诀</t>
    </r>
  </si>
  <si>
    <r>
      <rPr>
        <sz val="11"/>
        <color rgb="FF000000"/>
        <rFont val="宋体"/>
        <family val="3"/>
        <charset val="134"/>
      </rPr>
      <t xml:space="preserve">沧海诀、化雨诀、浪击诀、凌云诀、玉云功
</t>
    </r>
    <r>
      <rPr>
        <sz val="11"/>
        <color rgb="FFFF0000"/>
        <rFont val="宋体"/>
        <family val="3"/>
        <charset val="134"/>
      </rPr>
      <t>水灵妙法</t>
    </r>
    <r>
      <rPr>
        <sz val="11"/>
        <color rgb="FF000000"/>
        <rFont val="宋体"/>
        <family val="3"/>
        <charset val="134"/>
      </rPr>
      <t xml:space="preserve">、重水普渡诀、怒涛诀、游神御水诀、龙象吞海诀
</t>
    </r>
    <r>
      <rPr>
        <sz val="11"/>
        <color rgb="FFFF0000"/>
        <rFont val="宋体"/>
        <family val="3"/>
        <charset val="134"/>
      </rPr>
      <t>狂澜诀</t>
    </r>
  </si>
  <si>
    <r>
      <rPr>
        <sz val="11"/>
        <color rgb="FF000000"/>
        <rFont val="宋体"/>
        <family val="3"/>
        <charset val="134"/>
      </rPr>
      <t xml:space="preserve">生木诀、上青诀、鸩羽诀、青藤诀、玉云功
</t>
    </r>
    <r>
      <rPr>
        <sz val="11"/>
        <color rgb="FFFF0000"/>
        <rFont val="宋体"/>
        <family val="3"/>
        <charset val="134"/>
      </rPr>
      <t>万象寄生诀</t>
    </r>
    <r>
      <rPr>
        <sz val="11"/>
        <color rgb="FF000000"/>
        <rFont val="宋体"/>
        <family val="3"/>
        <charset val="134"/>
      </rPr>
      <t>、万象缠身诀、青鸾转生诀、紫阳混元劲
幻影神行诀、</t>
    </r>
    <r>
      <rPr>
        <sz val="11"/>
        <color rgb="FFFF0000"/>
        <rFont val="宋体"/>
        <family val="3"/>
        <charset val="134"/>
      </rPr>
      <t>太乙玄功</t>
    </r>
  </si>
  <si>
    <r>
      <rPr>
        <sz val="11"/>
        <color rgb="FF000000"/>
        <rFont val="宋体"/>
        <family val="3"/>
        <charset val="134"/>
      </rPr>
      <t>生木诀、上青诀、鸩羽诀、青藤诀、玉云功
五毒蚀心诀、</t>
    </r>
    <r>
      <rPr>
        <sz val="11"/>
        <color rgb="FFFF0000"/>
        <rFont val="宋体"/>
        <family val="3"/>
        <charset val="134"/>
      </rPr>
      <t>太阴玄毒功</t>
    </r>
    <r>
      <rPr>
        <sz val="11"/>
        <color rgb="FF000000"/>
        <rFont val="宋体"/>
        <family val="3"/>
        <charset val="134"/>
      </rPr>
      <t>、</t>
    </r>
    <r>
      <rPr>
        <sz val="11"/>
        <color rgb="FFFF0000"/>
        <rFont val="宋体"/>
        <family val="3"/>
        <charset val="134"/>
      </rPr>
      <t>青蛇要诀</t>
    </r>
    <r>
      <rPr>
        <sz val="11"/>
        <color rgb="FF000000"/>
        <rFont val="宋体"/>
        <family val="3"/>
        <charset val="134"/>
      </rPr>
      <t xml:space="preserve">、回春诀
</t>
    </r>
    <r>
      <rPr>
        <sz val="11"/>
        <color rgb="FFFF0000"/>
        <rFont val="宋体"/>
        <family val="3"/>
        <charset val="134"/>
      </rPr>
      <t>血毒经</t>
    </r>
  </si>
  <si>
    <r>
      <rPr>
        <sz val="11"/>
        <color rgb="FF000000"/>
        <rFont val="宋体"/>
        <family val="3"/>
        <charset val="134"/>
      </rPr>
      <t xml:space="preserve">烈焰诀、引火诀、弄炎诀、凌云诀、玉云功
</t>
    </r>
    <r>
      <rPr>
        <sz val="11"/>
        <color rgb="FFFF0000"/>
        <rFont val="宋体"/>
        <family val="3"/>
        <charset val="134"/>
      </rPr>
      <t>叠焰诀</t>
    </r>
    <r>
      <rPr>
        <sz val="11"/>
        <color rgb="FF000000"/>
        <rFont val="宋体"/>
        <family val="3"/>
        <charset val="134"/>
      </rPr>
      <t xml:space="preserve">、燃焰诀、陨日轮炎诀、紫阳混元劲、静气诀
</t>
    </r>
    <r>
      <rPr>
        <sz val="11"/>
        <color rgb="FFFF0000"/>
        <rFont val="宋体"/>
        <family val="3"/>
        <charset val="134"/>
      </rPr>
      <t>泰阳功</t>
    </r>
    <r>
      <rPr>
        <sz val="11"/>
        <color rgb="FF000000"/>
        <rFont val="宋体"/>
        <family val="3"/>
        <charset val="134"/>
      </rPr>
      <t>、</t>
    </r>
    <r>
      <rPr>
        <sz val="11"/>
        <color rgb="FFFF0000"/>
        <rFont val="宋体"/>
        <family val="3"/>
        <charset val="134"/>
      </rPr>
      <t>焚天功</t>
    </r>
  </si>
  <si>
    <r>
      <rPr>
        <sz val="11"/>
        <color rgb="FF000000"/>
        <rFont val="宋体"/>
        <family val="3"/>
        <charset val="134"/>
      </rPr>
      <t>烈焰诀、引火诀、弄炎诀、凌云诀、玉云功
燃焰诀、</t>
    </r>
    <r>
      <rPr>
        <sz val="11"/>
        <color rgb="FFFF0000"/>
        <rFont val="宋体"/>
        <family val="3"/>
        <charset val="134"/>
      </rPr>
      <t>焚心诀</t>
    </r>
    <r>
      <rPr>
        <sz val="11"/>
        <color rgb="FF000000"/>
        <rFont val="宋体"/>
        <family val="3"/>
        <charset val="134"/>
      </rPr>
      <t xml:space="preserve">、紫阳混元劲、神玄炼体诀
</t>
    </r>
    <r>
      <rPr>
        <sz val="11"/>
        <color rgb="FFFF0000"/>
        <rFont val="宋体"/>
        <family val="3"/>
        <charset val="134"/>
      </rPr>
      <t>煮海诀</t>
    </r>
    <r>
      <rPr>
        <sz val="11"/>
        <color rgb="FF000000"/>
        <rFont val="宋体"/>
        <family val="3"/>
        <charset val="134"/>
      </rPr>
      <t>、</t>
    </r>
    <r>
      <rPr>
        <sz val="11"/>
        <color rgb="FFFF0000"/>
        <rFont val="宋体"/>
        <family val="3"/>
        <charset val="134"/>
      </rPr>
      <t>焚阳诀</t>
    </r>
    <r>
      <rPr>
        <sz val="11"/>
        <color rgb="FF000000"/>
        <rFont val="宋体"/>
        <family val="3"/>
        <charset val="134"/>
      </rPr>
      <t>、</t>
    </r>
    <r>
      <rPr>
        <sz val="11"/>
        <color rgb="FFFF0000"/>
        <rFont val="宋体"/>
        <family val="3"/>
        <charset val="134"/>
      </rPr>
      <t>涅槃诀</t>
    </r>
  </si>
  <si>
    <r>
      <rPr>
        <sz val="11"/>
        <color rgb="FF000000"/>
        <rFont val="宋体"/>
        <family val="3"/>
        <charset val="134"/>
      </rPr>
      <t>烈焰诀、引火诀、弄炎诀、化焰诀、玉云功
龟息术、</t>
    </r>
    <r>
      <rPr>
        <sz val="11"/>
        <color rgb="FFFF0000"/>
        <rFont val="宋体"/>
        <family val="3"/>
        <charset val="134"/>
      </rPr>
      <t>熔盾诀</t>
    </r>
    <r>
      <rPr>
        <sz val="11"/>
        <color rgb="FF000000"/>
        <rFont val="宋体"/>
        <family val="3"/>
        <charset val="134"/>
      </rPr>
      <t xml:space="preserve">、少阳诀、神玄炼体诀
</t>
    </r>
    <r>
      <rPr>
        <sz val="11"/>
        <color rgb="FFFF0000"/>
        <rFont val="宋体"/>
        <family val="3"/>
        <charset val="134"/>
      </rPr>
      <t>玄阳哺焰诀</t>
    </r>
    <r>
      <rPr>
        <sz val="11"/>
        <color rgb="FF000000"/>
        <rFont val="宋体"/>
        <family val="3"/>
        <charset val="134"/>
      </rPr>
      <t>、</t>
    </r>
    <r>
      <rPr>
        <sz val="11"/>
        <color rgb="FFFF0000"/>
        <rFont val="宋体"/>
        <family val="3"/>
        <charset val="134"/>
      </rPr>
      <t>煮海诀</t>
    </r>
    <r>
      <rPr>
        <sz val="11"/>
        <color rgb="FF000000"/>
        <rFont val="宋体"/>
        <family val="3"/>
        <charset val="134"/>
      </rPr>
      <t>、</t>
    </r>
    <r>
      <rPr>
        <sz val="11"/>
        <color rgb="FFFF0000"/>
        <rFont val="宋体"/>
        <family val="3"/>
        <charset val="134"/>
      </rPr>
      <t>焚阳诀</t>
    </r>
  </si>
  <si>
    <r>
      <rPr>
        <sz val="11"/>
        <color rgb="FF000000"/>
        <rFont val="宋体"/>
        <family val="3"/>
        <charset val="134"/>
      </rPr>
      <t xml:space="preserve">烈焰诀、引火诀、弄炎诀、凌云诀、玉云功
</t>
    </r>
    <r>
      <rPr>
        <sz val="11"/>
        <color rgb="FFFF0000"/>
        <rFont val="宋体"/>
        <family val="3"/>
        <charset val="134"/>
      </rPr>
      <t>叠焰诀</t>
    </r>
  </si>
  <si>
    <r>
      <rPr>
        <sz val="11"/>
        <color rgb="FF000000"/>
        <rFont val="宋体"/>
        <family val="3"/>
        <charset val="134"/>
      </rPr>
      <t xml:space="preserve">化尘诀、地元锻体功、玉云功、撼山诀、土御诀
</t>
    </r>
    <r>
      <rPr>
        <sz val="11"/>
        <color rgb="FFFF0000"/>
        <rFont val="宋体"/>
        <family val="3"/>
        <charset val="134"/>
      </rPr>
      <t>凝沙诀</t>
    </r>
    <r>
      <rPr>
        <sz val="11"/>
        <color rgb="FF000000"/>
        <rFont val="宋体"/>
        <family val="3"/>
        <charset val="134"/>
      </rPr>
      <t xml:space="preserve">、化尘真诀、元戎飞沙诀、生生造化诀
</t>
    </r>
    <r>
      <rPr>
        <sz val="11"/>
        <color rgb="FFFF0000"/>
        <rFont val="宋体"/>
        <family val="3"/>
        <charset val="134"/>
      </rPr>
      <t>万尘归灵诀</t>
    </r>
    <r>
      <rPr>
        <sz val="11"/>
        <color rgb="FF000000"/>
        <rFont val="宋体"/>
        <family val="3"/>
        <charset val="134"/>
      </rPr>
      <t>、</t>
    </r>
    <r>
      <rPr>
        <sz val="11"/>
        <color rgb="FFFF0000"/>
        <rFont val="宋体"/>
        <family val="3"/>
        <charset val="134"/>
      </rPr>
      <t>三转炼山诀</t>
    </r>
  </si>
  <si>
    <r>
      <rPr>
        <sz val="11"/>
        <color rgb="FF000000"/>
        <rFont val="宋体"/>
        <family val="3"/>
        <charset val="134"/>
      </rPr>
      <t xml:space="preserve">化尘诀、地元锻体功、玉云功、撼山诀、土御诀
</t>
    </r>
    <r>
      <rPr>
        <sz val="11"/>
        <color rgb="FFFF0000"/>
        <rFont val="宋体"/>
        <family val="3"/>
        <charset val="134"/>
      </rPr>
      <t>凝沙诀</t>
    </r>
    <r>
      <rPr>
        <sz val="11"/>
        <color rgb="FF000000"/>
        <rFont val="宋体"/>
        <family val="3"/>
        <charset val="134"/>
      </rPr>
      <t xml:space="preserve">、化尘真诀、元戎飞沙诀、象甲功、小须弥禁法、少阳诀
</t>
    </r>
    <r>
      <rPr>
        <sz val="11"/>
        <color rgb="FFFF0000"/>
        <rFont val="宋体"/>
        <family val="3"/>
        <charset val="134"/>
      </rPr>
      <t>万尘归灵诀</t>
    </r>
  </si>
  <si>
    <r>
      <rPr>
        <sz val="11"/>
        <color rgb="FF000000"/>
        <rFont val="宋体"/>
        <family val="3"/>
        <charset val="134"/>
      </rPr>
      <t>化尘诀、地元锻体功、玉云功、撼山诀、土御诀、凌云诀
聚尘诀、元戎飞沙诀、象甲功、</t>
    </r>
    <r>
      <rPr>
        <sz val="11"/>
        <color rgb="FFFF0000"/>
        <rFont val="宋体"/>
        <family val="3"/>
        <charset val="134"/>
      </rPr>
      <t>混元引气诀</t>
    </r>
    <r>
      <rPr>
        <sz val="11"/>
        <color rgb="FF000000"/>
        <rFont val="宋体"/>
        <family val="3"/>
        <charset val="134"/>
      </rPr>
      <t xml:space="preserve">
四象天引录、</t>
    </r>
    <r>
      <rPr>
        <sz val="11"/>
        <color rgb="FFFF0000"/>
        <rFont val="宋体"/>
        <family val="3"/>
        <charset val="134"/>
      </rPr>
      <t>三转炼山诀</t>
    </r>
  </si>
  <si>
    <r>
      <rPr>
        <sz val="11"/>
        <color rgb="FF000000"/>
        <rFont val="宋体"/>
        <family val="3"/>
        <charset val="134"/>
      </rPr>
      <t xml:space="preserve">化尘诀、地元锻体功、玉云功、撼山诀、土御诀、凌云诀
</t>
    </r>
    <r>
      <rPr>
        <sz val="11"/>
        <color rgb="FFFF0000"/>
        <rFont val="宋体"/>
        <family val="3"/>
        <charset val="134"/>
      </rPr>
      <t>凝沙诀</t>
    </r>
    <r>
      <rPr>
        <sz val="11"/>
        <color rgb="FF000000"/>
        <rFont val="宋体"/>
        <family val="3"/>
        <charset val="134"/>
      </rPr>
      <t>、</t>
    </r>
    <r>
      <rPr>
        <sz val="11"/>
        <color rgb="FFFF0000"/>
        <rFont val="宋体"/>
        <family val="3"/>
        <charset val="134"/>
      </rPr>
      <t>五藏炼尘功</t>
    </r>
    <r>
      <rPr>
        <sz val="11"/>
        <color rgb="FF000000"/>
        <rFont val="宋体"/>
        <family val="3"/>
        <charset val="134"/>
      </rPr>
      <t>、</t>
    </r>
    <r>
      <rPr>
        <sz val="11"/>
        <color rgb="FFFF0000"/>
        <rFont val="宋体"/>
        <family val="3"/>
        <charset val="134"/>
      </rPr>
      <t>三才化甲诀</t>
    </r>
    <r>
      <rPr>
        <sz val="11"/>
        <color rgb="FF000000"/>
        <rFont val="宋体"/>
        <family val="3"/>
        <charset val="134"/>
      </rPr>
      <t>、象甲功、紫霄功、蓄灵诀</t>
    </r>
  </si>
  <si>
    <r>
      <rPr>
        <sz val="11"/>
        <color rgb="FF000000"/>
        <rFont val="SimSun"/>
        <charset val="134"/>
      </rPr>
      <t>五内观想法、凌云诀、燃魂诀、玉云功、通宝合元诀、紫阳混元劲、少阳诀、宝塔观想法、</t>
    </r>
    <r>
      <rPr>
        <sz val="11"/>
        <color rgb="FFFF0000"/>
        <rFont val="SimSun"/>
        <charset val="134"/>
      </rPr>
      <t>大罗千幻诀</t>
    </r>
    <r>
      <rPr>
        <sz val="11"/>
        <color rgb="FF000000"/>
        <rFont val="SimSun"/>
        <charset val="134"/>
      </rPr>
      <t>、幻影神行诀、上青诀、生木诀、沧海诀、青鸾转生诀、重水普渡诀、青藤诀、天刃诀、吐纳功法、化雨诀、金翎托天功、静气诀、神玄炼体诀、</t>
    </r>
  </si>
  <si>
    <r>
      <rPr>
        <sz val="11"/>
        <color rgb="FF000000"/>
        <rFont val="宋体"/>
        <family val="3"/>
        <charset val="134"/>
      </rPr>
      <t>化尘教</t>
    </r>
  </si>
  <si>
    <r>
      <rPr>
        <sz val="11"/>
        <color rgb="FF000000"/>
        <rFont val="宋体"/>
        <family val="3"/>
        <charset val="134"/>
      </rPr>
      <t>重元转轮诀、</t>
    </r>
    <r>
      <rPr>
        <sz val="11"/>
        <color rgb="FFFF0000"/>
        <rFont val="宋体"/>
        <family val="3"/>
        <charset val="134"/>
      </rPr>
      <t>重剑诀</t>
    </r>
    <r>
      <rPr>
        <sz val="11"/>
        <color rgb="FF000000"/>
        <rFont val="宋体"/>
        <family val="3"/>
        <charset val="134"/>
      </rPr>
      <t>、藏剑诀、养刀术</t>
    </r>
  </si>
  <si>
    <r>
      <rPr>
        <sz val="11"/>
        <color rgb="FFFF0000"/>
        <rFont val="宋体"/>
        <family val="3"/>
        <charset val="134"/>
      </rPr>
      <t>化雨诀</t>
    </r>
    <r>
      <rPr>
        <sz val="11"/>
        <color rgb="FF000000"/>
        <rFont val="宋体"/>
        <family val="3"/>
        <charset val="134"/>
      </rPr>
      <t>、浪击诀、沧海诀、</t>
    </r>
    <r>
      <rPr>
        <sz val="11"/>
        <color rgb="FFFF0000"/>
        <rFont val="宋体"/>
        <family val="3"/>
        <charset val="134"/>
      </rPr>
      <t>龟息术</t>
    </r>
  </si>
  <si>
    <r>
      <t>龟息术</t>
    </r>
    <r>
      <rPr>
        <sz val="11"/>
        <color rgb="FF000000"/>
        <rFont val="宋体"/>
        <family val="3"/>
        <charset val="134"/>
      </rPr>
      <t>、鸩羽诀</t>
    </r>
  </si>
  <si>
    <r>
      <rPr>
        <sz val="11"/>
        <color rgb="FFFF0000"/>
        <rFont val="宋体"/>
        <family val="3"/>
        <charset val="134"/>
      </rPr>
      <t>烈焰诀</t>
    </r>
    <r>
      <rPr>
        <sz val="11"/>
        <color rgb="FF000000"/>
        <rFont val="宋体"/>
        <family val="3"/>
        <charset val="134"/>
      </rPr>
      <t>、凌云诀、引火诀、弄焰诀</t>
    </r>
  </si>
  <si>
    <r>
      <t>撼山诀、</t>
    </r>
    <r>
      <rPr>
        <sz val="11"/>
        <color rgb="FFFF0000"/>
        <rFont val="宋体"/>
        <family val="3"/>
        <charset val="134"/>
      </rPr>
      <t>胎息经</t>
    </r>
  </si>
  <si>
    <r>
      <rPr>
        <sz val="11"/>
        <color rgb="FF000000"/>
        <rFont val="宋体"/>
        <family val="3"/>
        <charset val="134"/>
      </rPr>
      <t>剑典-人剑篇、剑术要诀、</t>
    </r>
    <r>
      <rPr>
        <sz val="11"/>
        <color rgb="FFFF0000"/>
        <rFont val="宋体"/>
        <family val="3"/>
        <charset val="134"/>
      </rPr>
      <t>胎息经</t>
    </r>
    <r>
      <rPr>
        <sz val="11"/>
        <color rgb="FF000000"/>
        <rFont val="宋体"/>
        <family val="3"/>
        <charset val="134"/>
      </rPr>
      <t>、凌云诀</t>
    </r>
  </si>
  <si>
    <r>
      <rPr>
        <sz val="11"/>
        <color rgb="FF000000"/>
        <rFont val="宋体"/>
        <family val="3"/>
        <charset val="134"/>
      </rPr>
      <t>燃魂诀、凌云诀、五内观想法、</t>
    </r>
    <r>
      <rPr>
        <sz val="11"/>
        <color rgb="FFFF0000"/>
        <rFont val="宋体"/>
        <family val="3"/>
        <charset val="134"/>
      </rPr>
      <t>胎息经</t>
    </r>
  </si>
  <si>
    <r>
      <rPr>
        <sz val="11"/>
        <color rgb="FF000000"/>
        <rFont val="宋体"/>
        <family val="3"/>
        <charset val="134"/>
      </rPr>
      <t>夺灵诀、</t>
    </r>
    <r>
      <rPr>
        <sz val="11"/>
        <color rgb="FFFF0000"/>
        <rFont val="宋体"/>
        <family val="3"/>
        <charset val="134"/>
      </rPr>
      <t>胎息经</t>
    </r>
    <r>
      <rPr>
        <sz val="11"/>
        <color rgb="FF000000"/>
        <rFont val="宋体"/>
        <family val="3"/>
        <charset val="134"/>
      </rPr>
      <t>、凌云诀</t>
    </r>
  </si>
  <si>
    <r>
      <rPr>
        <b/>
        <sz val="11"/>
        <color rgb="FF000000"/>
        <rFont val="SimSun"/>
        <charset val="134"/>
      </rPr>
      <t>阵道悟道要在筑基期尽快升到道之真境,这样不需要出海就可以自己升到五品聚灵阵, 比起把阵法领悟到道之真境的时间, 不如去南崖岛买六品聚灵阵旗,双洞府加六级聚灵阵约等于无限草药</t>
    </r>
    <r>
      <rPr>
        <b/>
        <sz val="11"/>
        <color rgb="FF000000"/>
        <rFont val="SimSun"/>
        <charset val="134"/>
      </rPr>
      <t xml:space="preserve">
丹圣没有必要点,灵石后期是不缺的,缺的是悟道点, 能花钱解决的事情, 不要耗费悟道点</t>
    </r>
  </si>
  <si>
    <r>
      <rPr>
        <sz val="11"/>
        <color rgb="FF000000"/>
        <rFont val="SimSun"/>
        <charset val="134"/>
      </rPr>
      <t>上面是优化丹方, 原版丹方在最下面,丹方模拟器无法在腾讯在线表格中实现, 如果需要模拟器进群925415828下载
优化丹方尽量用低级草药替代了高级的草药,成本降低的同时,也提高了所需草药总数,所以导致某些优化丹方需要更高级的炉子.
请玩家根据自身的情况采取不同的丹方, 炼丹是不需要丹方的,只要知道配方就可以直接练. 原则上3级以下的丹药不值得练,浪费时间.
炼制低级丹药,耐久-1(如果点出控火则不减耐久),同级别炼丹,耐久-2,跨一级,耐久-40,跨两级,耐久-80</t>
    </r>
  </si>
  <si>
    <r>
      <rPr>
        <sz val="11"/>
        <color rgb="FFC00000"/>
        <rFont val="宋体"/>
        <family val="3"/>
        <charset val="134"/>
      </rPr>
      <t>龙血草</t>
    </r>
  </si>
  <si>
    <r>
      <rPr>
        <b/>
        <sz val="12"/>
        <color rgb="FFCC0000"/>
        <rFont val="微软雅黑"/>
        <family val="2"/>
        <charset val="134"/>
      </rPr>
      <t>阵道领悟尽快领悟到最高, 双洞府就有两个六级聚灵阵</t>
    </r>
    <r>
      <rPr>
        <sz val="12"/>
        <color rgb="FFCC0000"/>
        <rFont val="等线"/>
        <family val="3"/>
        <charset val="134"/>
        <scheme val="minor"/>
      </rPr>
      <t xml:space="preserve">
或者在筑基期先练到道之真境, 在南崖刷两把六品聚灵阵旗
可以剩下大量悟道时间</t>
    </r>
  </si>
  <si>
    <r>
      <rPr>
        <sz val="11"/>
        <color rgb="FF00B0F0"/>
        <rFont val="宋体"/>
        <family val="3"/>
        <charset val="134"/>
      </rPr>
      <t>紫猴花</t>
    </r>
  </si>
  <si>
    <t>上清印、烈火掌、离火绝炎、驱寒印、五行颠倒术、归元咒、燃烬</t>
  </si>
  <si>
    <r>
      <rPr>
        <sz val="12"/>
        <rFont val="微软雅黑"/>
        <family val="2"/>
        <charset val="134"/>
      </rPr>
      <t>弄焰诀、烈焰诀、凌云诀、玉云功、飞云劲、陨日轮炎诀、静气诀、紫霄功、燃焰诀、</t>
    </r>
    <r>
      <rPr>
        <sz val="12"/>
        <color rgb="FFFF0000"/>
        <rFont val="微软雅黑"/>
        <family val="2"/>
        <charset val="134"/>
      </rPr>
      <t>吞日神猿变</t>
    </r>
    <r>
      <rPr>
        <sz val="12"/>
        <rFont val="微软雅黑"/>
        <family val="2"/>
        <charset val="134"/>
      </rPr>
      <t>、幻影神行诀</t>
    </r>
  </si>
  <si>
    <t>运气术、御剑术、剑罡诀、聚灵阵</t>
  </si>
  <si>
    <r>
      <rPr>
        <sz val="12"/>
        <rFont val="微软雅黑"/>
        <family val="2"/>
        <charset val="134"/>
      </rPr>
      <t>剑术要诀、御剑九诀、凌云诀、玉云功、飞云劲、紫阳混元劲、静气诀、神玄炼体诀、飞星剑诀、紫霄功、</t>
    </r>
    <r>
      <rPr>
        <sz val="12"/>
        <color rgb="FFFF0000"/>
        <rFont val="微软雅黑"/>
        <family val="2"/>
        <charset val="134"/>
      </rPr>
      <t>太乙剑诀</t>
    </r>
  </si>
  <si>
    <r>
      <rPr>
        <sz val="12"/>
        <color theme="1"/>
        <rFont val="微软雅黑"/>
        <family val="2"/>
        <charset val="134"/>
      </rPr>
      <t>运气术、御剑术、纵地金光、归元剑气、</t>
    </r>
    <r>
      <rPr>
        <sz val="12"/>
        <color rgb="FFFF0000"/>
        <rFont val="微软雅黑"/>
        <family val="2"/>
        <charset val="134"/>
      </rPr>
      <t>万剑诀</t>
    </r>
    <r>
      <rPr>
        <sz val="12"/>
        <rFont val="微软雅黑"/>
        <family val="2"/>
        <charset val="134"/>
      </rPr>
      <t>、聚灵阵</t>
    </r>
  </si>
  <si>
    <r>
      <rPr>
        <sz val="12"/>
        <rFont val="微软雅黑"/>
        <family val="2"/>
        <charset val="134"/>
      </rPr>
      <t>剑术要诀、御剑九诀、凌云诀、玉云功、飞云劲、</t>
    </r>
    <r>
      <rPr>
        <sz val="12"/>
        <color rgb="FFFF0000"/>
        <rFont val="微软雅黑"/>
        <family val="2"/>
        <charset val="134"/>
      </rPr>
      <t>七杀剑诀</t>
    </r>
    <r>
      <rPr>
        <sz val="12"/>
        <rFont val="微软雅黑"/>
        <family val="2"/>
        <charset val="134"/>
      </rPr>
      <t>、紫阳混元劲、静气诀、神玄炼体诀、飞星剑诀、</t>
    </r>
    <r>
      <rPr>
        <sz val="12"/>
        <color rgb="FFFF0000"/>
        <rFont val="微软雅黑"/>
        <family val="2"/>
        <charset val="134"/>
      </rPr>
      <t>太乙剑诀</t>
    </r>
  </si>
  <si>
    <t>树牢术、善水印、灵藤印、御水诀、寄杖诀、太青妙法、滥觞、归元咒、三相脱骨诀、三相生灵诀</t>
  </si>
  <si>
    <r>
      <rPr>
        <sz val="12"/>
        <rFont val="微软雅黑"/>
        <family val="2"/>
        <charset val="134"/>
      </rPr>
      <t>青藤诀、生木诀、吐纳功法、凌云诀、化雨诀、紫阳混元劲、青鸾转生诀、静气诀、神玄炼体诀、长春通玄录、浑天术、紫霄功、</t>
    </r>
    <r>
      <rPr>
        <sz val="12"/>
        <color rgb="FFFF0000"/>
        <rFont val="微软雅黑"/>
        <family val="2"/>
        <charset val="134"/>
      </rPr>
      <t>吞日神猿变</t>
    </r>
  </si>
  <si>
    <t>截脉、三寸真元掌、五行颠倒术、归元咒、聚灵阵、纵地金光、滥觞</t>
  </si>
  <si>
    <t>吐纳功法、凌云诀、玉云功、飞云劲、胎息经、天刃诀、浑天术、神玄炼体诀、紫阳混元劲、紫霄功、龙象吞海诀、静气诀、吞日神猿变、幻影神行诀</t>
  </si>
  <si>
    <r>
      <rPr>
        <sz val="12"/>
        <color theme="1"/>
        <rFont val="微软雅黑"/>
        <family val="2"/>
        <charset val="134"/>
      </rPr>
      <t>树牢术、蓄力、三山印、灵光印、分影手、巨灵爪、气旋斩、</t>
    </r>
    <r>
      <rPr>
        <sz val="12"/>
        <color rgb="FFFF0000"/>
        <rFont val="微软雅黑"/>
        <family val="2"/>
        <charset val="134"/>
      </rPr>
      <t>催心爪</t>
    </r>
    <r>
      <rPr>
        <sz val="12"/>
        <rFont val="微软雅黑"/>
        <family val="2"/>
        <charset val="134"/>
      </rPr>
      <t>、归元咒、纵地金光</t>
    </r>
  </si>
  <si>
    <r>
      <rPr>
        <sz val="12"/>
        <rFont val="微软雅黑"/>
        <family val="2"/>
        <charset val="134"/>
      </rPr>
      <t>青藤诀、生木诀、天刃诀、吐纳功法、凌云诀、化雨诀、通宝合元诀、少阳诀、金翎托天功、紫阳混元劲、静气诀、神玄炼体诀、</t>
    </r>
    <r>
      <rPr>
        <sz val="12"/>
        <color rgb="FFFF0000"/>
        <rFont val="微软雅黑"/>
        <family val="2"/>
        <charset val="134"/>
      </rPr>
      <t>大罗千幻诀</t>
    </r>
  </si>
  <si>
    <r>
      <rPr>
        <sz val="12"/>
        <color theme="1"/>
        <rFont val="微软雅黑"/>
        <family val="2"/>
        <charset val="134"/>
      </rPr>
      <t>鹤喙针、五行颠倒术、分影手、寄杖诀、滥觞、归元咒、</t>
    </r>
    <r>
      <rPr>
        <sz val="12"/>
        <color rgb="FFFF0000"/>
        <rFont val="微软雅黑"/>
        <family val="2"/>
        <charset val="134"/>
      </rPr>
      <t>鹤回翔</t>
    </r>
  </si>
  <si>
    <r>
      <rPr>
        <sz val="12"/>
        <color theme="1"/>
        <rFont val="微软雅黑"/>
        <family val="2"/>
        <charset val="134"/>
      </rPr>
      <t>上青诀、生木诀、沧海诀、玉云功、凌云诀、通宝合元诀、青鸾转生诀、重水普渡诀、紫阳混元劲、少阳诀、</t>
    </r>
    <r>
      <rPr>
        <sz val="12"/>
        <color rgb="FFFF0000"/>
        <rFont val="微软雅黑"/>
        <family val="2"/>
        <charset val="134"/>
      </rPr>
      <t>大罗千幻诀</t>
    </r>
  </si>
  <si>
    <t>惊魂咒、蓄力、灵力护罩、凝神咒、聚元咒、矢神刺、神念诀、五行颠倒术</t>
  </si>
  <si>
    <r>
      <rPr>
        <sz val="12"/>
        <rFont val="微软雅黑"/>
        <family val="2"/>
        <charset val="134"/>
      </rPr>
      <t>五内观想法、凌云诀、燃魂诀、玉云功、通宝合元诀、紫阳混元劲、少阳诀、宝塔观想法、</t>
    </r>
    <r>
      <rPr>
        <sz val="12"/>
        <color rgb="FFFF0000"/>
        <rFont val="微软雅黑"/>
        <family val="2"/>
        <charset val="134"/>
      </rPr>
      <t>大罗千幻诀</t>
    </r>
    <r>
      <rPr>
        <sz val="12"/>
        <rFont val="微软雅黑"/>
        <family val="2"/>
        <charset val="134"/>
      </rPr>
      <t>、幻影神行诀</t>
    </r>
  </si>
  <si>
    <t>海外势力</t>
  </si>
  <si>
    <r>
      <rPr>
        <sz val="12"/>
        <color theme="1"/>
        <rFont val="微软雅黑"/>
        <family val="2"/>
        <charset val="134"/>
      </rPr>
      <t xml:space="preserve">猛鬼断空手、五鬼附身术、蓄力、灵力护罩
啖魂术、血祭噬魂术、噬魂诀、拘灵阵、聚灵阵
</t>
    </r>
    <r>
      <rPr>
        <sz val="12"/>
        <color rgb="FFFF0000"/>
        <rFont val="微软雅黑"/>
        <family val="2"/>
        <charset val="134"/>
      </rPr>
      <t>百鬼拘灵阵</t>
    </r>
  </si>
  <si>
    <t>禾山经、吐纳功法、凌云诀、玉云功、胎息经
紫阳混元劲、少阳诀、静气诀、神玄炼体诀、混天术</t>
  </si>
  <si>
    <t>禾山道</t>
  </si>
  <si>
    <t>截灵手、八极崩、悬灵术、腐毒咒、引毒咒、炙火印
离火绝炎、炙炎轮回、驱寒印、三昧真火</t>
  </si>
  <si>
    <t>凌云诀、玉云功、飞云劲、胎息经、夺灵诀、鸩羽诀
五毒蚀心诀、陨日轮炎诀、紫阳混元劲、静气诀</t>
  </si>
  <si>
    <t>沂山派</t>
  </si>
  <si>
    <t>灵犀掌、蓄力
乱刃、五行颠倒术、回风印、灵犀掌、归元咒</t>
  </si>
  <si>
    <t>吐纳功法、凌云诀、玉云功、飞云劲、胎息经
神玄炼体诀、紫阳混元劲、静气诀、紫霄功
玄门引气真诀</t>
  </si>
  <si>
    <t>御剑术
剑罡诀、聚灵阵</t>
  </si>
  <si>
    <r>
      <rPr>
        <sz val="12"/>
        <color theme="1"/>
        <rFont val="微软雅黑"/>
        <family val="2"/>
        <charset val="134"/>
      </rPr>
      <t xml:space="preserve">剑术要诀、御剑九诀、玉云功、凌云诀、飞云劲
紫阳混元劲、飞星剑诀、神玄炼体诀、静气诀、紫霄功
</t>
    </r>
    <r>
      <rPr>
        <sz val="12"/>
        <color rgb="FFFF0000"/>
        <rFont val="微软雅黑"/>
        <family val="2"/>
        <charset val="134"/>
      </rPr>
      <t>太乙剑诀</t>
    </r>
  </si>
  <si>
    <t>土墙术、玄土印、灵力护罩
崩岩术、铁甲咒、透石术、地煞凝结
裂气斩</t>
  </si>
  <si>
    <t>凌云诀、玉云功、飞云劲、胎息经、地元锻体功、撼山诀
象甲功、紫阳混元劲、土象归一诀、元戎飞沙诀、神玄炼体诀、静气诀
幻影神行诀</t>
  </si>
  <si>
    <r>
      <rPr>
        <sz val="12"/>
        <color theme="1"/>
        <rFont val="微软雅黑"/>
        <family val="2"/>
        <charset val="134"/>
      </rPr>
      <t xml:space="preserve">腐毒咒、炙火印、吐焰诀、引毒咒
离火绝炎、炙炎轮回、驱寒印、三昧真火
</t>
    </r>
    <r>
      <rPr>
        <sz val="12"/>
        <color rgb="FFFF0000"/>
        <rFont val="微软雅黑"/>
        <family val="2"/>
        <charset val="134"/>
      </rPr>
      <t>蚀骨毒火</t>
    </r>
  </si>
  <si>
    <t>凌云诀、玉云功、飞云劲、弄炎诀、烈焰诀、生木诀、鸩羽诀
浑天术、五毒蚀心诀、陨日轮炎诀、紫阳混元劲、静气诀、少阳诀</t>
  </si>
  <si>
    <t>上清印
烈火掌、离火绝炎、五行颠倒术、驱寒印、归元咒</t>
  </si>
  <si>
    <r>
      <rPr>
        <sz val="12"/>
        <color theme="1"/>
        <rFont val="微软雅黑"/>
        <family val="2"/>
        <charset val="134"/>
      </rPr>
      <t>凌云诀、玉云功、飞云劲、弄炎诀、烈焰诀
陨日轮炎诀、静气诀、紫霄功、燃焰诀
幻影神行诀、</t>
    </r>
    <r>
      <rPr>
        <sz val="12"/>
        <color rgb="FFFF0000"/>
        <rFont val="微软雅黑"/>
        <family val="2"/>
        <charset val="134"/>
      </rPr>
      <t>吞日神猿变</t>
    </r>
  </si>
  <si>
    <t>金罡斩、水龙弹、树牢术、吐焰诀、地龙术、金光罩、土墙术
灵藤印、业火印、厚土印</t>
  </si>
  <si>
    <t>吐纳功法、凌云诀、玉云功、飞云劲、胎息经
紫阳混元劲、少阳诀、生生造化诀
幻影神行诀</t>
  </si>
  <si>
    <r>
      <rPr>
        <sz val="12"/>
        <color theme="1"/>
        <rFont val="微软雅黑"/>
        <family val="2"/>
        <charset val="134"/>
      </rPr>
      <t xml:space="preserve">暗雷劲、灵力护罩
五行颠倒术、风灵劲、摧血掌、牵灵咒
</t>
    </r>
    <r>
      <rPr>
        <sz val="12"/>
        <color rgb="FFFF0000"/>
        <rFont val="微软雅黑"/>
        <family val="2"/>
        <charset val="134"/>
      </rPr>
      <t>玄阴劲、枯灵劲、阴阳劲</t>
    </r>
  </si>
  <si>
    <t>吐纳功法、凌云诀、玉云功、飞云劲、胎息经
神玄炼体诀、紫阳混元劲、龟息术、少阳诀、紫霄功
九玄内经、玄门引气真诀</t>
  </si>
  <si>
    <t>宁州散修/
天机阁</t>
  </si>
  <si>
    <t>御剑术
剑罡诀
玄武剑阵</t>
  </si>
  <si>
    <t>剑术要诀、御剑九诀、玉云功、凌云诀、飞云劲
飞星剑诀、神玄炼体诀、紫阳混元劲、紫霄功、静气诀</t>
  </si>
  <si>
    <r>
      <rPr>
        <sz val="12"/>
        <color theme="1"/>
        <rFont val="微软雅黑"/>
        <family val="2"/>
        <charset val="134"/>
      </rPr>
      <t xml:space="preserve">人剑
</t>
    </r>
    <r>
      <rPr>
        <sz val="12"/>
        <color rgb="FFFF0000"/>
        <rFont val="微软雅黑"/>
        <family val="2"/>
        <charset val="134"/>
      </rPr>
      <t>地剑</t>
    </r>
    <r>
      <rPr>
        <sz val="12"/>
        <color theme="1"/>
        <rFont val="微软雅黑"/>
        <family val="2"/>
        <charset val="134"/>
      </rPr>
      <t xml:space="preserve">、剑罡诀
</t>
    </r>
    <r>
      <rPr>
        <sz val="12"/>
        <color rgb="FFFF0000"/>
        <rFont val="微软雅黑"/>
        <family val="2"/>
        <charset val="134"/>
      </rPr>
      <t>天剑</t>
    </r>
  </si>
  <si>
    <r>
      <rPr>
        <sz val="12"/>
        <color theme="1"/>
        <rFont val="微软雅黑"/>
        <family val="2"/>
        <charset val="134"/>
      </rPr>
      <t xml:space="preserve">凌云诀、玉云功、飞云劲、剑典-人道篇、剑术要诀
剑典-地道篇、飞星剑诀、神玄炼体诀
</t>
    </r>
    <r>
      <rPr>
        <sz val="12"/>
        <color rgb="FFFF0000"/>
        <rFont val="微软雅黑"/>
        <family val="2"/>
        <charset val="134"/>
      </rPr>
      <t>剑典-天道篇</t>
    </r>
  </si>
  <si>
    <r>
      <rPr>
        <sz val="12"/>
        <color theme="1"/>
        <rFont val="微软雅黑"/>
        <family val="2"/>
        <charset val="134"/>
      </rPr>
      <t xml:space="preserve">人剑
</t>
    </r>
    <r>
      <rPr>
        <sz val="12"/>
        <color rgb="FFFF0000"/>
        <rFont val="微软雅黑"/>
        <family val="2"/>
        <charset val="134"/>
      </rPr>
      <t>地剑</t>
    </r>
    <r>
      <rPr>
        <sz val="12"/>
        <color theme="1"/>
        <rFont val="微软雅黑"/>
        <family val="2"/>
        <charset val="134"/>
      </rPr>
      <t xml:space="preserve">
玄武剑阵、</t>
    </r>
    <r>
      <rPr>
        <sz val="12"/>
        <color rgb="FFFF0000"/>
        <rFont val="微软雅黑"/>
        <family val="2"/>
        <charset val="134"/>
      </rPr>
      <t>天剑</t>
    </r>
    <r>
      <rPr>
        <sz val="12"/>
        <color theme="1"/>
        <rFont val="微软雅黑"/>
        <family val="2"/>
        <charset val="134"/>
      </rPr>
      <t>、</t>
    </r>
    <r>
      <rPr>
        <sz val="12"/>
        <color rgb="FFFF0000"/>
        <rFont val="微软雅黑"/>
        <family val="2"/>
        <charset val="134"/>
      </rPr>
      <t>阴阳两仪剑</t>
    </r>
  </si>
  <si>
    <r>
      <rPr>
        <sz val="12"/>
        <color theme="1"/>
        <rFont val="微软雅黑"/>
        <family val="2"/>
        <charset val="134"/>
      </rPr>
      <t xml:space="preserve">惊魂咒、蓄力、灵力护罩、隐匿术
凝神咒、扰魂术、神念诀、折星哺气诀、星耀凝魂诀、蚀神刺
</t>
    </r>
    <r>
      <rPr>
        <sz val="12"/>
        <color rgb="FFFF0000"/>
        <rFont val="微软雅黑"/>
        <family val="2"/>
        <charset val="134"/>
      </rPr>
      <t>星微神灭诀</t>
    </r>
  </si>
  <si>
    <r>
      <rPr>
        <sz val="12"/>
        <color theme="1"/>
        <rFont val="微软雅黑"/>
        <family val="2"/>
        <charset val="134"/>
      </rPr>
      <t>玉云功、凌云诀、五内观想法、燃魂诀、神蚀法
宝塔观想法、神门渡气诀、神威式、</t>
    </r>
    <r>
      <rPr>
        <sz val="12"/>
        <color rgb="FFFF0000"/>
        <rFont val="微软雅黑"/>
        <family val="2"/>
        <charset val="134"/>
      </rPr>
      <t>罗睺镇魂诀</t>
    </r>
    <r>
      <rPr>
        <sz val="12"/>
        <color theme="1"/>
        <rFont val="微软雅黑"/>
        <family val="2"/>
        <charset val="134"/>
      </rPr>
      <t xml:space="preserve">
</t>
    </r>
    <r>
      <rPr>
        <sz val="12"/>
        <color rgb="FFFF0000"/>
        <rFont val="微软雅黑"/>
        <family val="2"/>
        <charset val="134"/>
      </rPr>
      <t>月破引虚诀</t>
    </r>
  </si>
  <si>
    <t>星宫/林家</t>
  </si>
  <si>
    <r>
      <rPr>
        <sz val="12"/>
        <color theme="1"/>
        <rFont val="微软雅黑"/>
        <family val="2"/>
        <charset val="134"/>
      </rPr>
      <t>惊魂咒、蓄力、灵力护罩
凝神咒、扰魂术、神念诀、苍云荫月、</t>
    </r>
    <r>
      <rPr>
        <sz val="12"/>
        <color rgb="FFFF0000"/>
        <rFont val="微软雅黑"/>
        <family val="2"/>
        <charset val="134"/>
      </rPr>
      <t>月曝寒辉</t>
    </r>
    <r>
      <rPr>
        <sz val="12"/>
        <color theme="1"/>
        <rFont val="微软雅黑"/>
        <family val="2"/>
        <charset val="134"/>
      </rPr>
      <t>、月华流照、</t>
    </r>
    <r>
      <rPr>
        <sz val="12"/>
        <color rgb="FFFF0000"/>
        <rFont val="微软雅黑"/>
        <family val="2"/>
        <charset val="134"/>
      </rPr>
      <t>清月露华体</t>
    </r>
    <r>
      <rPr>
        <sz val="12"/>
        <color theme="1"/>
        <rFont val="微软雅黑"/>
        <family val="2"/>
        <charset val="134"/>
      </rPr>
      <t>、</t>
    </r>
    <r>
      <rPr>
        <sz val="12"/>
        <color rgb="FFFF0000"/>
        <rFont val="微软雅黑"/>
        <family val="2"/>
        <charset val="134"/>
      </rPr>
      <t>太清幻术</t>
    </r>
    <r>
      <rPr>
        <sz val="12"/>
        <color theme="1"/>
        <rFont val="微软雅黑"/>
        <family val="2"/>
        <charset val="134"/>
      </rPr>
      <t>、折星哺气诀</t>
    </r>
  </si>
  <si>
    <t>玉云功、凌云诀、五内观想法、燃魂诀
宝塔观想法、神门渡气诀、神威式、浮尘炼心诀
玄门引气真诀</t>
  </si>
  <si>
    <t>林家</t>
  </si>
  <si>
    <r>
      <rPr>
        <sz val="12"/>
        <color theme="1"/>
        <rFont val="微软雅黑"/>
        <family val="2"/>
        <charset val="134"/>
      </rPr>
      <t xml:space="preserve">落石阵
聚灵阵、愈灵阵、赤炎灵阵、五毒摄魂阵、土相仙阵、小迷踪阵、御阵
</t>
    </r>
    <r>
      <rPr>
        <sz val="12"/>
        <color rgb="FFFF0000"/>
        <rFont val="微软雅黑"/>
        <family val="2"/>
        <charset val="134"/>
      </rPr>
      <t>九宫杀阵、</t>
    </r>
    <r>
      <rPr>
        <sz val="12"/>
        <color theme="1"/>
        <rFont val="微软雅黑"/>
        <family val="2"/>
        <charset val="134"/>
      </rPr>
      <t>都天烈火仙阵</t>
    </r>
    <r>
      <rPr>
        <sz val="12"/>
        <color rgb="FFFF0000"/>
        <rFont val="微软雅黑"/>
        <family val="2"/>
        <charset val="134"/>
      </rPr>
      <t>、驱阵、返火移景术</t>
    </r>
  </si>
  <si>
    <t>吐纳功法、凌云诀、玉云功、飞云劲、胎息经
小须弥禁法、四方愈灵图、乾坤百巧经、神玄炼体诀、紫阳混元劲、静气诀
五方天地诀</t>
  </si>
  <si>
    <t>公孙家</t>
  </si>
  <si>
    <t>御剑术、蓄力
剑罡诀
天剑</t>
  </si>
  <si>
    <t>剑术要诀、御剑九诀、玉云功、凌云诀、剑典-人道篇
青莲剑诀、飞星剑诀、神玄炼体诀
剑典-天道篇、九转</t>
  </si>
  <si>
    <t>倪家</t>
  </si>
  <si>
    <r>
      <rPr>
        <sz val="12"/>
        <rFont val="微软雅黑"/>
        <family val="2"/>
        <charset val="134"/>
      </rPr>
      <t xml:space="preserve">运气术、罗烟步、八极崩、蓄力
迷踪步、五行颠倒术
</t>
    </r>
    <r>
      <rPr>
        <sz val="12"/>
        <color rgb="FFFF0000"/>
        <rFont val="微软雅黑"/>
        <family val="2"/>
        <charset val="134"/>
      </rPr>
      <t>无影腿</t>
    </r>
    <r>
      <rPr>
        <sz val="12"/>
        <rFont val="微软雅黑"/>
        <family val="2"/>
        <charset val="134"/>
      </rPr>
      <t>、大五行擒仙手</t>
    </r>
  </si>
  <si>
    <t>z</t>
  </si>
  <si>
    <r>
      <rPr>
        <sz val="12"/>
        <rFont val="微软雅黑"/>
        <family val="2"/>
        <charset val="134"/>
      </rPr>
      <t>吐纳功法、凌云诀、玉云功、飞云劲
神玄炼体诀、紫阳混元劲、蛮牛护体诀、疾风劲
金刚移山诀、幻影神行诀、</t>
    </r>
    <r>
      <rPr>
        <sz val="12"/>
        <color rgb="FFFF0000"/>
        <rFont val="微软雅黑"/>
        <family val="2"/>
        <charset val="134"/>
      </rPr>
      <t>太上化龙诀、吞日神猿变</t>
    </r>
  </si>
  <si>
    <t>百里家</t>
  </si>
  <si>
    <t>宁州势力</t>
  </si>
  <si>
    <r>
      <rPr>
        <sz val="12"/>
        <color theme="1"/>
        <rFont val="微软雅黑"/>
        <family val="2"/>
        <charset val="134"/>
      </rPr>
      <t>化沙、还尘、火铃印、熔火盾、聚尘术、绝尘、土墙术、</t>
    </r>
    <r>
      <rPr>
        <sz val="12"/>
        <color rgb="FFFF0000"/>
        <rFont val="微软雅黑"/>
        <family val="2"/>
        <charset val="134"/>
      </rPr>
      <t>沙牢</t>
    </r>
    <r>
      <rPr>
        <sz val="12"/>
        <color theme="1"/>
        <rFont val="微软雅黑"/>
        <family val="2"/>
        <charset val="134"/>
      </rPr>
      <t xml:space="preserve">
连岳、开山诀、土相仙阵、聚灵阵
</t>
    </r>
    <r>
      <rPr>
        <sz val="12"/>
        <color rgb="FFFF0000"/>
        <rFont val="微软雅黑"/>
        <family val="2"/>
        <charset val="134"/>
      </rPr>
      <t>九宫颠倒阵</t>
    </r>
    <r>
      <rPr>
        <sz val="12"/>
        <color theme="1"/>
        <rFont val="微软雅黑"/>
        <family val="2"/>
        <charset val="134"/>
      </rPr>
      <t>、万尘化土、五丁开山诀</t>
    </r>
  </si>
  <si>
    <r>
      <rPr>
        <sz val="12"/>
        <color theme="1"/>
        <rFont val="微软雅黑"/>
        <family val="2"/>
        <charset val="134"/>
      </rPr>
      <t xml:space="preserve">化尘诀、地元锻体功、玉云功、撼山诀、土御诀、凌云诀
</t>
    </r>
    <r>
      <rPr>
        <sz val="12"/>
        <color rgb="FFFF0000"/>
        <rFont val="微软雅黑"/>
        <family val="2"/>
        <charset val="134"/>
      </rPr>
      <t>凝沙诀</t>
    </r>
    <r>
      <rPr>
        <sz val="12"/>
        <color theme="1"/>
        <rFont val="微软雅黑"/>
        <family val="2"/>
        <charset val="134"/>
      </rPr>
      <t>、</t>
    </r>
    <r>
      <rPr>
        <sz val="12"/>
        <color rgb="FFFF0000"/>
        <rFont val="微软雅黑"/>
        <family val="2"/>
        <charset val="134"/>
      </rPr>
      <t>五藏炼尘功</t>
    </r>
    <r>
      <rPr>
        <sz val="12"/>
        <color theme="1"/>
        <rFont val="微软雅黑"/>
        <family val="2"/>
        <charset val="134"/>
      </rPr>
      <t>、</t>
    </r>
    <r>
      <rPr>
        <sz val="12"/>
        <color rgb="FFFF0000"/>
        <rFont val="微软雅黑"/>
        <family val="2"/>
        <charset val="134"/>
      </rPr>
      <t>三才化甲诀</t>
    </r>
    <r>
      <rPr>
        <sz val="12"/>
        <color theme="1"/>
        <rFont val="微软雅黑"/>
        <family val="2"/>
        <charset val="134"/>
      </rPr>
      <t>、象甲功、紫霄功、蓄灵诀</t>
    </r>
  </si>
  <si>
    <t>化尘长老</t>
  </si>
  <si>
    <r>
      <rPr>
        <sz val="12"/>
        <color theme="1"/>
        <rFont val="微软雅黑"/>
        <family val="2"/>
        <charset val="134"/>
      </rPr>
      <t>化沙、还尘、火铃印、熔火盾、聚尘术、绝尘、土墙术、</t>
    </r>
    <r>
      <rPr>
        <sz val="12"/>
        <color rgb="FFFF0000"/>
        <rFont val="微软雅黑"/>
        <family val="2"/>
        <charset val="134"/>
      </rPr>
      <t>沙牢</t>
    </r>
    <r>
      <rPr>
        <sz val="12"/>
        <color theme="1"/>
        <rFont val="微软雅黑"/>
        <family val="2"/>
        <charset val="134"/>
      </rPr>
      <t>、引力术
落岩术、万土归尘
天引术、万尘化土、大陨岩术</t>
    </r>
  </si>
  <si>
    <r>
      <rPr>
        <sz val="12"/>
        <color theme="1"/>
        <rFont val="微软雅黑"/>
        <family val="2"/>
        <charset val="134"/>
      </rPr>
      <t>化尘诀、地元锻体功、玉云功、撼山诀、土御诀、凌云诀
聚尘诀、元戎飞沙诀、象甲功、</t>
    </r>
    <r>
      <rPr>
        <sz val="12"/>
        <color rgb="FFFF0000"/>
        <rFont val="微软雅黑"/>
        <family val="2"/>
        <charset val="134"/>
      </rPr>
      <t>混元引气诀</t>
    </r>
    <r>
      <rPr>
        <sz val="12"/>
        <color theme="1"/>
        <rFont val="微软雅黑"/>
        <family val="2"/>
        <charset val="134"/>
      </rPr>
      <t xml:space="preserve">
四象天引录、</t>
    </r>
    <r>
      <rPr>
        <sz val="12"/>
        <color rgb="FFFF0000"/>
        <rFont val="微软雅黑"/>
        <family val="2"/>
        <charset val="134"/>
      </rPr>
      <t>三转炼山诀</t>
    </r>
  </si>
  <si>
    <r>
      <rPr>
        <sz val="12"/>
        <color theme="1"/>
        <rFont val="微软雅黑"/>
        <family val="2"/>
        <charset val="134"/>
      </rPr>
      <t>还尘、化沙、火铃印、熔火盾、聚尘术、绝尘、土墙术、</t>
    </r>
    <r>
      <rPr>
        <sz val="12"/>
        <color rgb="FFFF0000"/>
        <rFont val="微软雅黑"/>
        <family val="2"/>
        <charset val="134"/>
      </rPr>
      <t>沙牢</t>
    </r>
    <r>
      <rPr>
        <sz val="12"/>
        <color theme="1"/>
        <rFont val="微软雅黑"/>
        <family val="2"/>
        <charset val="134"/>
      </rPr>
      <t xml:space="preserve">、落石阵
</t>
    </r>
    <r>
      <rPr>
        <sz val="12"/>
        <color rgb="FFFF0000"/>
        <rFont val="微软雅黑"/>
        <family val="2"/>
        <charset val="134"/>
      </rPr>
      <t>沙葬</t>
    </r>
    <r>
      <rPr>
        <sz val="12"/>
        <color theme="1"/>
        <rFont val="微软雅黑"/>
        <family val="2"/>
        <charset val="134"/>
      </rPr>
      <t>、聚灵阵、土相仙阵、地煞凝结、</t>
    </r>
    <r>
      <rPr>
        <sz val="12"/>
        <color rgb="FFFF0000"/>
        <rFont val="微软雅黑"/>
        <family val="2"/>
        <charset val="134"/>
      </rPr>
      <t>天崩地裂</t>
    </r>
    <r>
      <rPr>
        <sz val="12"/>
        <color theme="1"/>
        <rFont val="微软雅黑"/>
        <family val="2"/>
        <charset val="134"/>
      </rPr>
      <t xml:space="preserve">、万土归尘
</t>
    </r>
    <r>
      <rPr>
        <sz val="12"/>
        <color rgb="FFFF0000"/>
        <rFont val="微软雅黑"/>
        <family val="2"/>
        <charset val="134"/>
      </rPr>
      <t>土葬迷尘阵</t>
    </r>
    <r>
      <rPr>
        <sz val="12"/>
        <color theme="1"/>
        <rFont val="微软雅黑"/>
        <family val="2"/>
        <charset val="134"/>
      </rPr>
      <t>、</t>
    </r>
    <r>
      <rPr>
        <sz val="12"/>
        <color rgb="FFFF0000"/>
        <rFont val="微软雅黑"/>
        <family val="2"/>
        <charset val="134"/>
      </rPr>
      <t>土葬轮转阵</t>
    </r>
    <r>
      <rPr>
        <sz val="12"/>
        <color theme="1"/>
        <rFont val="微软雅黑"/>
        <family val="2"/>
        <charset val="134"/>
      </rPr>
      <t>、</t>
    </r>
    <r>
      <rPr>
        <sz val="12"/>
        <color rgb="FFFF0000"/>
        <rFont val="微软雅黑"/>
        <family val="2"/>
        <charset val="134"/>
      </rPr>
      <t>天星若雨</t>
    </r>
  </si>
  <si>
    <r>
      <rPr>
        <sz val="12"/>
        <color theme="1"/>
        <rFont val="微软雅黑"/>
        <family val="2"/>
        <charset val="134"/>
      </rPr>
      <t xml:space="preserve">化尘诀、地元锻体功、玉云功、撼山诀、土御诀
</t>
    </r>
    <r>
      <rPr>
        <sz val="12"/>
        <color rgb="FFFF0000"/>
        <rFont val="微软雅黑"/>
        <family val="2"/>
        <charset val="134"/>
      </rPr>
      <t>凝沙诀</t>
    </r>
    <r>
      <rPr>
        <sz val="12"/>
        <color theme="1"/>
        <rFont val="微软雅黑"/>
        <family val="2"/>
        <charset val="134"/>
      </rPr>
      <t xml:space="preserve">、化尘真诀、元戎飞沙诀、象甲功、小须弥禁法、少阳诀
</t>
    </r>
    <r>
      <rPr>
        <sz val="12"/>
        <color rgb="FFFF0000"/>
        <rFont val="微软雅黑"/>
        <family val="2"/>
        <charset val="134"/>
      </rPr>
      <t>万尘归灵诀</t>
    </r>
  </si>
  <si>
    <r>
      <rPr>
        <sz val="12"/>
        <color theme="1"/>
        <rFont val="微软雅黑"/>
        <family val="2"/>
        <charset val="134"/>
      </rPr>
      <t>化沙、还尘、火铃印、熔火盾、聚尘术、绝尘、土墙术、</t>
    </r>
    <r>
      <rPr>
        <sz val="12"/>
        <color rgb="FFFF0000"/>
        <rFont val="微软雅黑"/>
        <family val="2"/>
        <charset val="134"/>
      </rPr>
      <t>沙牢</t>
    </r>
    <r>
      <rPr>
        <sz val="12"/>
        <color theme="1"/>
        <rFont val="微软雅黑"/>
        <family val="2"/>
        <charset val="134"/>
      </rPr>
      <t xml:space="preserve">、重岩诀
</t>
    </r>
    <r>
      <rPr>
        <sz val="12"/>
        <color rgb="FFFF0000"/>
        <rFont val="微软雅黑"/>
        <family val="2"/>
        <charset val="134"/>
      </rPr>
      <t>沙葬</t>
    </r>
    <r>
      <rPr>
        <sz val="12"/>
        <color theme="1"/>
        <rFont val="微软雅黑"/>
        <family val="2"/>
        <charset val="134"/>
      </rPr>
      <t>、沙缚、</t>
    </r>
    <r>
      <rPr>
        <sz val="12"/>
        <color rgb="FFFF0000"/>
        <rFont val="微软雅黑"/>
        <family val="2"/>
        <charset val="134"/>
      </rPr>
      <t>天崩地裂</t>
    </r>
    <r>
      <rPr>
        <sz val="12"/>
        <color theme="1"/>
        <rFont val="微软雅黑"/>
        <family val="2"/>
        <charset val="134"/>
      </rPr>
      <t xml:space="preserve">
</t>
    </r>
    <r>
      <rPr>
        <sz val="12"/>
        <color rgb="FFFF0000"/>
        <rFont val="微软雅黑"/>
        <family val="2"/>
        <charset val="134"/>
      </rPr>
      <t>天星若雨</t>
    </r>
  </si>
  <si>
    <r>
      <rPr>
        <sz val="12"/>
        <color theme="1"/>
        <rFont val="微软雅黑"/>
        <family val="2"/>
        <charset val="134"/>
      </rPr>
      <t xml:space="preserve">化尘诀、地元锻体功、玉云功、撼山诀、土御诀
</t>
    </r>
    <r>
      <rPr>
        <sz val="12"/>
        <color rgb="FFFF0000"/>
        <rFont val="微软雅黑"/>
        <family val="2"/>
        <charset val="134"/>
      </rPr>
      <t>凝沙诀</t>
    </r>
    <r>
      <rPr>
        <sz val="12"/>
        <color theme="1"/>
        <rFont val="微软雅黑"/>
        <family val="2"/>
        <charset val="134"/>
      </rPr>
      <t xml:space="preserve">、化尘真诀、元戎飞沙诀、生生造化诀
</t>
    </r>
    <r>
      <rPr>
        <sz val="12"/>
        <color rgb="FFFF0000"/>
        <rFont val="微软雅黑"/>
        <family val="2"/>
        <charset val="134"/>
      </rPr>
      <t>万尘归灵诀</t>
    </r>
    <r>
      <rPr>
        <sz val="12"/>
        <color theme="1"/>
        <rFont val="微软雅黑"/>
        <family val="2"/>
        <charset val="134"/>
      </rPr>
      <t>、</t>
    </r>
    <r>
      <rPr>
        <sz val="12"/>
        <color rgb="FFFF0000"/>
        <rFont val="微软雅黑"/>
        <family val="2"/>
        <charset val="134"/>
      </rPr>
      <t>三转炼山诀</t>
    </r>
  </si>
  <si>
    <r>
      <rPr>
        <sz val="12"/>
        <color theme="1"/>
        <rFont val="微软雅黑"/>
        <family val="2"/>
        <charset val="134"/>
      </rPr>
      <t xml:space="preserve">烈焰诀、引火诀、弄炎诀、凌云诀、玉云功
</t>
    </r>
    <r>
      <rPr>
        <sz val="12"/>
        <color rgb="FFFF0000"/>
        <rFont val="微软雅黑"/>
        <family val="2"/>
        <charset val="134"/>
      </rPr>
      <t>叠焰诀</t>
    </r>
  </si>
  <si>
    <r>
      <rPr>
        <sz val="12"/>
        <color theme="1"/>
        <rFont val="微软雅黑"/>
        <family val="2"/>
        <charset val="134"/>
      </rPr>
      <t>化焰术、炙火印、火墙术
离火绝炎、炙炎轮回、赤炎灵阵、聚灵阵、焰灵召俫、</t>
    </r>
    <r>
      <rPr>
        <sz val="12"/>
        <color rgb="FFFF0000"/>
        <rFont val="微软雅黑"/>
        <family val="2"/>
        <charset val="134"/>
      </rPr>
      <t>聚焰</t>
    </r>
    <r>
      <rPr>
        <sz val="12"/>
        <color theme="1"/>
        <rFont val="微软雅黑"/>
        <family val="2"/>
        <charset val="134"/>
      </rPr>
      <t xml:space="preserve">
都天烈火仙阵、</t>
    </r>
    <r>
      <rPr>
        <sz val="12"/>
        <color rgb="FFFF0000"/>
        <rFont val="微软雅黑"/>
        <family val="2"/>
        <charset val="134"/>
      </rPr>
      <t>九龙神火罩</t>
    </r>
    <r>
      <rPr>
        <sz val="12"/>
        <color theme="1"/>
        <rFont val="微软雅黑"/>
        <family val="2"/>
        <charset val="134"/>
      </rPr>
      <t>、</t>
    </r>
    <r>
      <rPr>
        <sz val="12"/>
        <color rgb="FFFF0000"/>
        <rFont val="微软雅黑"/>
        <family val="2"/>
        <charset val="134"/>
      </rPr>
      <t>浴火咒</t>
    </r>
  </si>
  <si>
    <r>
      <rPr>
        <sz val="12"/>
        <color theme="1"/>
        <rFont val="微软雅黑"/>
        <family val="2"/>
        <charset val="134"/>
      </rPr>
      <t>烈焰诀、引火诀、弄炎诀、化焰诀、玉云功
龟息术、</t>
    </r>
    <r>
      <rPr>
        <sz val="12"/>
        <color rgb="FFFF0000"/>
        <rFont val="微软雅黑"/>
        <family val="2"/>
        <charset val="134"/>
      </rPr>
      <t>熔盾诀</t>
    </r>
    <r>
      <rPr>
        <sz val="12"/>
        <color theme="1"/>
        <rFont val="微软雅黑"/>
        <family val="2"/>
        <charset val="134"/>
      </rPr>
      <t xml:space="preserve">、少阳诀、神玄炼体诀
</t>
    </r>
    <r>
      <rPr>
        <sz val="12"/>
        <color rgb="FFFF0000"/>
        <rFont val="微软雅黑"/>
        <family val="2"/>
        <charset val="134"/>
      </rPr>
      <t>玄阳哺焰诀</t>
    </r>
    <r>
      <rPr>
        <sz val="12"/>
        <color theme="1"/>
        <rFont val="微软雅黑"/>
        <family val="2"/>
        <charset val="134"/>
      </rPr>
      <t>、</t>
    </r>
    <r>
      <rPr>
        <sz val="12"/>
        <color rgb="FFFF0000"/>
        <rFont val="微软雅黑"/>
        <family val="2"/>
        <charset val="134"/>
      </rPr>
      <t>煮海诀</t>
    </r>
    <r>
      <rPr>
        <sz val="12"/>
        <color theme="1"/>
        <rFont val="微软雅黑"/>
        <family val="2"/>
        <charset val="134"/>
      </rPr>
      <t>、</t>
    </r>
    <r>
      <rPr>
        <sz val="12"/>
        <color rgb="FFFF0000"/>
        <rFont val="微软雅黑"/>
        <family val="2"/>
        <charset val="134"/>
      </rPr>
      <t>焚阳诀</t>
    </r>
  </si>
  <si>
    <r>
      <rPr>
        <sz val="12"/>
        <color theme="1"/>
        <rFont val="微软雅黑"/>
        <family val="2"/>
        <charset val="134"/>
      </rPr>
      <t xml:space="preserve">炙火印、吐焰诀
</t>
    </r>
    <r>
      <rPr>
        <sz val="12"/>
        <color rgb="FFFF0000"/>
        <rFont val="微软雅黑"/>
        <family val="2"/>
        <charset val="134"/>
      </rPr>
      <t>红莲业焰</t>
    </r>
    <r>
      <rPr>
        <sz val="12"/>
        <color theme="1"/>
        <rFont val="微软雅黑"/>
        <family val="2"/>
        <charset val="134"/>
      </rPr>
      <t xml:space="preserve">、离火绝炎、炙炎轮回、赤炎灵阵、聚灵阵
</t>
    </r>
    <r>
      <rPr>
        <sz val="12"/>
        <color rgb="FFFF0000"/>
        <rFont val="微软雅黑"/>
        <family val="2"/>
        <charset val="134"/>
      </rPr>
      <t>返火移景术</t>
    </r>
    <r>
      <rPr>
        <sz val="12"/>
        <color theme="1"/>
        <rFont val="微软雅黑"/>
        <family val="2"/>
        <charset val="134"/>
      </rPr>
      <t>、都天烈火仙阵</t>
    </r>
  </si>
  <si>
    <r>
      <rPr>
        <sz val="12"/>
        <color theme="1"/>
        <rFont val="微软雅黑"/>
        <family val="2"/>
        <charset val="134"/>
      </rPr>
      <t>烈焰诀、引火诀、弄炎诀、凌云诀、玉云功
燃焰诀、</t>
    </r>
    <r>
      <rPr>
        <sz val="12"/>
        <color rgb="FFFF0000"/>
        <rFont val="微软雅黑"/>
        <family val="2"/>
        <charset val="134"/>
      </rPr>
      <t>焚心诀</t>
    </r>
    <r>
      <rPr>
        <sz val="12"/>
        <color theme="1"/>
        <rFont val="微软雅黑"/>
        <family val="2"/>
        <charset val="134"/>
      </rPr>
      <t xml:space="preserve">、紫阳混元劲、神玄炼体诀
</t>
    </r>
    <r>
      <rPr>
        <sz val="12"/>
        <color rgb="FFFF0000"/>
        <rFont val="微软雅黑"/>
        <family val="2"/>
        <charset val="134"/>
      </rPr>
      <t>煮海诀</t>
    </r>
    <r>
      <rPr>
        <sz val="12"/>
        <color theme="1"/>
        <rFont val="微软雅黑"/>
        <family val="2"/>
        <charset val="134"/>
      </rPr>
      <t>、</t>
    </r>
    <r>
      <rPr>
        <sz val="12"/>
        <color rgb="FFFF0000"/>
        <rFont val="微软雅黑"/>
        <family val="2"/>
        <charset val="134"/>
      </rPr>
      <t>焚阳诀</t>
    </r>
    <r>
      <rPr>
        <sz val="12"/>
        <color theme="1"/>
        <rFont val="微软雅黑"/>
        <family val="2"/>
        <charset val="134"/>
      </rPr>
      <t>、</t>
    </r>
    <r>
      <rPr>
        <sz val="12"/>
        <color rgb="FFFF0000"/>
        <rFont val="微软雅黑"/>
        <family val="2"/>
        <charset val="134"/>
      </rPr>
      <t>涅槃诀</t>
    </r>
  </si>
  <si>
    <r>
      <rPr>
        <sz val="12"/>
        <color theme="1"/>
        <rFont val="微软雅黑"/>
        <family val="2"/>
        <charset val="134"/>
      </rPr>
      <t>炙火印、吐焰诀、燃火术、丹阳印
离火绝炎、炙炎轮回、业火印、</t>
    </r>
    <r>
      <rPr>
        <sz val="12"/>
        <color rgb="FFFF0000"/>
        <rFont val="微软雅黑"/>
        <family val="2"/>
        <charset val="134"/>
      </rPr>
      <t>爆燃</t>
    </r>
    <r>
      <rPr>
        <sz val="12"/>
        <color theme="1"/>
        <rFont val="微软雅黑"/>
        <family val="2"/>
        <charset val="134"/>
      </rPr>
      <t xml:space="preserve">
都天烈火仙阵</t>
    </r>
  </si>
  <si>
    <r>
      <rPr>
        <sz val="12"/>
        <color theme="1"/>
        <rFont val="微软雅黑"/>
        <family val="2"/>
        <charset val="134"/>
      </rPr>
      <t xml:space="preserve">烈焰诀、引火诀、弄炎诀、凌云诀、玉云功
</t>
    </r>
    <r>
      <rPr>
        <sz val="12"/>
        <color rgb="FFFF0000"/>
        <rFont val="微软雅黑"/>
        <family val="2"/>
        <charset val="134"/>
      </rPr>
      <t>叠焰诀</t>
    </r>
    <r>
      <rPr>
        <sz val="12"/>
        <color theme="1"/>
        <rFont val="微软雅黑"/>
        <family val="2"/>
        <charset val="134"/>
      </rPr>
      <t xml:space="preserve">、燃焰诀、陨日轮炎诀、紫阳混元劲、静气诀
</t>
    </r>
    <r>
      <rPr>
        <sz val="12"/>
        <color rgb="FFFF0000"/>
        <rFont val="微软雅黑"/>
        <family val="2"/>
        <charset val="134"/>
      </rPr>
      <t>泰阳功</t>
    </r>
    <r>
      <rPr>
        <sz val="12"/>
        <color theme="1"/>
        <rFont val="微软雅黑"/>
        <family val="2"/>
        <charset val="134"/>
      </rPr>
      <t>、</t>
    </r>
    <r>
      <rPr>
        <sz val="12"/>
        <color rgb="FFFF0000"/>
        <rFont val="微软雅黑"/>
        <family val="2"/>
        <charset val="134"/>
      </rPr>
      <t>焚天功</t>
    </r>
  </si>
  <si>
    <r>
      <rPr>
        <sz val="12"/>
        <color theme="1"/>
        <rFont val="微软雅黑"/>
        <family val="2"/>
        <charset val="134"/>
      </rPr>
      <t xml:space="preserve">腐毒咒、引毒咒、灵力护罩
</t>
    </r>
    <r>
      <rPr>
        <sz val="12"/>
        <color rgb="FFFF0000"/>
        <rFont val="微软雅黑"/>
        <family val="2"/>
        <charset val="134"/>
      </rPr>
      <t>青蛇劲</t>
    </r>
    <r>
      <rPr>
        <sz val="12"/>
        <color theme="1"/>
        <rFont val="微软雅黑"/>
        <family val="2"/>
        <charset val="134"/>
      </rPr>
      <t xml:space="preserve">、寄杖诀
</t>
    </r>
    <r>
      <rPr>
        <sz val="12"/>
        <color rgb="FFFF0000"/>
        <rFont val="微软雅黑"/>
        <family val="2"/>
        <charset val="134"/>
      </rPr>
      <t>五毒咒</t>
    </r>
  </si>
  <si>
    <r>
      <rPr>
        <sz val="12"/>
        <color theme="1"/>
        <rFont val="微软雅黑"/>
        <family val="2"/>
        <charset val="134"/>
      </rPr>
      <t>生木诀、上青诀、鸩羽诀、青藤诀、玉云功
五毒蚀心诀、</t>
    </r>
    <r>
      <rPr>
        <sz val="12"/>
        <color rgb="FFFF0000"/>
        <rFont val="微软雅黑"/>
        <family val="2"/>
        <charset val="134"/>
      </rPr>
      <t>太阴玄毒功</t>
    </r>
    <r>
      <rPr>
        <sz val="12"/>
        <color theme="1"/>
        <rFont val="微软雅黑"/>
        <family val="2"/>
        <charset val="134"/>
      </rPr>
      <t>、</t>
    </r>
    <r>
      <rPr>
        <sz val="12"/>
        <color rgb="FFFF0000"/>
        <rFont val="微软雅黑"/>
        <family val="2"/>
        <charset val="134"/>
      </rPr>
      <t>青蛇要诀</t>
    </r>
    <r>
      <rPr>
        <sz val="12"/>
        <color theme="1"/>
        <rFont val="微软雅黑"/>
        <family val="2"/>
        <charset val="134"/>
      </rPr>
      <t xml:space="preserve">、回春诀
</t>
    </r>
    <r>
      <rPr>
        <sz val="12"/>
        <color rgb="FFFF0000"/>
        <rFont val="微软雅黑"/>
        <family val="2"/>
        <charset val="134"/>
      </rPr>
      <t>血毒经</t>
    </r>
  </si>
  <si>
    <r>
      <rPr>
        <sz val="12"/>
        <color theme="1"/>
        <rFont val="微软雅黑"/>
        <family val="2"/>
        <charset val="134"/>
      </rPr>
      <t xml:space="preserve">驱藤术、寄生引血术、春丝印
</t>
    </r>
    <r>
      <rPr>
        <sz val="12"/>
        <color rgb="FFFF0000"/>
        <rFont val="微软雅黑"/>
        <family val="2"/>
        <charset val="134"/>
      </rPr>
      <t>乱藤术</t>
    </r>
    <r>
      <rPr>
        <sz val="12"/>
        <color theme="1"/>
        <rFont val="微软雅黑"/>
        <family val="2"/>
        <charset val="134"/>
      </rPr>
      <t>、缠木诀、降魔锁骨阵</t>
    </r>
  </si>
  <si>
    <r>
      <rPr>
        <sz val="12"/>
        <color theme="1"/>
        <rFont val="微软雅黑"/>
        <family val="2"/>
        <charset val="134"/>
      </rPr>
      <t xml:space="preserve">生木诀、上青诀、鸩羽诀、青藤诀、玉云功
</t>
    </r>
    <r>
      <rPr>
        <sz val="12"/>
        <color rgb="FFFF0000"/>
        <rFont val="微软雅黑"/>
        <family val="2"/>
        <charset val="134"/>
      </rPr>
      <t>万象寄生诀</t>
    </r>
    <r>
      <rPr>
        <sz val="12"/>
        <color theme="1"/>
        <rFont val="微软雅黑"/>
        <family val="2"/>
        <charset val="134"/>
      </rPr>
      <t>、万象缠身诀、青鸾转生诀、紫阳混元劲
幻影神行诀、</t>
    </r>
    <r>
      <rPr>
        <sz val="12"/>
        <color rgb="FFFF0000"/>
        <rFont val="微软雅黑"/>
        <family val="2"/>
        <charset val="134"/>
      </rPr>
      <t>太乙玄功</t>
    </r>
  </si>
  <si>
    <r>
      <rPr>
        <sz val="12"/>
        <color theme="1"/>
        <rFont val="微软雅黑"/>
        <family val="2"/>
        <charset val="134"/>
      </rPr>
      <t xml:space="preserve">驱藤术、善水印、花舞术、春丝印、寒霜刺
</t>
    </r>
    <r>
      <rPr>
        <sz val="12"/>
        <color rgb="FFFF0000"/>
        <rFont val="微软雅黑"/>
        <family val="2"/>
        <charset val="134"/>
      </rPr>
      <t>落英</t>
    </r>
    <r>
      <rPr>
        <sz val="12"/>
        <color theme="1"/>
        <rFont val="微软雅黑"/>
        <family val="2"/>
        <charset val="134"/>
      </rPr>
      <t>、寄杖诀</t>
    </r>
  </si>
  <si>
    <r>
      <rPr>
        <sz val="12"/>
        <color theme="1"/>
        <rFont val="微软雅黑"/>
        <family val="2"/>
        <charset val="134"/>
      </rPr>
      <t>生木诀、上青诀、鸩羽诀、青藤诀、玉云功
青鸾转生诀、</t>
    </r>
    <r>
      <rPr>
        <sz val="12"/>
        <color rgb="FFFF0000"/>
        <rFont val="微软雅黑"/>
        <family val="2"/>
        <charset val="134"/>
      </rPr>
      <t>九冲图集</t>
    </r>
    <r>
      <rPr>
        <sz val="12"/>
        <color theme="1"/>
        <rFont val="微软雅黑"/>
        <family val="2"/>
        <charset val="134"/>
      </rPr>
      <t xml:space="preserve">、回春诀
</t>
    </r>
    <r>
      <rPr>
        <sz val="12"/>
        <color rgb="FFFF0000"/>
        <rFont val="微软雅黑"/>
        <family val="2"/>
        <charset val="134"/>
      </rPr>
      <t>阳春百花诀</t>
    </r>
    <r>
      <rPr>
        <sz val="12"/>
        <color theme="1"/>
        <rFont val="微软雅黑"/>
        <family val="2"/>
        <charset val="134"/>
      </rPr>
      <t>、</t>
    </r>
    <r>
      <rPr>
        <sz val="12"/>
        <color rgb="FFFF0000"/>
        <rFont val="微软雅黑"/>
        <family val="2"/>
        <charset val="134"/>
      </rPr>
      <t>太乙玄功</t>
    </r>
  </si>
  <si>
    <r>
      <rPr>
        <sz val="12"/>
        <color theme="1"/>
        <rFont val="微软雅黑"/>
        <family val="2"/>
        <charset val="134"/>
      </rPr>
      <t>蓄力、浪击、璇水印、罡水印、紫微印
御水诀、滥觞、</t>
    </r>
    <r>
      <rPr>
        <sz val="12"/>
        <color rgb="FFFF0000"/>
        <rFont val="微软雅黑"/>
        <family val="2"/>
        <charset val="134"/>
      </rPr>
      <t>怒涛</t>
    </r>
  </si>
  <si>
    <r>
      <rPr>
        <sz val="12"/>
        <color theme="1"/>
        <rFont val="微软雅黑"/>
        <family val="2"/>
        <charset val="134"/>
      </rPr>
      <t xml:space="preserve">沧海诀、化雨诀、浪击诀、凌云诀、玉云功
</t>
    </r>
    <r>
      <rPr>
        <sz val="12"/>
        <color rgb="FFFF0000"/>
        <rFont val="微软雅黑"/>
        <family val="2"/>
        <charset val="134"/>
      </rPr>
      <t>水灵妙法</t>
    </r>
    <r>
      <rPr>
        <sz val="12"/>
        <color theme="1"/>
        <rFont val="微软雅黑"/>
        <family val="2"/>
        <charset val="134"/>
      </rPr>
      <t xml:space="preserve">、重水普渡诀、怒涛诀、游神御水诀、龙象吞海诀
</t>
    </r>
    <r>
      <rPr>
        <sz val="12"/>
        <color rgb="FFFF0000"/>
        <rFont val="微软雅黑"/>
        <family val="2"/>
        <charset val="134"/>
      </rPr>
      <t>狂澜诀</t>
    </r>
  </si>
  <si>
    <r>
      <rPr>
        <sz val="12"/>
        <color theme="1"/>
        <rFont val="微软雅黑"/>
        <family val="2"/>
        <charset val="134"/>
      </rPr>
      <t>寒霜刺、玄冰劲
御水诀、滥觞、</t>
    </r>
    <r>
      <rPr>
        <sz val="12"/>
        <color rgb="FFFF0000"/>
        <rFont val="微软雅黑"/>
        <family val="2"/>
        <charset val="134"/>
      </rPr>
      <t>玄冰刺</t>
    </r>
    <r>
      <rPr>
        <sz val="12"/>
        <color theme="1"/>
        <rFont val="微软雅黑"/>
        <family val="2"/>
        <charset val="134"/>
      </rPr>
      <t>、冰雨术</t>
    </r>
  </si>
  <si>
    <r>
      <rPr>
        <sz val="12"/>
        <color theme="1"/>
        <rFont val="微软雅黑"/>
        <family val="2"/>
        <charset val="134"/>
      </rPr>
      <t xml:space="preserve">冰霜诀、沧海诀、化雨诀、凌云诀、玉云功
</t>
    </r>
    <r>
      <rPr>
        <sz val="12"/>
        <color rgb="FFFF0000"/>
        <rFont val="微软雅黑"/>
        <family val="2"/>
        <charset val="134"/>
      </rPr>
      <t>冰魄经</t>
    </r>
    <r>
      <rPr>
        <sz val="12"/>
        <color theme="1"/>
        <rFont val="微软雅黑"/>
        <family val="2"/>
        <charset val="134"/>
      </rPr>
      <t xml:space="preserve">、重水普渡诀、黑水真法、灵水诀、紫阳混元劲
</t>
    </r>
    <r>
      <rPr>
        <sz val="12"/>
        <color rgb="FFFF0000"/>
        <rFont val="微软雅黑"/>
        <family val="2"/>
        <charset val="134"/>
      </rPr>
      <t>裂冰诀</t>
    </r>
    <r>
      <rPr>
        <sz val="12"/>
        <color theme="1"/>
        <rFont val="微软雅黑"/>
        <family val="2"/>
        <charset val="134"/>
      </rPr>
      <t>、玄门引气真诀</t>
    </r>
  </si>
  <si>
    <r>
      <rPr>
        <sz val="12"/>
        <color theme="1"/>
        <rFont val="微软雅黑"/>
        <family val="2"/>
        <charset val="134"/>
      </rPr>
      <t>惊涛剑诀、柔水无痕、活血术
剑罡诀、怒水天殇、净水无波、</t>
    </r>
    <r>
      <rPr>
        <sz val="12"/>
        <color rgb="FFFF0000"/>
        <rFont val="微软雅黑"/>
        <family val="2"/>
        <charset val="134"/>
      </rPr>
      <t>破釜沉舟</t>
    </r>
    <r>
      <rPr>
        <sz val="12"/>
        <color theme="1"/>
        <rFont val="微软雅黑"/>
        <family val="2"/>
        <charset val="134"/>
      </rPr>
      <t>、泰然无波、</t>
    </r>
    <r>
      <rPr>
        <sz val="12"/>
        <color rgb="FFFF0000"/>
        <rFont val="微软雅黑"/>
        <family val="2"/>
        <charset val="134"/>
      </rPr>
      <t>刚柔并济</t>
    </r>
    <r>
      <rPr>
        <sz val="12"/>
        <color theme="1"/>
        <rFont val="微软雅黑"/>
        <family val="2"/>
        <charset val="134"/>
      </rPr>
      <t xml:space="preserve">
</t>
    </r>
    <r>
      <rPr>
        <sz val="12"/>
        <color rgb="FFFF0000"/>
        <rFont val="微软雅黑"/>
        <family val="2"/>
        <charset val="134"/>
      </rPr>
      <t>星河剑阵</t>
    </r>
  </si>
  <si>
    <r>
      <rPr>
        <sz val="12"/>
        <color theme="1"/>
        <rFont val="微软雅黑"/>
        <family val="2"/>
        <charset val="134"/>
      </rPr>
      <t xml:space="preserve">问水剑典、沧海诀、化雨诀、凌云诀、玉云功、浪击诀、剑术要诀
</t>
    </r>
    <r>
      <rPr>
        <sz val="12"/>
        <color rgb="FFFF0000"/>
        <rFont val="微软雅黑"/>
        <family val="2"/>
        <charset val="134"/>
      </rPr>
      <t>乾坤化剑诀</t>
    </r>
    <r>
      <rPr>
        <sz val="12"/>
        <color theme="1"/>
        <rFont val="微软雅黑"/>
        <family val="2"/>
        <charset val="134"/>
      </rPr>
      <t xml:space="preserve">、静气诀、灵水诀
</t>
    </r>
    <r>
      <rPr>
        <sz val="12"/>
        <color rgb="FFFF0000"/>
        <rFont val="微软雅黑"/>
        <family val="2"/>
        <charset val="134"/>
      </rPr>
      <t>星河剑典</t>
    </r>
    <r>
      <rPr>
        <sz val="12"/>
        <color theme="1"/>
        <rFont val="微软雅黑"/>
        <family val="2"/>
        <charset val="134"/>
      </rPr>
      <t>、</t>
    </r>
    <r>
      <rPr>
        <sz val="12"/>
        <color rgb="FFFF0000"/>
        <rFont val="微软雅黑"/>
        <family val="2"/>
        <charset val="134"/>
      </rPr>
      <t>玄水真法</t>
    </r>
    <r>
      <rPr>
        <sz val="12"/>
        <color theme="1"/>
        <rFont val="微软雅黑"/>
        <family val="2"/>
        <charset val="134"/>
      </rPr>
      <t>、</t>
    </r>
    <r>
      <rPr>
        <sz val="12"/>
        <color rgb="FFFF0000"/>
        <rFont val="微软雅黑"/>
        <family val="2"/>
        <charset val="134"/>
      </rPr>
      <t>太乙剑诀</t>
    </r>
  </si>
  <si>
    <r>
      <rPr>
        <sz val="12"/>
        <color theme="1"/>
        <rFont val="微软雅黑"/>
        <family val="2"/>
        <charset val="134"/>
      </rPr>
      <t xml:space="preserve">三山印、金芒术、灵光印、石肤术
</t>
    </r>
    <r>
      <rPr>
        <sz val="12"/>
        <color rgb="FFFF0000"/>
        <rFont val="微软雅黑"/>
        <family val="2"/>
        <charset val="134"/>
      </rPr>
      <t>寸芒</t>
    </r>
    <r>
      <rPr>
        <sz val="12"/>
        <color theme="1"/>
        <rFont val="微软雅黑"/>
        <family val="2"/>
        <charset val="134"/>
      </rPr>
      <t xml:space="preserve">、纵地金光、刺穴、通穴
</t>
    </r>
    <r>
      <rPr>
        <sz val="12"/>
        <color rgb="FFFF0000"/>
        <rFont val="微软雅黑"/>
        <family val="2"/>
        <charset val="134"/>
      </rPr>
      <t>逆脉</t>
    </r>
  </si>
  <si>
    <r>
      <rPr>
        <sz val="12"/>
        <color theme="1"/>
        <rFont val="微软雅黑"/>
        <family val="2"/>
        <charset val="134"/>
      </rPr>
      <t xml:space="preserve">天刃诀、金芒术、养刀术、凌云诀、玉云功
</t>
    </r>
    <r>
      <rPr>
        <sz val="12"/>
        <color rgb="FFFF0000"/>
        <rFont val="微软雅黑"/>
        <family val="2"/>
        <charset val="134"/>
      </rPr>
      <t>流光真诀</t>
    </r>
    <r>
      <rPr>
        <sz val="12"/>
        <color theme="1"/>
        <rFont val="微软雅黑"/>
        <family val="2"/>
        <charset val="134"/>
      </rPr>
      <t>、金翎托天功、生生造化诀、神玄炼体诀
藏离诀、玄门引气真诀</t>
    </r>
  </si>
  <si>
    <r>
      <rPr>
        <sz val="12"/>
        <color theme="1"/>
        <rFont val="微软雅黑"/>
        <family val="2"/>
        <charset val="134"/>
      </rPr>
      <t xml:space="preserve">御剑术、蓄力、蓄势、灵光印、石肤术、金光罩、水罩术
</t>
    </r>
    <r>
      <rPr>
        <sz val="12"/>
        <color rgb="FFFF0000"/>
        <rFont val="微软雅黑"/>
        <family val="2"/>
        <charset val="134"/>
      </rPr>
      <t>紫莲金影罩</t>
    </r>
    <r>
      <rPr>
        <sz val="12"/>
        <color theme="1"/>
        <rFont val="微软雅黑"/>
        <family val="2"/>
        <charset val="134"/>
      </rPr>
      <t xml:space="preserve">、纵地金光
</t>
    </r>
    <r>
      <rPr>
        <sz val="12"/>
        <color rgb="FFFF0000"/>
        <rFont val="微软雅黑"/>
        <family val="2"/>
        <charset val="134"/>
      </rPr>
      <t>覆体印</t>
    </r>
    <r>
      <rPr>
        <sz val="12"/>
        <color theme="1"/>
        <rFont val="微软雅黑"/>
        <family val="2"/>
        <charset val="134"/>
      </rPr>
      <t>、</t>
    </r>
    <r>
      <rPr>
        <sz val="12"/>
        <color rgb="FFFF0000"/>
        <rFont val="微软雅黑"/>
        <family val="2"/>
        <charset val="134"/>
      </rPr>
      <t>金虹贯日</t>
    </r>
  </si>
  <si>
    <r>
      <rPr>
        <sz val="12"/>
        <color theme="1"/>
        <rFont val="微软雅黑"/>
        <family val="2"/>
        <charset val="134"/>
      </rPr>
      <t xml:space="preserve">养刀术、凌云诀、剑术要诀、重剑诀、重元如意体、玉云功
</t>
    </r>
    <r>
      <rPr>
        <sz val="12"/>
        <color rgb="FFFF0000"/>
        <rFont val="微软雅黑"/>
        <family val="2"/>
        <charset val="134"/>
      </rPr>
      <t>奔雷诀</t>
    </r>
    <r>
      <rPr>
        <sz val="12"/>
        <color theme="1"/>
        <rFont val="微软雅黑"/>
        <family val="2"/>
        <charset val="134"/>
      </rPr>
      <t xml:space="preserve">、重元无锋功、天晶诀、金虹剑诀、神玄炼体诀
</t>
    </r>
    <r>
      <rPr>
        <sz val="12"/>
        <color rgb="FFFF0000"/>
        <rFont val="微软雅黑"/>
        <family val="2"/>
        <charset val="134"/>
      </rPr>
      <t>重元转轮诀</t>
    </r>
    <r>
      <rPr>
        <sz val="12"/>
        <color theme="1"/>
        <rFont val="微软雅黑"/>
        <family val="2"/>
        <charset val="134"/>
      </rPr>
      <t>、</t>
    </r>
    <r>
      <rPr>
        <sz val="12"/>
        <color rgb="FFFF0000"/>
        <rFont val="微软雅黑"/>
        <family val="2"/>
        <charset val="134"/>
      </rPr>
      <t>一气分神功</t>
    </r>
  </si>
  <si>
    <r>
      <rPr>
        <sz val="12"/>
        <color theme="1"/>
        <rFont val="微软雅黑"/>
        <family val="2"/>
        <charset val="134"/>
      </rPr>
      <t>御剑术、蓄力、金元剑芒、灵光印
金虹剑法、</t>
    </r>
    <r>
      <rPr>
        <sz val="12"/>
        <color rgb="FFFF0000"/>
        <rFont val="微软雅黑"/>
        <family val="2"/>
        <charset val="134"/>
      </rPr>
      <t>破势</t>
    </r>
    <r>
      <rPr>
        <sz val="12"/>
        <color theme="1"/>
        <rFont val="微软雅黑"/>
        <family val="2"/>
        <charset val="134"/>
      </rPr>
      <t xml:space="preserve">、纵地金光
</t>
    </r>
    <r>
      <rPr>
        <sz val="12"/>
        <color rgb="FFFF0000"/>
        <rFont val="微软雅黑"/>
        <family val="2"/>
        <charset val="134"/>
      </rPr>
      <t>金虹剑阵</t>
    </r>
  </si>
  <si>
    <r>
      <rPr>
        <sz val="12"/>
        <color theme="1"/>
        <rFont val="微软雅黑"/>
        <family val="2"/>
        <charset val="134"/>
      </rPr>
      <t xml:space="preserve">养刀术、凌云诀、玉云功、剑术要诀、御剑九诀
</t>
    </r>
    <r>
      <rPr>
        <sz val="12"/>
        <color rgb="FFFF0000"/>
        <rFont val="微软雅黑"/>
        <family val="2"/>
        <charset val="134"/>
      </rPr>
      <t>神剑诀</t>
    </r>
    <r>
      <rPr>
        <sz val="12"/>
        <color theme="1"/>
        <rFont val="微软雅黑"/>
        <family val="2"/>
        <charset val="134"/>
      </rPr>
      <t xml:space="preserve">、金虹剑诀、金翎托天功、飞星剑诀、砺剑诀
</t>
    </r>
    <r>
      <rPr>
        <sz val="12"/>
        <color rgb="FFFF0000"/>
        <rFont val="微软雅黑"/>
        <family val="2"/>
        <charset val="134"/>
      </rPr>
      <t>太阴六虚功</t>
    </r>
  </si>
  <si>
    <t>NPC</t>
  </si>
  <si>
    <t>丹</t>
  </si>
  <si>
    <t>炼制丹药时，成丹的数量翻倍</t>
  </si>
  <si>
    <t>大道已成</t>
  </si>
  <si>
    <t>丹圣</t>
  </si>
  <si>
    <t>所有丹药对你的耐药性翻倍</t>
  </si>
  <si>
    <t>道之真境</t>
  </si>
  <si>
    <t>采药效率提升200%</t>
  </si>
  <si>
    <t>鉴草</t>
  </si>
  <si>
    <t>服用丹药时获得的丹毒-2</t>
  </si>
  <si>
    <t>抗毒</t>
  </si>
  <si>
    <t>使用高品阶丹炉炼制低品阶丹药时，不再消耗丹炉耐久</t>
  </si>
  <si>
    <t>融会贯通</t>
  </si>
  <si>
    <t>控火</t>
  </si>
  <si>
    <t>增加结丹成功率，结丹成功后，金丹的血量加成提升10%</t>
  </si>
  <si>
    <t>假丹</t>
  </si>
  <si>
    <t>游戏更新后数据不对了可以传音符QQ：952401040或者
现在可以直接来QQ频道找我ID:竹山丹圣</t>
  </si>
  <si>
    <t>每年丹毒回复速度+5</t>
  </si>
  <si>
    <t>略有小成</t>
  </si>
  <si>
    <t>剔毒</t>
  </si>
  <si>
    <t>采药效率提升50%</t>
  </si>
  <si>
    <t>初窥门径</t>
  </si>
  <si>
    <t>识药</t>
  </si>
  <si>
    <t>器</t>
  </si>
  <si>
    <t>铭刻灵纹后，收益增加50%</t>
  </si>
  <si>
    <t>化灵</t>
  </si>
  <si>
    <t>体</t>
  </si>
  <si>
    <t>受到的所有伤害-30%</t>
  </si>
  <si>
    <t>霸体</t>
  </si>
  <si>
    <t>解锁第二把武器</t>
  </si>
  <si>
    <t>控器</t>
  </si>
  <si>
    <t>遁速+30</t>
  </si>
  <si>
    <t>幻身</t>
  </si>
  <si>
    <t>炼器时间缩短30%</t>
  </si>
  <si>
    <t>增速</t>
  </si>
  <si>
    <t>每回合第一次受到的伤害减半</t>
  </si>
  <si>
    <t>冰肌</t>
  </si>
  <si>
    <t>五行相合（五行相克也能成器）</t>
  </si>
  <si>
    <t>相合</t>
  </si>
  <si>
    <t>血量上限+800</t>
  </si>
  <si>
    <t>淬体</t>
  </si>
  <si>
    <t>解锁玄武灵纹：使武器灵力增加，但会对自己造成负面效果</t>
  </si>
  <si>
    <t>体、气</t>
  </si>
  <si>
    <t>单回合受到超过50点伤害，且灵气数不为0时，消散1点灵气并使此次伤害降低50</t>
  </si>
  <si>
    <t>化劲</t>
  </si>
  <si>
    <t>解锁青龙灵纹：使武器灵力翻倍，但会增加武器的使用间隔</t>
  </si>
  <si>
    <t>血量上限+200</t>
  </si>
  <si>
    <t>锻体</t>
  </si>
  <si>
    <t>解锁白虎灵纹：使武器灵力增加，但会对自己造成真实伤害</t>
  </si>
  <si>
    <t>轻身</t>
  </si>
  <si>
    <t>解锁朱雀灵纹：使武器灵力翻倍，但需在自身血量处于一定界限之下方能触发</t>
  </si>
  <si>
    <t>每次受到伤害后，获得【减伤】*1</t>
  </si>
  <si>
    <t>炼骨</t>
  </si>
  <si>
    <t>若对手有【护罩】，则受到的剑系技能伤害翻倍</t>
  </si>
  <si>
    <t>斩天</t>
  </si>
  <si>
    <t>血量上限+60</t>
  </si>
  <si>
    <t>炼筋</t>
  </si>
  <si>
    <t>对手受到的剑系伤害+20%</t>
  </si>
  <si>
    <t>慢剑</t>
  </si>
  <si>
    <t>降低突破筑基时的难度（筑基时初始灵气+2，灵气上限+2）</t>
  </si>
  <si>
    <t>洗髓</t>
  </si>
  <si>
    <t>每次造成剑系技能伤害后，获得【驭剑】*1</t>
  </si>
  <si>
    <t>快剑</t>
  </si>
  <si>
    <t>血量上限+10</t>
  </si>
  <si>
    <t>活血</t>
  </si>
  <si>
    <t>战斗开始时吸收灵气数量-2，但获得【剑气】*25</t>
  </si>
  <si>
    <t>偏锋</t>
  </si>
  <si>
    <t>每次造成技能伤害后，若你的灵气数量等于灵气上限，则本次造成的技能伤害提升50%，否则，回复等同于你当前灵气数量的生命值</t>
  </si>
  <si>
    <t>归一</t>
  </si>
  <si>
    <t>每次释放剑系技能后，获得【护罩】*2x（x为该技能消耗的灵气数量）</t>
  </si>
  <si>
    <t>护主</t>
  </si>
  <si>
    <t>若上回合未造成任何伤害，则你造成的技能伤害提升25%</t>
  </si>
  <si>
    <t>静气</t>
  </si>
  <si>
    <t>每次释放剑系技能后，获得【振剑】*3x（x为该技能消耗的灵气数量）</t>
  </si>
  <si>
    <t>入微</t>
  </si>
  <si>
    <t>回合结束时，对手所有【暗劲】回合数-1；
每剩余一种不同的【暗劲】，便获得【内伤】*1</t>
  </si>
  <si>
    <t>引气</t>
  </si>
  <si>
    <t>每回合首次造成的剑系伤害技能+10%</t>
  </si>
  <si>
    <t>重剑</t>
  </si>
  <si>
    <t>每回合吸收灵气数+4</t>
  </si>
  <si>
    <t>抱朴</t>
  </si>
  <si>
    <t>你造成的剑系技能伤害+2</t>
  </si>
  <si>
    <t>轻剑</t>
  </si>
  <si>
    <t>气、体</t>
  </si>
  <si>
    <t>连续使用同一剑系技能时，有50%的概率获得【剑气】*1</t>
  </si>
  <si>
    <t>每次造成技能伤害后，恢复5点生命</t>
  </si>
  <si>
    <t>回元</t>
  </si>
  <si>
    <t>你受到的剑系伤害-1</t>
  </si>
  <si>
    <t>通明</t>
  </si>
  <si>
    <t>每释放三次技能后，进入【充盈】状态。下一次造成技能伤害时，获得【护罩】*12X。（X为该技能消耗的灵气数量）</t>
  </si>
  <si>
    <t>充盈</t>
  </si>
  <si>
    <t>每使用三次神识类技能，下一次【神识】特效就将触发两次</t>
  </si>
  <si>
    <t>心斋</t>
  </si>
  <si>
    <t>你的灵气上限+4</t>
  </si>
  <si>
    <t>储海</t>
  </si>
  <si>
    <t>对方神识降至0时，受到的技能伤害增加50%</t>
  </si>
  <si>
    <t>乱魂</t>
  </si>
  <si>
    <t>回合结束时，若本回合释放技能次数小于等于3次，则获得【聚气】*2</t>
  </si>
  <si>
    <t>集气</t>
  </si>
  <si>
    <t>脱离【隐匿】状态时，第一次造成的伤害提升50%</t>
  </si>
  <si>
    <t>敛息</t>
  </si>
  <si>
    <t>战斗开始时，额外吸收1点灵气</t>
  </si>
  <si>
    <t>易脉</t>
  </si>
  <si>
    <t>使用相生的灵气释放神识技能时，获得【护罩】*8x（x为该技能消耗的灵气数</t>
  </si>
  <si>
    <t>观气</t>
  </si>
  <si>
    <t>神识+10</t>
  </si>
  <si>
    <t>止符</t>
  </si>
  <si>
    <t>你的灵气上限+1</t>
  </si>
  <si>
    <t>走穴</t>
  </si>
  <si>
    <t>【隐匿】状态下，灵气上限+5</t>
  </si>
  <si>
    <t>闭气</t>
  </si>
  <si>
    <t>你造成的土系技能伤害提升6x点（x为该技能消耗的灵气数）</t>
  </si>
  <si>
    <t>通金</t>
  </si>
  <si>
    <t>使用相生的灵气释放神识技能时，本场战斗神识+1</t>
  </si>
  <si>
    <t>心听</t>
  </si>
  <si>
    <t>每次释放【化沙】后，下一次造成的技能伤害提升30%（无法叠加）</t>
  </si>
  <si>
    <t>每回合首次释放土系技能并触发五行【连击】后，获得【聚气】*6</t>
  </si>
  <si>
    <t>相生</t>
  </si>
  <si>
    <t>你造成的火系伤害会随着回合数不断的提升（每回合提升20%）</t>
  </si>
  <si>
    <t>通木</t>
  </si>
  <si>
    <t>对【引力】状态下的对手，造成的土系技能伤害+25%</t>
  </si>
  <si>
    <t>重岩</t>
  </si>
  <si>
    <t>【化焰】状态下，受到的伤害减低17%</t>
  </si>
  <si>
    <t>土、金</t>
  </si>
  <si>
    <t>同时处于【护罩】和【减伤】状态下时，受到的伤害降低15%</t>
  </si>
  <si>
    <t>御体</t>
  </si>
  <si>
    <t>每回合首次释放木系技能并触发五行【连击】后，获得【聚气】*6</t>
  </si>
  <si>
    <t>金、木、水、火、土</t>
  </si>
  <si>
    <t>法术的五行【连击】特效将会触发两次</t>
  </si>
  <si>
    <t>五行</t>
  </si>
  <si>
    <t>回合结束时，立即触发对手一次【灼烧】</t>
  </si>
  <si>
    <t>炙火</t>
  </si>
  <si>
    <t>回合开始时额外吸收2点土灵气</t>
  </si>
  <si>
    <t>生土</t>
  </si>
  <si>
    <t>每回合结束时，若对手拥有【沙】，则立即释放一次【还尘】</t>
  </si>
  <si>
    <t>回合开始时额外吸收2点火灵气</t>
  </si>
  <si>
    <t>生火</t>
  </si>
  <si>
    <t>使用土系技能时，若上一个使用的为火系技能，则此技能伤害+6</t>
  </si>
  <si>
    <t>强土</t>
  </si>
  <si>
    <t>火、木</t>
  </si>
  <si>
    <t>对【灼烧】状态下的目标造成木系技能伤害时，会使其获得【中毒】*1；
对【中毒】状态下的目标造成火系技能伤害时，会使其获得【灼烧】*1</t>
  </si>
  <si>
    <t>火毒</t>
  </si>
  <si>
    <t>对手每有1层【引力】，你造成的土系伤害提升x点（x为该技能消耗的灵气数量）</t>
  </si>
  <si>
    <t>脱离【化焰】状态时，恢复等同于【化焰】层数的血量</t>
  </si>
  <si>
    <t>吞焰</t>
  </si>
  <si>
    <t>每有1点土系灵气，受到水系伤害-1</t>
  </si>
  <si>
    <t>使用火系技能时，若上一个使用的为木系技能，则此技能伤害+6</t>
  </si>
  <si>
    <t>强木</t>
  </si>
  <si>
    <t>你的治疗效果提升30%，且溢出治疗将对对方造成等量伤害</t>
  </si>
  <si>
    <t>通水</t>
  </si>
  <si>
    <t>自身【灼烧】触发时，不再受到伤害，而是回复等量生命值</t>
  </si>
  <si>
    <t>浴火</t>
  </si>
  <si>
    <t>回合开始时，若对手【霜冻】层数大于50，则获得【内伤】*3</t>
  </si>
  <si>
    <t>凝脉</t>
  </si>
  <si>
    <t>每有1点火系灵气，受到金系伤害-1</t>
  </si>
  <si>
    <t>每回合首次释放水系技能并触发五行【连击】后，获得【聚气】*6</t>
  </si>
  <si>
    <t>对手每有一个不同的负面buff，受到的木系技能伤害就提高10%</t>
  </si>
  <si>
    <t>每次消耗【惊涛】时，获得【振水】*30</t>
  </si>
  <si>
    <t>惊涛</t>
  </si>
  <si>
    <t>回合结束时，若对手【中毒】层数大于50，则获得【滞气】*6</t>
  </si>
  <si>
    <t>噬心</t>
  </si>
  <si>
    <t>水、木</t>
  </si>
  <si>
    <t>回合结束时，恢复自身已损失生命值的20%</t>
  </si>
  <si>
    <t>自愈</t>
  </si>
  <si>
    <t>回合结束时，对手的【缠绕】层数翻倍</t>
  </si>
  <si>
    <t>盘根</t>
  </si>
  <si>
    <t>回合开始时额外吸收2点水灵气</t>
  </si>
  <si>
    <t>生水</t>
  </si>
  <si>
    <t>木、水</t>
  </si>
  <si>
    <t>每累计打出5点水系灵气，对手获得【霜冻】*2</t>
  </si>
  <si>
    <t>冰冻</t>
  </si>
  <si>
    <t>使用水系技能时，若上一个使用的为金系技能，则此技能伤害+6</t>
  </si>
  <si>
    <t>强水</t>
  </si>
  <si>
    <t>回合开始时额外吸收2点木灵气</t>
  </si>
  <si>
    <t>生木</t>
  </si>
  <si>
    <t>每次消耗【止水】时，获得【疗】*1</t>
  </si>
  <si>
    <t>止水</t>
  </si>
  <si>
    <t>木、火</t>
  </si>
  <si>
    <t>每有1点水系灵气，受到火系伤害-1</t>
  </si>
  <si>
    <t>每累计打出5点木系灵气，对手获得【中毒】*2</t>
  </si>
  <si>
    <t>封喉</t>
  </si>
  <si>
    <t>对手每损失1%的血量，受到的伤害便提升1%。若对手血量低于50%，则转而使其受到的伤害翻倍。</t>
  </si>
  <si>
    <t>使用木系技能时，若上一个使用的为水系技能，则此技能伤害+6</t>
  </si>
  <si>
    <t>回合结束时，若你没有灵气，则立刻获得6点金系灵气</t>
  </si>
  <si>
    <t>锻金</t>
  </si>
  <si>
    <t>对【缠绕】状态下的对手造成的技能伤害+2</t>
  </si>
  <si>
    <t>寄生</t>
  </si>
  <si>
    <t>每回合首次释放金系技能并触发五行【连击】后，获得【聚气】*6</t>
  </si>
  <si>
    <t>每有1点木系灵气，受到土系伤害-1</t>
  </si>
  <si>
    <t>【蓄势】状态下，受到的伤害减低17%</t>
  </si>
  <si>
    <t>坚毅</t>
  </si>
  <si>
    <t>每次释放阵法时，释放一次【驱阵】</t>
  </si>
  <si>
    <t>太极</t>
  </si>
  <si>
    <t>金、土</t>
  </si>
  <si>
    <t>回合结束时，若自身有且仅有一个【阵法】，则释放一次【驱阵】</t>
  </si>
  <si>
    <t>集中</t>
  </si>
  <si>
    <t>每布下一个不同的【阵法】，便使受到的技能伤害降低3%</t>
  </si>
  <si>
    <t>两仪</t>
  </si>
  <si>
    <t>回合开始时额外吸收2点金灵气</t>
  </si>
  <si>
    <t>生金</t>
  </si>
  <si>
    <t>每次战斗首次布下一个【阵法】后，获得【聚气】*3</t>
  </si>
  <si>
    <t>聚灵</t>
  </si>
  <si>
    <t>施法阶段每次灵气消散时，随机移除自身一层负面buff</t>
  </si>
  <si>
    <t>冲穴</t>
  </si>
  <si>
    <t>回合结束时，若阵法数量大于等于5，则释放一次【御阵】</t>
  </si>
  <si>
    <t>四象</t>
  </si>
  <si>
    <t>使用金系技能时，若上一个使用的为土系技能，则此技能伤害+6</t>
  </si>
  <si>
    <t>强金</t>
  </si>
  <si>
    <t>使用相生的灵气释放阵法时，获得【护罩】*10</t>
  </si>
  <si>
    <t>八卦</t>
  </si>
  <si>
    <t>每累计打出4点金灵气，获得【蓄势】*12</t>
  </si>
  <si>
    <t>释放阵法后，能够再次释放此技能以驱动该阵法</t>
  </si>
  <si>
    <t>奇门</t>
  </si>
  <si>
    <t>每有1点金系灵气，受到木系伤害-1</t>
  </si>
  <si>
    <t>悟道要求</t>
  </si>
  <si>
    <t>悟道效果</t>
  </si>
  <si>
    <t>悟道境界</t>
  </si>
  <si>
    <t>悟道点要求</t>
  </si>
  <si>
    <t>悟道名称</t>
  </si>
  <si>
    <t>大道</t>
  </si>
  <si>
    <t>出现概率 99.9%</t>
    <phoneticPr fontId="172" type="noConversion"/>
  </si>
  <si>
    <t>出现概率  0.1%</t>
    <phoneticPr fontId="172" type="noConversion"/>
  </si>
  <si>
    <t>天地劫</t>
    <phoneticPr fontId="172" type="noConversion"/>
  </si>
  <si>
    <t>不过若是在宁州或海上不干好事，声望少于负1000，享受天地赐福吧！！！灭世劫</t>
    <phoneticPr fontId="172" type="noConversion"/>
  </si>
  <si>
    <t>出现概率 100%</t>
    <phoneticPr fontId="172" type="noConversion"/>
  </si>
  <si>
    <t>第九道雷劫也是最后一道，过则生，败则死，天地之劫</t>
    <phoneticPr fontId="172" type="noConversion"/>
  </si>
  <si>
    <r>
      <rPr>
        <b/>
        <sz val="20"/>
        <color theme="1"/>
        <rFont val="微软雅黑"/>
        <family val="2"/>
        <charset val="134"/>
      </rPr>
      <t>【第九道】</t>
    </r>
    <r>
      <rPr>
        <sz val="20"/>
        <color rgb="FFFF7575"/>
        <rFont val="微软雅黑"/>
        <family val="2"/>
        <charset val="134"/>
      </rPr>
      <t>基础伤害69999</t>
    </r>
    <phoneticPr fontId="172" type="noConversion"/>
  </si>
  <si>
    <t>乾天劫</t>
    <phoneticPr fontId="172" type="noConversion"/>
  </si>
  <si>
    <t>第八道雷劫依然是乾天劫，但远比第四道雷劫会出现的强的多</t>
    <phoneticPr fontId="172" type="noConversion"/>
  </si>
  <si>
    <r>
      <rPr>
        <b/>
        <sz val="20"/>
        <color theme="1"/>
        <rFont val="微软雅黑"/>
        <family val="2"/>
        <charset val="134"/>
      </rPr>
      <t>【第八道】</t>
    </r>
    <r>
      <rPr>
        <sz val="20"/>
        <color rgb="FFFF7575"/>
        <rFont val="微软雅黑"/>
        <family val="2"/>
        <charset val="134"/>
      </rPr>
      <t>基础伤害49999</t>
    </r>
    <phoneticPr fontId="172" type="noConversion"/>
  </si>
  <si>
    <t>生死劫</t>
    <phoneticPr fontId="172" type="noConversion"/>
  </si>
  <si>
    <t>第七道雷劫强度达到了恐怖的程度，渡劫者多亡于这一关，故又称生死劫</t>
    <phoneticPr fontId="172" type="noConversion"/>
  </si>
  <si>
    <r>
      <rPr>
        <b/>
        <sz val="20"/>
        <color theme="1"/>
        <rFont val="微软雅黑"/>
        <family val="2"/>
        <charset val="134"/>
      </rPr>
      <t>【第七道】</t>
    </r>
    <r>
      <rPr>
        <sz val="20"/>
        <color rgb="FFFF7575"/>
        <rFont val="微软雅黑"/>
        <family val="2"/>
        <charset val="134"/>
      </rPr>
      <t>基础伤害44999</t>
    </r>
    <phoneticPr fontId="172" type="noConversion"/>
  </si>
  <si>
    <t>出现概率 33.4%</t>
    <phoneticPr fontId="172" type="noConversion"/>
  </si>
  <si>
    <t>出现概率 33.4%</t>
    <phoneticPr fontId="172" type="noConversion"/>
  </si>
  <si>
    <t>混元劫</t>
    <phoneticPr fontId="172" type="noConversion"/>
  </si>
  <si>
    <t>罡雷劫</t>
    <phoneticPr fontId="172" type="noConversion"/>
  </si>
  <si>
    <t>第六道雷劫有三种情况</t>
    <phoneticPr fontId="172" type="noConversion"/>
  </si>
  <si>
    <r>
      <rPr>
        <b/>
        <sz val="20"/>
        <color theme="1"/>
        <rFont val="微软雅黑"/>
        <family val="2"/>
        <charset val="134"/>
      </rPr>
      <t>【第六道】</t>
    </r>
    <r>
      <rPr>
        <sz val="20"/>
        <color rgb="FFFF7575"/>
        <rFont val="微软雅黑"/>
        <family val="2"/>
        <charset val="134"/>
      </rPr>
      <t>基础伤害39999</t>
    </r>
    <phoneticPr fontId="172" type="noConversion"/>
  </si>
  <si>
    <t>五行劫</t>
    <phoneticPr fontId="172" type="noConversion"/>
  </si>
  <si>
    <t>第五道雷劫只有一种，但同样比前四道更强</t>
    <phoneticPr fontId="172" type="noConversion"/>
  </si>
  <si>
    <r>
      <rPr>
        <b/>
        <sz val="20"/>
        <color theme="1"/>
        <rFont val="微软雅黑"/>
        <family val="2"/>
        <charset val="134"/>
      </rPr>
      <t>【第五道】</t>
    </r>
    <r>
      <rPr>
        <sz val="20"/>
        <color rgb="FFFF7575"/>
        <rFont val="微软雅黑"/>
        <family val="2"/>
        <charset val="134"/>
      </rPr>
      <t>基础伤害34999</t>
    </r>
    <phoneticPr fontId="172" type="noConversion"/>
  </si>
  <si>
    <t>出现概率 50%</t>
    <phoneticPr fontId="172" type="noConversion"/>
  </si>
  <si>
    <t>出现概率 16.7%</t>
    <phoneticPr fontId="172" type="noConversion"/>
  </si>
  <si>
    <t>心魔劫</t>
    <phoneticPr fontId="172" type="noConversion"/>
  </si>
  <si>
    <t>心境小于1000则会出现心魔劫</t>
    <phoneticPr fontId="172" type="noConversion"/>
  </si>
  <si>
    <t>第四道雷劫和第三道一样，若心境大于1000会出现</t>
    <phoneticPr fontId="172" type="noConversion"/>
  </si>
  <si>
    <r>
      <rPr>
        <b/>
        <sz val="20"/>
        <color theme="1"/>
        <rFont val="微软雅黑"/>
        <family val="2"/>
        <charset val="134"/>
      </rPr>
      <t>【第四道】</t>
    </r>
    <r>
      <rPr>
        <sz val="20"/>
        <color rgb="FFFF7575"/>
        <rFont val="微软雅黑"/>
        <family val="2"/>
        <charset val="134"/>
      </rPr>
      <t>基础伤害30999</t>
    </r>
    <phoneticPr fontId="172" type="noConversion"/>
  </si>
  <si>
    <t>造化劫</t>
    <phoneticPr fontId="172" type="noConversion"/>
  </si>
  <si>
    <t>天雷劫</t>
    <phoneticPr fontId="172" type="noConversion"/>
  </si>
  <si>
    <t>若心境小于1000则会很大可能出现非常可怕的心魔劫</t>
    <phoneticPr fontId="172" type="noConversion"/>
  </si>
  <si>
    <t>第三道雷劫比较特殊，若心境大于1000会出现</t>
    <phoneticPr fontId="172" type="noConversion"/>
  </si>
  <si>
    <r>
      <rPr>
        <b/>
        <sz val="20"/>
        <color theme="1"/>
        <rFont val="微软雅黑"/>
        <family val="2"/>
        <charset val="134"/>
      </rPr>
      <t>【第三道】</t>
    </r>
    <r>
      <rPr>
        <sz val="20"/>
        <color rgb="FFFF7575"/>
        <rFont val="微软雅黑"/>
        <family val="2"/>
        <charset val="134"/>
      </rPr>
      <t>基础伤害26999</t>
    </r>
    <phoneticPr fontId="172" type="noConversion"/>
  </si>
  <si>
    <t>风火劫</t>
    <phoneticPr fontId="172" type="noConversion"/>
  </si>
  <si>
    <t>阴阳劫</t>
    <phoneticPr fontId="172" type="noConversion"/>
  </si>
  <si>
    <t>第二道雷劫类型不变，强度略微加强</t>
    <phoneticPr fontId="172" type="noConversion"/>
  </si>
  <si>
    <r>
      <rPr>
        <b/>
        <sz val="20"/>
        <color theme="1"/>
        <rFont val="微软雅黑"/>
        <family val="2"/>
        <charset val="134"/>
      </rPr>
      <t>【第二道】</t>
    </r>
    <r>
      <rPr>
        <sz val="20"/>
        <color rgb="FFFF7575"/>
        <rFont val="微软雅黑"/>
        <family val="2"/>
        <charset val="134"/>
      </rPr>
      <t>基础伤害22999</t>
    </r>
    <phoneticPr fontId="172" type="noConversion"/>
  </si>
  <si>
    <t>首发雷劫一般随机出现以下三种之一，一般都能渡过</t>
    <phoneticPr fontId="172" type="noConversion"/>
  </si>
  <si>
    <t>太虚境感应仙术</t>
    <phoneticPr fontId="172" type="noConversion"/>
  </si>
  <si>
    <r>
      <rPr>
        <b/>
        <sz val="20"/>
        <color theme="1"/>
        <rFont val="微软雅黑"/>
        <family val="2"/>
        <charset val="134"/>
      </rPr>
      <t>【第一道】</t>
    </r>
    <r>
      <rPr>
        <sz val="20"/>
        <color rgb="FFFF7575"/>
        <rFont val="微软雅黑"/>
        <family val="2"/>
        <charset val="134"/>
      </rPr>
      <t>基础伤害19999</t>
    </r>
    <phoneticPr fontId="172" type="noConversion"/>
  </si>
  <si>
    <t>雷劫传闻</t>
    <phoneticPr fontId="172" type="noConversion"/>
  </si>
  <si>
    <t>0,0,0,0,0,0,0,0,999</t>
    <phoneticPr fontId="172" type="noConversion"/>
  </si>
  <si>
    <t>权重提升</t>
    <phoneticPr fontId="172" type="noConversion"/>
  </si>
  <si>
    <t>无</t>
    <phoneticPr fontId="172" type="noConversion"/>
  </si>
  <si>
    <t xml:space="preserve"> 0,0,0,0,0,0,0,0,0</t>
    <phoneticPr fontId="172" type="noConversion"/>
  </si>
  <si>
    <t>基础权重</t>
    <phoneticPr fontId="172" type="noConversion"/>
  </si>
  <si>
    <t>0,0,0,0,0,0,0,0,1</t>
    <phoneticPr fontId="172" type="noConversion"/>
  </si>
  <si>
    <t>0,0,0,0,0,0,10,0,0</t>
    <phoneticPr fontId="172" type="noConversion"/>
  </si>
  <si>
    <t>0,0,0,10,0,10,0,10,0</t>
    <phoneticPr fontId="172" type="noConversion"/>
  </si>
  <si>
    <t>0,0,0,0,10,0,0,0,0</t>
    <phoneticPr fontId="172" type="noConversion"/>
  </si>
  <si>
    <t xml:space="preserve"> 0,0,10,10,0,10,0,0,0</t>
    <phoneticPr fontId="172" type="noConversion"/>
  </si>
  <si>
    <t>宁州或海上声望≤-1000</t>
    <phoneticPr fontId="172" type="noConversion"/>
  </si>
  <si>
    <t>出现条件</t>
    <phoneticPr fontId="172" type="noConversion"/>
  </si>
  <si>
    <t>伤害大幅提升，并附加10000点真实伤害</t>
    <phoneticPr fontId="172" type="noConversion"/>
  </si>
  <si>
    <t>详细效果</t>
    <phoneticPr fontId="172" type="noConversion"/>
  </si>
  <si>
    <t>伤害大幅提升</t>
    <phoneticPr fontId="172" type="noConversion"/>
  </si>
  <si>
    <t>附加等同于剩余血量50%的额外伤害</t>
    <phoneticPr fontId="172" type="noConversion"/>
  </si>
  <si>
    <t>伤害降低70%，但会额外造成3段伤害</t>
    <phoneticPr fontId="172" type="noConversion"/>
  </si>
  <si>
    <t>消散所有剩余灵气
灵根全部重置为20</t>
    <phoneticPr fontId="172" type="noConversion"/>
  </si>
  <si>
    <t>额外附加5000点真实伤害</t>
    <phoneticPr fontId="172" type="noConversion"/>
  </si>
  <si>
    <t>附加大量真实伤害</t>
    <phoneticPr fontId="172" type="noConversion"/>
  </si>
  <si>
    <t>粗略描述</t>
    <phoneticPr fontId="172" type="noConversion"/>
  </si>
  <si>
    <t>额外受到等同于剩余血量一半的伤害</t>
    <phoneticPr fontId="172" type="noConversion"/>
  </si>
  <si>
    <t>伤害降低但额外造成三段伤害</t>
    <phoneticPr fontId="172" type="noConversion"/>
  </si>
  <si>
    <t>消散所有剩余灵气并重置灵根权重</t>
    <phoneticPr fontId="172" type="noConversion"/>
  </si>
  <si>
    <t>额外受到大量真实伤害</t>
    <phoneticPr fontId="172" type="noConversion"/>
  </si>
  <si>
    <t>灭世劫</t>
    <phoneticPr fontId="172" type="noConversion"/>
  </si>
  <si>
    <t>0,0,30,30,0,0,0,0,0</t>
    <phoneticPr fontId="172" type="noConversion"/>
  </si>
  <si>
    <t>0,0,10,0,0,0,0,0,0</t>
    <phoneticPr fontId="172" type="noConversion"/>
  </si>
  <si>
    <t>0,0,0,10,0,10,0,0,0</t>
    <phoneticPr fontId="172" type="noConversion"/>
  </si>
  <si>
    <t>0,0,0,0,0,0,0,0,0</t>
    <phoneticPr fontId="172" type="noConversion"/>
  </si>
  <si>
    <t>10,10,0,0,0,0,0,0,0</t>
    <phoneticPr fontId="172" type="noConversion"/>
  </si>
  <si>
    <t>10,10,10,0,0,0,0,0,0</t>
    <phoneticPr fontId="172" type="noConversion"/>
  </si>
  <si>
    <t>心境&lt;1000</t>
    <phoneticPr fontId="172" type="noConversion"/>
  </si>
  <si>
    <t>造成伤害后
移除所有剩余【护罩】</t>
    <phoneticPr fontId="172" type="noConversion"/>
  </si>
  <si>
    <t>每损失1%生命
则受到的伤害额外提升1%</t>
    <phoneticPr fontId="172" type="noConversion"/>
  </si>
  <si>
    <t>造成（10000-5*心境）
点额外伤害</t>
    <phoneticPr fontId="172" type="noConversion"/>
  </si>
  <si>
    <t>每剩余一点灵气，受到的伤害额外提升5%</t>
    <phoneticPr fontId="172" type="noConversion"/>
  </si>
  <si>
    <t>额外附加【内伤】*20</t>
    <phoneticPr fontId="172" type="noConversion"/>
  </si>
  <si>
    <t>额外附加【流血】*10</t>
    <phoneticPr fontId="172" type="noConversion"/>
  </si>
  <si>
    <t>移除所有剩余护罩</t>
    <phoneticPr fontId="172" type="noConversion"/>
  </si>
  <si>
    <t>血量越低受到的伤害越高</t>
    <phoneticPr fontId="172" type="noConversion"/>
  </si>
  <si>
    <t>心境越低受到的伤害越高</t>
    <phoneticPr fontId="172" type="noConversion"/>
  </si>
  <si>
    <t>灵气越多受到的伤害越高</t>
    <phoneticPr fontId="172" type="noConversion"/>
  </si>
  <si>
    <t>额外附加内伤状态</t>
    <phoneticPr fontId="172" type="noConversion"/>
  </si>
  <si>
    <t>额外附加流血状态</t>
    <phoneticPr fontId="172" type="noConversion"/>
  </si>
  <si>
    <t>天雷劫</t>
  </si>
  <si>
    <t>问世间谁人无忧，唯神仙逍遥无忧。凡修仙者，皆以渡劫飞升，觅得长生为目标。当修仙者迈入化神境后，不出千年，雷劫便会到来。届时，上界会引仙灵之气，助渡劫之人飞升。雷霆之威，稍有不慎，修仙者便会魂飞魄散，功亏一篑。</t>
    <phoneticPr fontId="172" type="noConversion"/>
  </si>
  <si>
    <t>渡劫</t>
    <phoneticPr fontId="172" type="noConversion"/>
  </si>
  <si>
    <t>仙性+2</t>
  </si>
  <si>
    <t>开局天赋选择</t>
  </si>
  <si>
    <t>转世仙人</t>
  </si>
  <si>
    <t>仙性+4</t>
  </si>
  <si>
    <t>突破之前服用一颗</t>
  </si>
  <si>
    <t>BWIKI-觅长生</t>
    <phoneticPr fontId="172" type="noConversion"/>
  </si>
  <si>
    <r>
      <rPr>
        <sz val="11"/>
        <color theme="1"/>
        <rFont val="微软雅黑"/>
        <family val="2"/>
        <charset val="134"/>
      </rPr>
      <t>仙性</t>
    </r>
    <r>
      <rPr>
        <sz val="11"/>
        <color theme="1"/>
        <rFont val="Arial"/>
        <family val="2"/>
      </rPr>
      <t>+4</t>
    </r>
  </si>
  <si>
    <t>击杀浪方大圣触发龙族剧情前往龙墓</t>
  </si>
  <si>
    <t>龙族龙墓</t>
  </si>
  <si>
    <t>未处于领域下的敌方对自身造成伤害降低50%，无效化敌方领域减伤</t>
  </si>
  <si>
    <t>天机大比获得第一名</t>
  </si>
  <si>
    <t>领域效果</t>
  </si>
  <si>
    <t>领域类型</t>
    <phoneticPr fontId="172" type="noConversion"/>
  </si>
  <si>
    <t>仙性</t>
  </si>
  <si>
    <t>获取方法</t>
  </si>
  <si>
    <t>获取途径</t>
  </si>
  <si>
    <t>海外拍卖会；
图南海剧情结束后的碎星商会剧情</t>
  </si>
  <si>
    <t>奇茸通天菊*1</t>
  </si>
  <si>
    <t>太玄问心果*6</t>
  </si>
  <si>
    <t>突破化神时，初始【仙性】+4（效果无法叠加）/丹毒+2</t>
  </si>
  <si>
    <t>腐骨灵花*6</t>
  </si>
  <si>
    <t>海外拍卖会</t>
  </si>
  <si>
    <t>木灵三针花*1</t>
  </si>
  <si>
    <t>重元换血草*6</t>
  </si>
  <si>
    <t>龙血草*2</t>
  </si>
  <si>
    <t>剑魄竹笋*2</t>
  </si>
  <si>
    <t>炼丹以外的获取途径</t>
  </si>
  <si>
    <t>其他对化神有帮助的方法</t>
  </si>
  <si>
    <t>【后继无力】下回合开始时若处于【仙胎】状态
  则每有【仙性】*10，吸收一点灵气。</t>
  </si>
  <si>
    <t>意守法</t>
  </si>
  <si>
    <t>【神念领域】
立刻提升10点神识
每回合提升10点神识
造成的神识系伤害提升20%</t>
    <phoneticPr fontId="172" type="noConversion"/>
  </si>
  <si>
    <t>【剑之领域】
造成剑系伤害+50%</t>
    <phoneticPr fontId="172" type="noConversion"/>
  </si>
  <si>
    <t>【霸体领域】
立刻提升20点遁速
每回合提升100点血量上限
并恢复等同于血量上限10%的生命值</t>
    <phoneticPr fontId="172" type="noConversion"/>
  </si>
  <si>
    <t>【气之领域】
立刻获得500点护罩并恢复所有血量
灵气上限及每回合吸收灵气量＋6</t>
    <phoneticPr fontId="172" type="noConversion"/>
  </si>
  <si>
    <t>【土之领域】
立刻吸收10点土灵气
每回合额外吸收10点土灵气 
土系伤害+20%</t>
    <phoneticPr fontId="172" type="noConversion"/>
  </si>
  <si>
    <t>【火之领域】
立刻吸收10点火灵气
每回合额外吸收10点火灵气 
火系伤害+20%</t>
    <phoneticPr fontId="172" type="noConversion"/>
  </si>
  <si>
    <t>【水之领域】
立刻吸收10点水灵气
每回合额外吸收10点水灵气 
水系伤害+20%</t>
    <phoneticPr fontId="172" type="noConversion"/>
  </si>
  <si>
    <t>【木之领域】
立刻吸收10点木灵气
每回合额外吸收10点木灵气 
木系伤害+20%</t>
    <phoneticPr fontId="172" type="noConversion"/>
  </si>
  <si>
    <t>【金之领域】
立刻吸收10点金灵气
每回合额外吸收10点金灵气 
金系伤害+20%</t>
    <phoneticPr fontId="172" type="noConversion"/>
  </si>
  <si>
    <t>领域</t>
  </si>
  <si>
    <t>指点</t>
  </si>
  <si>
    <t>宗门广场执事处兑换；
白帝楼执事处兑换</t>
  </si>
  <si>
    <t>【后继无力】下回合开始时，吸收4点灵气。
  若在【仙胎】状态下释放，则【凡性】-3</t>
  </si>
  <si>
    <t>操作</t>
  </si>
  <si>
    <t>图南海剧情后白帝赠送；宗门广场执事处兑换；白帝楼执事处兑换</t>
  </si>
  <si>
    <t>【后继无力】【凡体】状态下才可使用。
  下一次进入【仙胎】状态时，灵气+3</t>
  </si>
  <si>
    <t>准备</t>
  </si>
  <si>
    <t xml:space="preserve">  使用相生的灵气释放时，【淬体】+3
  使用相克的灵气释放时，【塑魂】+3</t>
  </si>
  <si>
    <t xml:space="preserve"> 初始获得【塑魂】*12</t>
  </si>
  <si>
    <t>回合结束时【凡性】-1</t>
  </si>
  <si>
    <t xml:space="preserve"> 初始获得【淬体】*12</t>
  </si>
  <si>
    <t>【 仙胎】不在跳过灵气，改为吸收2</t>
  </si>
  <si>
    <t xml:space="preserve">每回合额外吸收一点土灵气 </t>
  </si>
  <si>
    <t xml:space="preserve">每回合额外吸收一点火灵气 </t>
  </si>
  <si>
    <t xml:space="preserve">每回合额外吸收一点水灵气 </t>
  </si>
  <si>
    <t xml:space="preserve">每回合额外吸收一点木灵气 </t>
  </si>
  <si>
    <t xml:space="preserve">每回合额外吸收一点金灵气 </t>
  </si>
  <si>
    <t>化神</t>
  </si>
  <si>
    <t>各种修士交易；</t>
  </si>
  <si>
    <t>玉髓芝x5</t>
  </si>
  <si>
    <t>重元换血草x2</t>
  </si>
  <si>
    <t>鸡冠草x5</t>
  </si>
  <si>
    <t>结婴时每回合【经脉】-1，【意志】-1。结婴成功后，可额外提升200点血量上限</t>
  </si>
  <si>
    <t>阴凝草x5</t>
  </si>
  <si>
    <t>地龙干x3</t>
  </si>
  <si>
    <t>宗门广场执事处/白帝楼执事兑换；各种修士交易；天机阁拍卖会（除了东石谷的）</t>
  </si>
  <si>
    <t>三叶青芝x1</t>
  </si>
  <si>
    <t>七彩月兰x1</t>
  </si>
  <si>
    <t>宗门广场执事/白帝楼执事处兑换；各种修士交易；天机阁拍卖会（除了东石谷的）</t>
  </si>
  <si>
    <t>苦曼藤x5</t>
  </si>
  <si>
    <t>狼桃x5</t>
  </si>
  <si>
    <t>三尾风叶x1</t>
  </si>
  <si>
    <t>辅药1</t>
  </si>
  <si>
    <t>2.突破时经脉归零会使本次结婴失败，并提高后续突破时5点经脉，可叠加</t>
  </si>
  <si>
    <r>
      <rPr>
        <sz val="12"/>
        <color theme="0" tint="-0.499984740745262"/>
        <rFont val="幼圆"/>
        <family val="3"/>
        <charset val="134"/>
      </rPr>
      <t>结不成不怪我</t>
    </r>
    <r>
      <rPr>
        <sz val="12"/>
        <color theme="0" tint="-0.499984740745262"/>
        <rFont val="Arial"/>
        <family val="2"/>
      </rPr>
      <t>,</t>
    </r>
    <r>
      <rPr>
        <sz val="12"/>
        <color theme="0" tint="-0.499984740745262"/>
        <rFont val="幼圆"/>
        <family val="3"/>
        <charset val="134"/>
      </rPr>
      <t>还有就是丹药去丹方模拟器配置划算</t>
    </r>
  </si>
  <si>
    <t>1.提高体道和气道境界可以增加经脉，提高神道和心境的境界可以增加意志</t>
  </si>
  <si>
    <r>
      <rPr>
        <sz val="14"/>
        <color theme="1"/>
        <rFont val="幼圆"/>
        <family val="3"/>
        <charset val="134"/>
      </rPr>
      <t>其他对化婴有帮助的方法</t>
    </r>
  </si>
  <si>
    <t>化尘教藏经阁二楼；
天机阁执事</t>
  </si>
  <si>
    <t xml:space="preserve">  对金丹造成40点伤害
【经脉】-10，【意志】-6</t>
  </si>
  <si>
    <t>5同+5土</t>
  </si>
  <si>
    <t>注意从第四回合开始每回合使用行气诀将单灵气以外的灵气换掉</t>
  </si>
  <si>
    <t>注意每回合使用行气诀将土灵气以外的灵气换掉</t>
  </si>
  <si>
    <t>每回合使用一次行气诀，蓄灵到灵气不浪费
大概第三回合碎丹前尽量留点杂牌以便后续结婴使用</t>
  </si>
  <si>
    <t>注意从第三回合开始每回合使用行气诀将木灵气以外的灵气换掉</t>
  </si>
  <si>
    <t>逆周天结婴术结束
注意从第四回合开始，每回合使用行气诀将水灵气以外的灵气换掉</t>
  </si>
  <si>
    <t>注意每回合使用行气诀将金灵气以外的灵气换掉</t>
  </si>
  <si>
    <t>心魔在通达之后每回合降低伤害，伤害降为0后随便化婴</t>
  </si>
  <si>
    <t>...</t>
  </si>
  <si>
    <t>离火门藏经阁二楼；
天机阁执事</t>
  </si>
  <si>
    <t xml:space="preserve">  每吸收5点灵气，对金丹造成4点伤害
【经脉】-10</t>
  </si>
  <si>
    <t>5火</t>
  </si>
  <si>
    <t>逆周天结婴术*5（不够5次可以用卸灵术攒牌，下回合再放一次逆周天结婴术）</t>
  </si>
  <si>
    <t>傲念回合直接逆周天结婴术结婴，经脉不够使用一下润脉术</t>
  </si>
  <si>
    <t>逆周天结婴术*4（有杂牌就用卸灵术换掉）</t>
  </si>
  <si>
    <t>逆周天结婴术*5</t>
  </si>
  <si>
    <t>星河剑派藏经阁二楼；
天机阁执事</t>
  </si>
  <si>
    <t xml:space="preserve">  下回合对金丹造成的伤害+5
【经脉】-2</t>
  </si>
  <si>
    <t>2同+3水</t>
  </si>
  <si>
    <t>卸灵术*10</t>
  </si>
  <si>
    <t>最好不要在惧念化婴</t>
  </si>
  <si>
    <t>卸灵术*9</t>
  </si>
  <si>
    <t>卸灵术*12</t>
  </si>
  <si>
    <t>竹山宗藏经阁二楼；
天机阁执事</t>
  </si>
  <si>
    <t xml:space="preserve">  金丹受到的所有伤害+25%（只能使用一次）
【经脉】-8</t>
  </si>
  <si>
    <t>2同+3木</t>
  </si>
  <si>
    <t>卸灵术*5</t>
  </si>
  <si>
    <t>卸灵术*3</t>
  </si>
  <si>
    <t>卸灵术*4</t>
  </si>
  <si>
    <t>卸灵术*7</t>
  </si>
  <si>
    <t>消散灵气，不放任何技能</t>
  </si>
  <si>
    <t>金虹剑派藏经阁二楼；
天机阁执事</t>
  </si>
  <si>
    <t>【后继无力】下一次对金丹造成的伤害翻倍（可叠加）
【经脉】-10，【意志】-6</t>
  </si>
  <si>
    <t>2同+4金</t>
  </si>
  <si>
    <t>天上院</t>
  </si>
  <si>
    <t>碎丹术*5+卸灵术*4</t>
  </si>
  <si>
    <t>碎丹3回合内使用：普通化婴*2+润脉术*2
越早越好多灵气的存起来</t>
  </si>
  <si>
    <t>碎丹诀*4+卸灵术</t>
  </si>
  <si>
    <t>碎丹诀+卸灵术*4</t>
  </si>
  <si>
    <t>海外拍卖会/交易岛摊贩概率刷新；
瀚虚仙府奖励</t>
  </si>
  <si>
    <t xml:space="preserve">  本回合心魔伤害-2，下回合开始心魔伤害+3</t>
  </si>
  <si>
    <t>卸灵术*8</t>
  </si>
  <si>
    <t>裂丹诀*2+碎丹术+卸灵术</t>
  </si>
  <si>
    <t>通脉术+卸灵术*2</t>
  </si>
  <si>
    <t>放5次碎丹诀爆掉金丹，用聚灵+清心咒正好手中不留灵气</t>
  </si>
  <si>
    <t xml:space="preserve">  化婴进度+15，经脉-5，每回合结束时经脉-1</t>
  </si>
  <si>
    <t>8同</t>
  </si>
  <si>
    <t>简单结丹</t>
  </si>
  <si>
    <t>卸灵术*6</t>
  </si>
  <si>
    <t>破丹诀+卸灵术*4</t>
  </si>
  <si>
    <t>蓄灵印+卸灵术*4</t>
  </si>
  <si>
    <t>放6次卸灵术</t>
  </si>
  <si>
    <t>选择</t>
  </si>
  <si>
    <t>灼脉术*2</t>
  </si>
  <si>
    <t>通脉术+卸灵术</t>
  </si>
  <si>
    <t>放3次卸灵术</t>
  </si>
  <si>
    <t>藏经阁二楼；
宗门广场执事/白帝楼执事处兑换；
白帝楼执事兑换（需内阁弟子）</t>
  </si>
  <si>
    <t>2同+同+同</t>
  </si>
  <si>
    <t>丹药：锻脉丹*4、护脉丹*4、大醒神丹*1、大活络丹*1
悟道：体道与气道大道已成
秘术：学习逆周天结婴术
灵根权重：通过三品权重丹/装备将某种权重临时提高到300以上</t>
  </si>
  <si>
    <r>
      <rPr>
        <sz val="11"/>
        <color theme="1"/>
        <rFont val="微软雅黑"/>
        <family val="2"/>
        <charset val="134"/>
      </rPr>
      <t>丹药：锻脉丹*4、护脉丹*4、大醒神丹*1、大活络丹*1
悟道：体道与气道至少真境
秘术：学习逆周天结婴术、</t>
    </r>
    <r>
      <rPr>
        <b/>
        <sz val="11"/>
        <color theme="1"/>
        <rFont val="微软雅黑"/>
        <family val="2"/>
        <charset val="134"/>
      </rPr>
      <t>裂丹诀</t>
    </r>
    <r>
      <rPr>
        <sz val="11"/>
        <color theme="1"/>
        <rFont val="微软雅黑"/>
        <family val="2"/>
        <charset val="134"/>
      </rPr>
      <t xml:space="preserve">
灵根权重：通过地元丹/装备将土权重临时提高到300以上</t>
    </r>
  </si>
  <si>
    <r>
      <rPr>
        <sz val="11"/>
        <color theme="1"/>
        <rFont val="微软雅黑"/>
        <family val="2"/>
        <charset val="134"/>
      </rPr>
      <t>丹药：锻脉丹*4、护脉丹*4、大醒神丹*1、大活络丹*1
悟道：体道与气道至少真境
秘术：学习逆周天结婴术、润脉术、</t>
    </r>
    <r>
      <rPr>
        <b/>
        <sz val="11"/>
        <color theme="1"/>
        <rFont val="微软雅黑"/>
        <family val="2"/>
        <charset val="134"/>
      </rPr>
      <t>灼脉术</t>
    </r>
    <r>
      <rPr>
        <sz val="11"/>
        <color theme="1"/>
        <rFont val="微软雅黑"/>
        <family val="2"/>
        <charset val="134"/>
      </rPr>
      <t xml:space="preserve">
灵根权重：通过吃真阳丹/装备将火权重临时提高到300以上</t>
    </r>
  </si>
  <si>
    <r>
      <rPr>
        <sz val="11"/>
        <color theme="1"/>
        <rFont val="微软雅黑"/>
        <family val="2"/>
        <charset val="134"/>
      </rPr>
      <t>丹药：锻脉丹*4、护脉丹*4、大醒神丹*1、大活络丹*1
悟道：体道与气道至少真境
秘术：学习逆周天结婴术、</t>
    </r>
    <r>
      <rPr>
        <b/>
        <sz val="11"/>
        <color theme="1"/>
        <rFont val="微软雅黑"/>
        <family val="2"/>
        <charset val="134"/>
      </rPr>
      <t>破丹诀</t>
    </r>
    <r>
      <rPr>
        <sz val="11"/>
        <color theme="1"/>
        <rFont val="微软雅黑"/>
        <family val="2"/>
        <charset val="134"/>
      </rPr>
      <t xml:space="preserve">
灵根权重：通过万木丹/装备将木权重临时提高到300以上</t>
    </r>
  </si>
  <si>
    <r>
      <rPr>
        <sz val="11"/>
        <color theme="1"/>
        <rFont val="微软雅黑"/>
        <family val="2"/>
        <charset val="134"/>
      </rPr>
      <t>丹药：锻脉丹*4、护脉丹*4、大醒神丹*1、大活络丹*1
悟道：体道与气道至少真境
秘术：学习逆周天结婴术、</t>
    </r>
    <r>
      <rPr>
        <b/>
        <sz val="11"/>
        <color theme="1"/>
        <rFont val="微软雅黑"/>
        <family val="2"/>
        <charset val="134"/>
      </rPr>
      <t>蓄灵印</t>
    </r>
    <r>
      <rPr>
        <sz val="11"/>
        <color theme="1"/>
        <rFont val="微软雅黑"/>
        <family val="2"/>
        <charset val="134"/>
      </rPr>
      <t xml:space="preserve">
灵根权重：通过玄水丹/装备将水权重临时提高到300以上</t>
    </r>
  </si>
  <si>
    <r>
      <rPr>
        <sz val="11"/>
        <color theme="1"/>
        <rFont val="微软雅黑"/>
        <family val="2"/>
        <charset val="134"/>
      </rPr>
      <t>丹药：锻脉丹*4、护脉丹*4、大醒神丹*1、大活络丹*1
悟道：体道与气道至少真境
秘术：学习逆周天结婴术、</t>
    </r>
    <r>
      <rPr>
        <b/>
        <sz val="11"/>
        <color theme="1"/>
        <rFont val="微软雅黑"/>
        <family val="2"/>
        <charset val="134"/>
      </rPr>
      <t>通脉术</t>
    </r>
    <r>
      <rPr>
        <sz val="11"/>
        <color theme="1"/>
        <rFont val="微软雅黑"/>
        <family val="2"/>
        <charset val="134"/>
      </rPr>
      <t xml:space="preserve">
灵根权重：通过溯金丹/装备将金权重临时提高到300以上</t>
    </r>
  </si>
  <si>
    <t>没吃任何丹药，需要至少100点意志，秘术只学清心咒</t>
  </si>
  <si>
    <t>要求</t>
  </si>
  <si>
    <r>
      <rPr>
        <b/>
        <sz val="14"/>
        <color theme="1"/>
        <rFont val="微软雅黑"/>
        <family val="2"/>
        <charset val="134"/>
      </rPr>
      <t>来源</t>
    </r>
  </si>
  <si>
    <r>
      <rPr>
        <b/>
        <sz val="14"/>
        <color theme="1"/>
        <rFont val="微软雅黑"/>
        <family val="2"/>
        <charset val="134"/>
      </rPr>
      <t>效果</t>
    </r>
  </si>
  <si>
    <r>
      <rPr>
        <b/>
        <sz val="14"/>
        <color theme="1"/>
        <rFont val="微软雅黑"/>
        <family val="2"/>
        <charset val="134"/>
      </rPr>
      <t>消耗</t>
    </r>
  </si>
  <si>
    <r>
      <rPr>
        <b/>
        <sz val="14"/>
        <color theme="1"/>
        <rFont val="微软雅黑"/>
        <family val="2"/>
        <charset val="134"/>
      </rPr>
      <t>名称</t>
    </r>
  </si>
  <si>
    <r>
      <rPr>
        <sz val="24"/>
        <color theme="1"/>
        <rFont val="幼圆"/>
        <family val="3"/>
        <charset val="134"/>
      </rPr>
      <t>前辈总结的结婴秘术</t>
    </r>
  </si>
  <si>
    <t>结婴
需求</t>
  </si>
  <si>
    <t>富豪散修</t>
  </si>
  <si>
    <t>结婴</t>
  </si>
  <si>
    <t>元婴</t>
  </si>
  <si>
    <t>凭神识和实力要多少有多少</t>
    <phoneticPr fontId="172" type="noConversion"/>
  </si>
  <si>
    <t>打劫</t>
    <phoneticPr fontId="172" type="noConversion"/>
  </si>
  <si>
    <t>使用诱药液去海里打海兽，凭实力和运气</t>
    <phoneticPr fontId="172" type="noConversion"/>
  </si>
  <si>
    <t>打怪</t>
    <phoneticPr fontId="172" type="noConversion"/>
  </si>
  <si>
    <t>洞府种田找喜欢草药的NPC卖菜</t>
    <phoneticPr fontId="172" type="noConversion"/>
  </si>
  <si>
    <t>种田</t>
    <phoneticPr fontId="172" type="noConversion"/>
  </si>
  <si>
    <t>什么是跑商呢？就是把宁州的材料卖到蓬莱岛，再把蓬莱岛的材料卖到宁州。
第一步，准备货物，把能看见的4品妖兽材料都买下来（只要4品妖兽材料不要金属和矿石，注意不要被坑双倍，是不是坊市的优惠价问题不大）（别买低级的，走得慢还血少）
第二步，开始拉货，右键装备好买的船，出海！注意看地图，地图中间浅海区是蓬莱岛（你第一次来是看不见的），一路过去，到位解锁！
第三步，开始卖货，上岛以后，去岛上的各个材料店，把不同的材料分类卖给不同的商店。第一笔钱到手。去坊市，看见不翻倍的4-5品材料全吃下。然后去客栈等待一个月时间，然后出来坊市继续买！花光身上的钱以后，返航！
第四步，返航宁州，在广陵材料店卖掉材料。
第五步，重复步骤...一来一回每次卖出灵石变1.3倍，很快成为修仙界第一大财主！
————————————————————————————————————————————————————————————————————————————————————————————————
好了，下面是小细节。
1、如果你遁速超过了100，可以选择自己飞过去，时间比5品船快一点。
2、买紫船下海刷怪，灵石少路上尽量走有海兽和海岛的路线，能打的都打了，回宁州卖也是不少钱（看实力情况）
3、跑商的前提，有一笔启动资金！！！我感觉最少100W，多多益善。。
我是筑基后，有御剑飞行100遁速开始跑商（筑基前要做的事情太多了，而且灵石的原始积累也不够多）</t>
    <phoneticPr fontId="172" type="noConversion"/>
  </si>
  <si>
    <t>跑商</t>
    <phoneticPr fontId="172" type="noConversion"/>
  </si>
  <si>
    <t>下品</t>
    <phoneticPr fontId="172" type="noConversion"/>
  </si>
  <si>
    <t>四年</t>
    <phoneticPr fontId="172" type="noConversion"/>
  </si>
  <si>
    <t>通天灵宝</t>
  </si>
  <si>
    <t>两年</t>
    <phoneticPr fontId="172" type="noConversion"/>
  </si>
  <si>
    <t>纯阳法宝</t>
  </si>
  <si>
    <t>一年</t>
    <phoneticPr fontId="172" type="noConversion"/>
  </si>
  <si>
    <t>六个月</t>
    <phoneticPr fontId="172" type="noConversion"/>
  </si>
  <si>
    <t>两个月</t>
    <phoneticPr fontId="172" type="noConversion"/>
  </si>
  <si>
    <t>符器</t>
    <phoneticPr fontId="172" type="noConversion"/>
  </si>
  <si>
    <t>炼器</t>
    <phoneticPr fontId="172" type="noConversion"/>
  </si>
  <si>
    <t>我的方式是根据丹普经验自己调整配置丹药，赚多少上面都能显示。</t>
    <phoneticPr fontId="172" type="noConversion"/>
  </si>
  <si>
    <t>关于种田，聚灵阵旗：2品东石谷、3/4品碎星、5品天机阁、6品南崖，建议阵道论道（天机阁外务执事，鸢本仙子，苍坤上人）到融会贯通，剩下的使用5+6品阵旗升级。
关于SL拍卖会，参加一次拍卖会，结束后F5存档，点主持人查看下一届拍卖物品，无需要就F8读档，点主持人查看，重复操作直到需要的物品出现。订阅拍卖行刷新Mod。
关于SL喜好，第一次打开喜好非固定npc的交易/送礼界面，喜好就固定了，于是，找到需要SL喜好的npc，F5存档，对话打开交易界面，查看喜好，不是需要的喜好就F8读档，重复操作直到出现需要的喜好。
关于6品丹炉，SL南崖拍卖会购买，估价大概3w。</t>
    <phoneticPr fontId="172" type="noConversion"/>
  </si>
  <si>
    <t>注意事项</t>
    <phoneticPr fontId="172" type="noConversion"/>
  </si>
  <si>
    <t>化尘，三年期已到，龙鳞一锅炖。前期炼宗门无限供应的养元丹（丹方：主药3罗犀草，辅药2红绫草，3流莹草，药引3宁神花），需要4品丹炉，SL鸢本仙子喜好4品治疗丹药倾销，花费234+6天，卖喜好npc1000，年利润4w6。控火+早点去南崖岛拍卖行SL出6品炉子（憋出6品炉子，化尘药房才能自我拯救，指赚钱方面），炼宗门无限供应的金刚铁骨丹（丹方：主药5龙鳞果，辅药4龙鳞果，4龙鳞果，药引1龙鳞果），SL剩下2个宗门长老喜好体质丹药倾销，花费5670+6天，卖喜好npc10000，年利润26w。丹圣后年利润87w。</t>
    <phoneticPr fontId="172" type="noConversion"/>
  </si>
  <si>
    <t>化尘教</t>
    <phoneticPr fontId="172" type="noConversion"/>
  </si>
  <si>
    <t>离火，最烂药房，没救了，毁灭吧。前期炼宗门无限供应的回春丹（丹方：主药9银月花，辅药1银月花，药引1流莹草），需要4品丹炉
SL一个宗门长老喜好4品治疗丹药倾销，花费99+6天，卖喜好npc700，年利润3w6，
者炼器赚钱也挺不错的。抓紧时间买洞府，和苍坤论道提升阵道升级聚灵阵，种穿心莲，炼蚀月强魂丹（丹方：主药4灯心草，辅药2穿心莲，2穿心莲，药引4灯心草），需要4品丹炉，
SL剩下3个宗门长老喜好4品神识/4品战斗丹药倾销，年利润22w（计算了种田花费）。丹圣后年利润64w（计算了种田花费，且2个6品聚灵阵全力种田才能保证供应无限炼丹，对比上面4个宗门无限供应炼丹，相当于天然少了2个药田），如果只用一个6品药田种穿心莲，则年利润为38w。</t>
    <phoneticPr fontId="172" type="noConversion"/>
  </si>
  <si>
    <t>离火门</t>
    <phoneticPr fontId="172" type="noConversion"/>
  </si>
  <si>
    <t>竹山，炼丹圣地。前期炼宗门无限供应的启灵丹（丹方：主药4天灵果，辅药4冰灵果，3冰灵果，药引1天灵果），需要4品丹炉
SL一个宗门长老喜好悟性丹药倾销，花费4860+5天，卖喜好npc6250，年利润10w。
丹圣以后（必须丹圣，不然炼九转再造亏钱），控火+5品炉子，炼宗门无限供应的九转再造丹（丹方：主药7阴凝草，辅药4九叶芝，药引1苦曼藤）
SL剩下3个宗门长老喜欢资质丹药倾销，花费36420+6天，卖喜好npc31250*2颗，年利润158w。</t>
    <phoneticPr fontId="172" type="noConversion"/>
  </si>
  <si>
    <t>竹山宗</t>
    <phoneticPr fontId="172" type="noConversion"/>
  </si>
  <si>
    <t>前期炼宗门无限供应的启灵丹（丹方：主药4雪凝花，辅药4冰灵果，3冰灵果，药引1锦地罗），需要4品丹炉
SL一个宗门长老(掌门和玄伶喜好固定：5品修炼+5品战斗)喜好悟性(最好喜好悟性+体质，不然只剩下一个长老可能卖不完，或者找路人卖)丹药倾销，花费4860+5天，卖喜好npc6250，年利润10w。
丹圣以后（必须丹圣，不然炼金刚铁骨亏钱），控火+5品炉子，炼宗门无限供应的金刚铁骨丹（丹方：主药5雪凝花，辅药1狼桃，1狼桃，药引3地黄参），
SL剩下1个宗门长老喜欢体质丹药倾销，花费10833+6天，卖喜好npc10000*2颗，年利润56w。</t>
    <phoneticPr fontId="172" type="noConversion"/>
  </si>
  <si>
    <t>星河剑派</t>
    <phoneticPr fontId="172" type="noConversion"/>
  </si>
  <si>
    <t>前期炼蚀月强魂丹（丹方核心：辅药4个穿心莲），中草阁2年刷新一批（中草阁价格和宗门一样），有洞府以后种植一种药引，需要4品丹炉
高悟性入门金鸿能直接成为内门弟子，进宗门大殿向长老倾销，SL宗门长老喜好神识/4品战斗丹药倾销，年利润22w（计算了种田花费）。
建议SL天机阁外务执事/灵药堂路人喜好神识/4品战斗丹药倾销，花费4860+6天，卖喜好npc8000，2年买的药引利润13w。
有6品炉子以后，能宗门无限供应蚀月强魂丹（丹方：主药4玄冰花，1天青花，辅药4穿心莲，1天青花，药引4伏龙参），多花费18灵石，解放药田，年利润19w。丹圣后年利润67w。</t>
    <phoneticPr fontId="172" type="noConversion"/>
  </si>
  <si>
    <t>金虹剑派</t>
    <phoneticPr fontId="172" type="noConversion"/>
  </si>
  <si>
    <t>炼丹</t>
    <phoneticPr fontId="172" type="noConversion"/>
  </si>
  <si>
    <t>探险</t>
    <phoneticPr fontId="172" type="noConversion"/>
  </si>
  <si>
    <t>劫掠</t>
    <phoneticPr fontId="172" type="noConversion"/>
  </si>
  <si>
    <t>狩猎</t>
    <phoneticPr fontId="172" type="noConversion"/>
  </si>
  <si>
    <t>方式</t>
    <phoneticPr fontId="172" type="noConversion"/>
  </si>
  <si>
    <t>灵石笔记</t>
    <phoneticPr fontId="172" type="noConversion"/>
  </si>
  <si>
    <t>逆行经脉加牌</t>
  </si>
  <si>
    <t>1种属性气（结丹）</t>
  </si>
  <si>
    <t>再结1种属性的气+气沉丹田+抱元守一</t>
  </si>
  <si>
    <t>小周天吐纳+结气1+气沉丹田</t>
  </si>
  <si>
    <t>小周天吐纳+结气1</t>
  </si>
  <si>
    <t>剩下</t>
  </si>
  <si>
    <t>抽牌</t>
  </si>
  <si>
    <t>花费</t>
  </si>
  <si>
    <t>回合</t>
  </si>
  <si>
    <t>没有大周天吐纳，要朝元丹（没试过，理论上可行）</t>
  </si>
  <si>
    <t>容错率0，逆行经脉加牌</t>
  </si>
  <si>
    <t>气沉丹田+抱元守一</t>
  </si>
  <si>
    <t>再结2种属性的气+小周天吐纳+气沉丹田</t>
  </si>
  <si>
    <t>小周天吐纳+结气2</t>
  </si>
  <si>
    <t>没有朝元丹，筑9品金丹</t>
  </si>
  <si>
    <t>海岛捡到的无名大佬笔记</t>
  </si>
  <si>
    <t>各种修士交易</t>
  </si>
  <si>
    <t>五气朝元阶段，每回合吸收灵气数量+1</t>
  </si>
  <si>
    <t>筑基后期师傅任务奖励；27年林府剧情奖励（恒如真人除外）；
第一次天魔眼冠军；宗门广场执事/白帝楼执事处兑换；各种修士交易</t>
  </si>
  <si>
    <t>乌稠木</t>
  </si>
  <si>
    <t>初始灵气+1，最多叠加6次</t>
  </si>
  <si>
    <t>凝液成丹阶段，土灵根+20</t>
  </si>
  <si>
    <t>凝液成丹阶段，火灵根+20</t>
  </si>
  <si>
    <t>风铃花</t>
  </si>
  <si>
    <t>凝液成丹阶段，木灵根+20</t>
  </si>
  <si>
    <t>凝液成丹阶段，水灵根+20</t>
  </si>
  <si>
    <t>宗门广场执事处兑换；
各种修士交易</t>
  </si>
  <si>
    <t>凝液成丹阶段，金灵根+20</t>
  </si>
  <si>
    <t>结丹，视情况而定使用气沉丹田和调息转换灵气，逆行经脉增加灵气。最后会多余2点灵气没用上</t>
  </si>
  <si>
    <t>每回合吸收灵气数量+1。结丹成功后，金丹的血量加成增加10%</t>
  </si>
  <si>
    <t>丹道  假丹</t>
  </si>
  <si>
    <t>前辈总结的经验</t>
  </si>
  <si>
    <t>对结丹有用助的东西</t>
  </si>
  <si>
    <t>抱元守一+气沉丹田+小周天吐纳
（多余2点灵气消散掉）</t>
  </si>
  <si>
    <t>【后继无力】吸收4点灵气</t>
  </si>
  <si>
    <t>结四种属性的气（留一种不要结）+小周天吐纳</t>
  </si>
  <si>
    <t>灵气上限+3，下回合吸收灵气阶段吸收灵气数量+3，只能使用一次</t>
  </si>
  <si>
    <t>大周天吐纳+小周天吐纳+气沉丹田</t>
  </si>
  <si>
    <t>吸收5点灵气，只能使用一次</t>
  </si>
  <si>
    <t>【后继无力】下回合吸收灵气阶段，吸收灵气数量+3</t>
  </si>
  <si>
    <t>宗门藏经阁兑换；宗门广场执事/白帝楼执事处兑换；
完成宁王剧情后，向白帝楼执事汇报后的奖励；东石谷拍卖会/天机阁执事概率刷新</t>
  </si>
  <si>
    <t>【后继无力】五气朝元阶段每回合吸收灵气数量+1</t>
  </si>
  <si>
    <t>白帝楼引魔出洞任务奖励；
东石谷拍卖会/天机阁执事概率刷新</t>
  </si>
  <si>
    <t>【后继无力】每回合吸收灵气数量+1</t>
  </si>
  <si>
    <t>秘术</t>
  </si>
  <si>
    <t>聚顶丹*6、朝元丹*1、六本秘术，假丹</t>
  </si>
  <si>
    <t>结丹操作</t>
  </si>
  <si>
    <t>1.总计10回合，结束完美筑基</t>
  </si>
  <si>
    <t>下场战斗或突破开始时，土系灵根权重+30/丹毒+3</t>
  </si>
  <si>
    <t>1.每回合尽量使用最右边的最高级别灵气技能
2.视情况用运气术把其他灵气置换成单一灵气
3.若这回合灵气不够多可以结束等待下一回合</t>
  </si>
  <si>
    <t>开始</t>
  </si>
  <si>
    <t>夜交藤</t>
    <phoneticPr fontId="172" type="noConversion"/>
  </si>
  <si>
    <t>下场战斗或突破开始时，火系灵根权重+30/丹毒+3</t>
  </si>
  <si>
    <t>1.修为圆满后在洞府存档，然后吃属性权重丹药
2.吾一般吃十个就能全部单一灵气，接着点突破
3.在准备页面吃掉所有筑基丹然后直接开始突破</t>
  </si>
  <si>
    <t>下场战斗或突破开始时，水系灵根权重+30/丹毒+3</t>
  </si>
  <si>
    <t>有助于筑基的经验总结，哪里有误及时调整即可</t>
    <phoneticPr fontId="172" type="noConversion"/>
  </si>
  <si>
    <t>下场战斗或突破开始时，木系灵根权重+30/丹毒+3</t>
  </si>
  <si>
    <t>所有丹药的耐药性翻倍
（包括筑基丹）</t>
  </si>
  <si>
    <t>筑基开始时
初始灵气+2
灵气上限+2</t>
  </si>
  <si>
    <t>筑基开始时
灵气上限+4</t>
  </si>
  <si>
    <t>下场战斗或突破开始时，金系灵根权重+30/丹毒+3</t>
  </si>
  <si>
    <t>天生道体</t>
  </si>
  <si>
    <t>风灵花</t>
    <phoneticPr fontId="172" type="noConversion"/>
  </si>
  <si>
    <t>筑基开始时，初始灵气+1</t>
  </si>
  <si>
    <t>天赋</t>
  </si>
  <si>
    <t>有助于筑基加成的东西</t>
    <phoneticPr fontId="172" type="noConversion"/>
  </si>
  <si>
    <t>前辈笔录</t>
  </si>
  <si>
    <t>筑基</t>
  </si>
  <si>
    <t>化神后期</t>
  </si>
  <si>
    <t>化神中期</t>
  </si>
  <si>
    <t>化神初期</t>
  </si>
  <si>
    <t>元婴后期</t>
  </si>
  <si>
    <t>元婴中期</t>
  </si>
  <si>
    <t>元婴初期</t>
  </si>
  <si>
    <t>金丹后期</t>
  </si>
  <si>
    <t>金丹中期</t>
  </si>
  <si>
    <t>金丹初期</t>
  </si>
  <si>
    <t>筑基后期</t>
  </si>
  <si>
    <t>筑基中期</t>
  </si>
  <si>
    <t>筑基初期</t>
  </si>
  <si>
    <t>炼气后期</t>
  </si>
  <si>
    <t>炼气中期</t>
  </si>
  <si>
    <t>炼气初期</t>
    <phoneticPr fontId="172" type="noConversion"/>
  </si>
  <si>
    <t>总修为需求</t>
  </si>
  <si>
    <t>增加悟道点</t>
  </si>
  <si>
    <t>升级所需经验</t>
  </si>
  <si>
    <t>增加寿元</t>
  </si>
  <si>
    <t>增加遁速</t>
  </si>
  <si>
    <t>增加神识</t>
  </si>
  <si>
    <t>增加血量</t>
  </si>
  <si>
    <t>正常升级给的：1+1+2+2+2+3+3+3+4+4+4+5+5+5</t>
  </si>
  <si>
    <t>6X2</t>
  </si>
  <si>
    <t>双倍耐药吃悟道丹药最多</t>
  </si>
  <si>
    <t>30+12</t>
  </si>
  <si>
    <t>论道最多30+12个大道融会贯通</t>
  </si>
  <si>
    <t>出身天赋：转世仙人境界突破时额外获得：1（筑基）+2（金丹）+3（元婴）+4（化神）</t>
  </si>
  <si>
    <t>如果版本更新数据不对了可以可以来QQ频道传音符找我ID：竹山丹圣
或者QQ:952401040</t>
    <phoneticPr fontId="172" type="noConversion"/>
  </si>
  <si>
    <t>悟道点上限：</t>
  </si>
  <si>
    <t>当前版本最顶级为</t>
  </si>
  <si>
    <t>境界突破时悟道点的增加机制</t>
  </si>
  <si>
    <t>否</t>
  </si>
  <si>
    <t>每点淬体乘一百</t>
  </si>
  <si>
    <t>每颗锻脉丹乘两百</t>
  </si>
  <si>
    <t>金丹</t>
  </si>
  <si>
    <t>是</t>
  </si>
  <si>
    <t>每品金丹乘三十</t>
  </si>
  <si>
    <t>假丹+10%</t>
  </si>
  <si>
    <t>每点灵气溢出乘二</t>
  </si>
  <si>
    <t>练气</t>
  </si>
  <si>
    <t>后天加成是否被天赋影响</t>
  </si>
  <si>
    <t>后天努力额外加成</t>
  </si>
  <si>
    <t>备注</t>
  </si>
  <si>
    <t>大境界</t>
  </si>
  <si>
    <t>小境界</t>
  </si>
  <si>
    <t>境界突破</t>
  </si>
  <si>
    <t>异族血脉不会结算境界突破奖励或后天努力加成，只会把筑基前的血量翻倍
我们来举个例子，你出生选择了异族血脉，筑基之前，血量有1000点。 你完成筑基后，你的灵气是130点。
最终的血量，灵气溢出给了60点血。异族血脉奖励1000点，筑基境界突破奖励80点。
那么突破后的血量就是1000+1000+60+80=2130
结论是，如果选择了异族血脉，筑基时要尽量把能吃的加血量的丹药吃满，加血量的功法学满并装备。</t>
  </si>
  <si>
    <t>异族血脉的算法</t>
  </si>
  <si>
    <t>化神时，每点淬体给100点最大血量 (不受天赋影响)</t>
  </si>
  <si>
    <t>结婴时，每颗锻脉丹给200点最大血量 (不受天赋影响)</t>
  </si>
  <si>
    <t>结丹时，每品金丹给30点血量 (同时受天赋和悟道影响，假丹)</t>
  </si>
  <si>
    <t>筑基时，灵气超过100点的每一点灵气都会给玩家增加两点血量 (不受天赋影响)</t>
  </si>
  <si>
    <t>小境界突破：练气前期突破每次增加15点HP，天赋如果有孱弱多病，那么加12，天赋如果是神魔血脉，那么增加18
大境界突破：练气突破筑基固定增加80点HP，天赋如果有孱弱多病，那么加64，天赋如果是神魔血脉，那么增加96</t>
  </si>
  <si>
    <t>大小境界突破</t>
  </si>
  <si>
    <t>境界突破时血量的增加机制</t>
  </si>
  <si>
    <t>版本V1.0</t>
    <phoneticPr fontId="172" type="noConversion"/>
  </si>
  <si>
    <t>袖手旁观有彩蛋</t>
  </si>
  <si>
    <t>主角显神威，击败恒如真人</t>
  </si>
  <si>
    <t>《乾坤百巧经》，五品炼器宝才，残缺丹方
其他随机物品，林沐心好感度+5，百里奇好感度+5</t>
  </si>
  <si>
    <t>不动手的话四小强装逼彩蛋</t>
  </si>
  <si>
    <t>发狂的玄机道人</t>
  </si>
  <si>
    <t>不动手有倪大傻彩蛋</t>
  </si>
  <si>
    <t>杀戮剑灵</t>
  </si>
  <si>
    <r>
      <rPr>
        <sz val="12"/>
        <color rgb="FF000000"/>
        <rFont val="微软雅黑"/>
        <family val="2"/>
        <charset val="134"/>
      </rPr>
      <t xml:space="preserve">神识够林沐心好感+2，遁速够百里好感+2
</t>
    </r>
    <r>
      <rPr>
        <sz val="12"/>
        <color rgb="FF7030A0"/>
        <rFont val="微软雅黑"/>
        <family val="2"/>
        <charset val="134"/>
      </rPr>
      <t>求助倪大傻有奇效</t>
    </r>
  </si>
  <si>
    <t>林沐心识破夺魄箭，百里抖M身法惊众人</t>
  </si>
  <si>
    <t>神识陷阱</t>
  </si>
  <si>
    <t>灵核碎片</t>
  </si>
  <si>
    <t>得先將其他地方的任务做完，不然到最底下剑冢外結束古镇的剧情</t>
  </si>
  <si>
    <t>阵法够强，增加公孙兄的好感+5。
选1打5就给5份奖励，宁州声望+20</t>
  </si>
  <si>
    <t>可选1打1，1打5.对自己实力有信心的大声喊出来：我要1打5</t>
  </si>
  <si>
    <r>
      <rPr>
        <sz val="12"/>
        <color rgb="FF000000"/>
        <rFont val="微软雅黑"/>
        <family val="2"/>
        <charset val="134"/>
      </rPr>
      <t>随机物品，啥都有</t>
    </r>
    <r>
      <rPr>
        <sz val="12"/>
        <color rgb="FF7030A0"/>
        <rFont val="微软雅黑"/>
        <family val="2"/>
        <charset val="134"/>
      </rPr>
      <t>（高阶）</t>
    </r>
  </si>
  <si>
    <t>练气后期之时，破庙帮助黑心老头</t>
  </si>
  <si>
    <t>辰星仙剑</t>
  </si>
  <si>
    <t>不接外面星河剑派任务，出去就可得纯阳法宝</t>
  </si>
  <si>
    <t>交还储物袋：50万</t>
  </si>
  <si>
    <t>据为己有：竹山道袍7件，生骨丹5枚</t>
  </si>
  <si>
    <t>陨母（看运气1-5个）</t>
  </si>
  <si>
    <t>【五品】地阴-混元</t>
  </si>
  <si>
    <r>
      <rPr>
        <sz val="12"/>
        <color rgb="FF000000"/>
        <rFont val="微软雅黑"/>
        <family val="2"/>
        <charset val="134"/>
      </rPr>
      <t xml:space="preserve">真元玄典+80万
</t>
    </r>
    <r>
      <rPr>
        <sz val="12"/>
        <color rgb="FF7030A0"/>
        <rFont val="微软雅黑"/>
        <family val="2"/>
        <charset val="134"/>
      </rPr>
      <t>（或5000欢乐豆，自己门派的任务灵石会变成欢乐豆）</t>
    </r>
  </si>
  <si>
    <t>13万灵石</t>
  </si>
  <si>
    <t>120万灵石</t>
  </si>
  <si>
    <t>80万灵石</t>
  </si>
  <si>
    <t>100万灵石</t>
  </si>
  <si>
    <t>岫络谷</t>
  </si>
  <si>
    <t>宁州古迹-地点：岫络谷</t>
    <phoneticPr fontId="172" type="noConversion"/>
  </si>
  <si>
    <t>蓝映寒好感25，情分2w，灵石7W
宁州声望10，万魂晶+10，血煞丹+10</t>
  </si>
  <si>
    <t>天阶功法《幽炎诀》，材料及任务物品若干
龙族声望100，龙血草+3.
归还九龙玺、万鳞甲：龙血草+2，声望+200
成为龙族供奉：六品枯龙藤+5，无尽之海声望+200</t>
  </si>
  <si>
    <t>敖灵、敖玄好感100，龙族声望+100
天道果+1，东海探索度+40</t>
  </si>
  <si>
    <t>龙宫，陨龙之地
（先拿引雷柱再救龙）</t>
  </si>
  <si>
    <t>敖灵的求助</t>
  </si>
  <si>
    <t>》》》》》》》》》》》》》》》》》》》》》》》》》》》》》》》》》》》》》》》》</t>
  </si>
  <si>
    <t>地点</t>
  </si>
  <si>
    <t>时间</t>
  </si>
  <si>
    <t>龙宫</t>
  </si>
  <si>
    <t>三选一奖励（法器乌靴+2遁速、气沉丹田、补灵丹*3），无法汇报消息获得额外奖励</t>
  </si>
  <si>
    <t>奖励：法宝无影针、法宝乌云兜、炼血丹*5、龙虎丹*1，无法获得气沉丹田和汇报消息</t>
  </si>
  <si>
    <t>获得法器凤鸣扇</t>
  </si>
  <si>
    <t>奖励：气沉丹田、到白帝楼汇报后获得三选一奖励（天罡剑、小周天吐纳、砺剑决）</t>
  </si>
  <si>
    <t>放了他</t>
  </si>
  <si>
    <t>杀了他</t>
  </si>
  <si>
    <t>府内逛逛*3+出门走走</t>
  </si>
  <si>
    <t>游戏时间115年的“星冲生魔”任务，选“找星铃儿帮忙”则自动进入此路线，“奇门绝魂阵”前期剧情与分支1相同，若在阵法路上拖得太久，星宫宫主会“死亡”（有化神期的星铃儿在，她不会真死）导致最终奖励减少，BOSS战后，星铃儿出现救下星宫宫主，一番交谈，得知星铃儿才是真正的星宫宫主“星凝”，之前的“宫主”其实是星宫代宫主“蕊宫仙子”，返回天星城星宫后，星凝解释自己并不适合政务，又被林家家主和无惑长老管得太严，悄悄晋升化神后就暗中找适合处理政务的“蕊宫仙子”假扮成她管理星宫，交谈结束，星凝送你六品丹方“澄心塑魂丹丹方”，六品药材八角玄冰草X1、奇茸通天菊X2、双修秘籍《内照法》、星凝的传音符印记、星凝好感+20，若在“奇门绝魂阵”里星宫代宫主未“战死”，则额外奖励功法《星辰神念体》、蕊宫仙子好感+70、蕊宫仙子的传音符印记，之后和在场的星凝交谈，可知道一些额外的剧情信息，“奕星终局”任务结束。</t>
    <phoneticPr fontId="172" type="noConversion"/>
  </si>
  <si>
    <t>进入副本：“奇门绝魂阵”，可选择去其它地方摧毁阵基或直接去救宫主，核心阵基有“生、死”两种，摧毁“生之核心阵基”需要打元婴后期的机关人，摧毁“死之核心阵基”需要阵悟道达到“道之真境”，全部摧毁BOSS战就没有“奇门绝魂阵”，但路上拖时间太久星宫宫主会死亡；到地图西南方目的，遇到古神教神秘人、叛徒冲虚散人和重伤的星宫宫主，开打，冲虚散人元婴后期，有奇门绝魂阵辅助，拖的时间越久难度越大，击杀冲虚后和林沐心汇合，得知星宫宫主已被古神教神秘人杀死，返回天星城星宫，星铃儿送你六品丹方“澄心塑魂丹丹方”，六品药材八角玄冰草、奇茸通天菊X2，双修秘籍《神交法》作为击杀冲虚的报酬，之后星铃儿举行会议，邀请主角旁听，选“接受”（若选“拒绝”则奕星终局任务结束），会议中得知，原来星铃儿才是真正的星宫宫主“星凝”，已暗中普升为化神境，然后林家家主丹阳子就星宫宫主长期不理事，导致无惑长老为了星宫半生奔波，以及星宫代宫主“蕊宫仙子”战死之事和星凝吵了一架，星凝下令星宫弟子改变修行方式，为今后与古神教战斗做准备，“奕星终局”任务结束。</t>
    <phoneticPr fontId="172" type="noConversion"/>
  </si>
  <si>
    <t>选择：2</t>
    <phoneticPr fontId="172" type="noConversion"/>
  </si>
  <si>
    <t>选择：1</t>
    <phoneticPr fontId="172" type="noConversion"/>
  </si>
  <si>
    <t>第450后接到林沐心的传音符后触发，到天星城林府大厅见到林沐心，林沐心找到个元婴妖兽洞窟，请你一起去探险，选：出发（若选“没空”，则任务封闭）自动进入“妖兽洞穴”副本，一番剧情后，林沐心被偷袭，选“飞身保护”生命-300，战斗中有克制BOSS“神识”能力的BUFF“林沐心的保护”，对战元婴中期BOSS妖兽“冥蛛”，胜利后获得除妖丹外的5品冥蛛全套材料（6个）、5品材料“万载冰心石”X3（若选“出言提醒”，则林沐心重伤，BOSS战败后会逃走，只能得到5品材料冥蛛足X2和“万载冰心石”X3），出洞窟后，发现一修士离开，回到林府休息后，去长老堂见林沐心，谈到之前发现的修士是冲虚散人，一番闲聊，收到星宫宫主传讯：冲虚散人勾结魔教，前去围剿，选“一同前往”（若选“留在林府”则三天后林沐心回来，带回星宫宫主战死的消息，奕星终局任务封闭），进入分支路线。</t>
    <phoneticPr fontId="172" type="noConversion"/>
  </si>
  <si>
    <r>
      <t>前置任务
“</t>
    </r>
    <r>
      <rPr>
        <sz val="12"/>
        <color theme="7" tint="0.79998168889431442"/>
        <rFont val="微软雅黑"/>
        <family val="2"/>
        <charset val="134"/>
      </rPr>
      <t>星冲生魔</t>
    </r>
    <r>
      <rPr>
        <sz val="12"/>
        <color theme="1"/>
        <rFont val="微软雅黑"/>
        <family val="2"/>
        <charset val="134"/>
      </rPr>
      <t>”
第450-496年</t>
    </r>
    <phoneticPr fontId="172" type="noConversion"/>
  </si>
  <si>
    <t>若之前完成“再见星铃”任务且让星铃儿欠了主角一个人情，可选“找星铃儿帮忙”（没完成前提条件则无此选项），星铃儿想喝云汐城的酒，到云汐城公孙府见了门卫后两个选项，选“原地等候”，入府见到公孙季，公孙季请主角帮忙追捕金丹中期的风雨楼叛徒，去九嶷山废弃洞府打败叛徒，返回云汐城公孙府获得酒；选“潜入”，进行阵悟道判定，阵法达到“融会贯通”判定成功，遇到两个阵法，选“中型阵法”得到酒，判定失败或选“大型阵法”打血剑宫筑基初期修士，获得风雨楼人阶功法《魍魉鬼卷》和酒，将酒带回天星城林家，星铃儿好感+5，然后去林家长老堂，星铃儿请来星宫宫主，一番对质，“冲虚散人”狗急跳墙，开战，冲虚元婴初期，获胜后奖励六品双修秘籍《神交法》（效果：通过双修提升神识上限）、五品船“旋龟舟”，星铃儿好感+10，林沐心好感+20，情分+20000，林沐雪好感+20，情分+20000，任务结束（游戏时间450年“奕星终局”自动进入星铃儿分支后续）。</t>
    <phoneticPr fontId="172" type="noConversion"/>
  </si>
  <si>
    <t>“去星宫……”，主角化名“厉道友”（……）去星宫一番调戏冲虚，开打，“冲虚散人”元婴初期，战胜后，星宫宫主、星铃儿、无惑真人等赶到，主角解释了前因后果，然后带星宫宫主等人到林家调查，主角不参与调查，在花园和剑灵老头讨论寿尽时的选择，主角心境+50，林家两姐妹送来任务奖励：林府储物袋，林沐心好感+20，情分+10000，林沐雪好感+20，情分+10000，星凝好感-10，林府储物袋使用后获得五品船“旋龟舟”，六品双修秘籍《内照法》（效果：通过双修提升生命上限）。（这个路线会导致星铃儿后续分支断绝，450年“奕星终局”蕊宫仙子战死-必死）</t>
    <phoneticPr fontId="172" type="noConversion"/>
  </si>
  <si>
    <t>第115年接到林沐心的传音符后触发,游戏时间150年过期，到林府长老堂见到林沐心，得知当年逼婚失败的冲虚结婴成功，现在来找林家的麻烦，主角和林沐心根据冲虚打上门后的行为一番推理，认为冲虚没老死反而结婴是练了邪功，而且已经被心魔控制了心智，林沐心决定将此事传达给星宫，选“交给我吧”（若选“无暇顾及”则林沐心自己去，任务封闭），然后两条路线：</t>
    <phoneticPr fontId="172" type="noConversion"/>
  </si>
  <si>
    <r>
      <t>无境界要求
前置任务
“</t>
    </r>
    <r>
      <rPr>
        <sz val="12"/>
        <color theme="7" tint="0.79998168889431442"/>
        <rFont val="微软雅黑"/>
        <family val="2"/>
        <charset val="134"/>
      </rPr>
      <t>仙与鸳鸯</t>
    </r>
    <r>
      <rPr>
        <sz val="12"/>
        <color theme="1"/>
        <rFont val="微软雅黑"/>
        <family val="2"/>
        <charset val="134"/>
      </rPr>
      <t>”
第115-150年</t>
    </r>
    <phoneticPr fontId="172" type="noConversion"/>
  </si>
  <si>
    <t>星冲生魔</t>
    <phoneticPr fontId="172" type="noConversion"/>
  </si>
  <si>
    <t>完成“仙与鸳鸯”任务后，自动和林沐心互换传音符，可随意出入林家，游戏时间115年有后续任务“星冲生魔”。</t>
    <phoneticPr fontId="172" type="noConversion"/>
  </si>
  <si>
    <t>进林府和林沐雪交谈，告诉林沐雪“林沐心的计划”，得知林沐雪已经决定代替妹妹去跟那个快老死的金丹老头结婚，然后去长老堂和大长老交谈，回客栈选“转告林沐雪的决意”（若先选告诉她大长老的话，则进分支路线1），然后选“帮助林沐心”（选“劝阻林沐心”则林沐心为救姐姐主动回去结婚，任务封闭），林沐心决定马上开始“调虎离山”行动，回林府先搜索二长老房间拿点感悟，然后搜索三长老房间拿证据，去大长老府，遇到抓回林沐心的三长老，被金丹初期三长老攻击，击败三长老算胜利，撑过几回合被打败都算战败，胜败不影响剧情(但NPC台词有变化)，战败林沐心好感+5，战胜奖励结丹用四品丹药“聚顶丹”X3，三品防具“地灵甲”，林沐心好感+20，任务完成。</t>
    <phoneticPr fontId="172" type="noConversion"/>
  </si>
  <si>
    <t>进林府不和林沐雪交谈，直接去长老堂和大长老交谈，然后回客栈告诉林沐心大长老的话，林沐心计划潜伏两天后再装作急于出城，给你潜入的机会，两天后，潜回林府，先搜索二长老房间拿点感悟，然后搜索三长老房间拿证据，去大长老府无人，去大厅发现正在举行林沐雪和冲虚散人的婚礼，出言阻止后被金丹后期冲虚散人攻击（大幅弱化版，遁速只有10，而且有“仓促出手”、“心有顾忌”、“根基不稳”三个负面状态），战斗无回合限制，胜败不影响剧情（但NPC台词有变化），战败林沐心好感+10，战胜奖励结丹用四品丹药“聚顶丹”X2，三品防具“地灵甲”，林沐心好感+20，任务完成。（这个路线会导致星铃儿后续分支断绝，450年“奕星终局”蕊宫仙子战死-必死）</t>
    <phoneticPr fontId="172" type="noConversion"/>
  </si>
  <si>
    <t>27年倪旭钦发消息给你，说天星城的林家二小姐林沐心与星宫某金丹长老联姻，接到信息时触发任务，到天星城进入林府后任务开始。
客栈遇到逃婚的林沐心请你帮忙，选“接受”（选“拒绝”则任务封闭），然后两条剧情路线：</t>
    <phoneticPr fontId="172" type="noConversion"/>
  </si>
  <si>
    <t>无境界要求
第27年开始
第36年过期</t>
    <phoneticPr fontId="172" type="noConversion"/>
  </si>
  <si>
    <t>仙与鸳鸯</t>
  </si>
  <si>
    <t>打BOSS时选“言语无益，动手！”战胜BOSS后，星铃儿会说欠主角一个人情然后离开
115年“星冲生魔”任务有星铃儿分支后续。</t>
    <phoneticPr fontId="172" type="noConversion"/>
  </si>
  <si>
    <t>选“交出采补秘籍！”，战胜BOSS后，BOSS还没拿出秘籍就被一道门外射来的白光杀死，物品囊也被销毁
出来后会发现星铃儿已经不告而别，星铃儿后续分支断绝。</t>
    <phoneticPr fontId="172" type="noConversion"/>
  </si>
  <si>
    <t>练气中期后大地图金色标记触发，选“紧随其后”（若选“敬而远之”则心境+10，任务封闭），任务副本中
如果先去地图左中部的锁鸾堂，再去最左边的极乐殿，极乐殿守门的敌人会被心情不好的星铃儿剧情杀，反之就要多打一个敌人，BOSS练气后期：</t>
    <phoneticPr fontId="172" type="noConversion"/>
  </si>
  <si>
    <r>
      <t>前置任务
“</t>
    </r>
    <r>
      <rPr>
        <sz val="12"/>
        <color theme="7" tint="0.79998168889431442"/>
        <rFont val="微软雅黑"/>
        <family val="2"/>
        <charset val="134"/>
      </rPr>
      <t>星宫有铃</t>
    </r>
    <r>
      <rPr>
        <sz val="12"/>
        <color theme="1"/>
        <rFont val="微软雅黑"/>
        <family val="2"/>
        <charset val="134"/>
      </rPr>
      <t>”
超过40年后或主角实力达到金丹期则任务自动封闭</t>
    </r>
    <phoneticPr fontId="172" type="noConversion"/>
  </si>
  <si>
    <t>再见星铃</t>
    <phoneticPr fontId="172" type="noConversion"/>
  </si>
  <si>
    <t>大地图金色标记触发，敌人练气后期，有后续任务“再见星铃”。</t>
    <phoneticPr fontId="172" type="noConversion"/>
  </si>
  <si>
    <t>第5-23年</t>
    <phoneticPr fontId="172" type="noConversion"/>
  </si>
  <si>
    <t>星宫有铃</t>
    <phoneticPr fontId="172" type="noConversion"/>
  </si>
  <si>
    <t>星官</t>
    <phoneticPr fontId="172" type="noConversion"/>
  </si>
  <si>
    <t>空间裂缝</t>
    <phoneticPr fontId="172" type="noConversion"/>
  </si>
  <si>
    <t>魔修杀人夺宝</t>
    <phoneticPr fontId="172" type="noConversion"/>
  </si>
  <si>
    <t>青麟个人剧情</t>
    <phoneticPr fontId="172" type="noConversion"/>
  </si>
  <si>
    <r>
      <t>天魔眼-击杀地魔：</t>
    </r>
    <r>
      <rPr>
        <sz val="14"/>
        <color theme="1"/>
        <rFont val="微软雅黑 Light"/>
        <family val="2"/>
        <charset val="134"/>
      </rPr>
      <t>聚顶丹*1</t>
    </r>
  </si>
  <si>
    <r>
      <t>天魔眼-试炼夺魁：</t>
    </r>
    <r>
      <rPr>
        <sz val="14"/>
        <color theme="1"/>
        <rFont val="微软雅黑 Light"/>
        <family val="2"/>
        <charset val="134"/>
      </rPr>
      <t>天魔眼斩杀魔物数量单次17-23个</t>
    </r>
  </si>
  <si>
    <r>
      <rPr>
        <b/>
        <sz val="16"/>
        <color theme="1" tint="0.34998626667073579"/>
        <rFont val="微软雅黑"/>
        <family val="2"/>
        <charset val="134"/>
      </rPr>
      <t>天魔眼-魔剑异动：</t>
    </r>
    <r>
      <rPr>
        <sz val="14"/>
        <color theme="1"/>
        <rFont val="微软雅黑 Light"/>
        <family val="2"/>
        <charset val="134"/>
      </rPr>
      <t>天魔眼斩杀魔物数量总计≥13个(不含地魔，可多次天魔眼累加计算)，获取御剑飞行</t>
    </r>
  </si>
  <si>
    <t>普通区域：每走一格耗时一天</t>
  </si>
  <si>
    <t>核心区域：每一格必定刷精英怪，最后4天身处核心区触发地魔BOSS（第60年可触发）</t>
  </si>
  <si>
    <t>寒潭：300血筑基后期大蛇，打败后黑天麻*2、伴妖草*5</t>
  </si>
  <si>
    <t>洞窟：击败魔化妖狼继续前进，或选择逃跑后退。</t>
  </si>
  <si>
    <t>传送阵区域：用时1天修复传送阵，进入后随机传送到其他传送阵</t>
  </si>
  <si>
    <t>天魔眼入口：进入天魔眼的初始未知</t>
  </si>
  <si>
    <t xml:space="preserve">前辈师兄们冒死刻画的天魔眼地图 </t>
  </si>
  <si>
    <t>含义</t>
  </si>
  <si>
    <t>名</t>
  </si>
  <si>
    <t>更多内容可以上Bwiki，或者有补充的可以来QQ952401040频道ID:竹山丹圣 找我</t>
    <phoneticPr fontId="172" type="noConversion"/>
  </si>
  <si>
    <t>200土之道悟道经验</t>
    <phoneticPr fontId="172" type="noConversion"/>
  </si>
  <si>
    <t>正阳山后山</t>
    <phoneticPr fontId="172" type="noConversion"/>
  </si>
  <si>
    <t>天灵根+转世真仙（获得道点一）（每隔一段时间可触发）</t>
    <phoneticPr fontId="172" type="noConversion"/>
  </si>
  <si>
    <t>宗门</t>
  </si>
  <si>
    <t>无字碑悟道</t>
    <phoneticPr fontId="172" type="noConversion"/>
  </si>
  <si>
    <t>+5心境；赤须笔录</t>
    <phoneticPr fontId="172" type="noConversion"/>
  </si>
  <si>
    <t>赤须遗体</t>
    <phoneticPr fontId="172" type="noConversion"/>
  </si>
  <si>
    <t>+10生命上限</t>
    <phoneticPr fontId="172" type="noConversion"/>
  </si>
  <si>
    <t>灵药</t>
    <phoneticPr fontId="172" type="noConversion"/>
  </si>
  <si>
    <t>200水系悟道经验或者了解人设</t>
    <phoneticPr fontId="172" type="noConversion"/>
  </si>
  <si>
    <t>风雷山-惊雪谷</t>
    <phoneticPr fontId="172" type="noConversion"/>
  </si>
  <si>
    <t>完成隐世长老系列任务（每2年半1次）</t>
    <phoneticPr fontId="172" type="noConversion"/>
  </si>
  <si>
    <t>隐世长老-指点</t>
    <phoneticPr fontId="172" type="noConversion"/>
  </si>
  <si>
    <t>云雾剑法，幻雾真法，心境+6</t>
    <phoneticPr fontId="172" type="noConversion"/>
  </si>
  <si>
    <t>依次领悟幻雾术，雾剑</t>
    <phoneticPr fontId="172" type="noConversion"/>
  </si>
  <si>
    <t>隐世长老-后续功法</t>
    <phoneticPr fontId="172" type="noConversion"/>
  </si>
  <si>
    <t>雾相化身</t>
    <phoneticPr fontId="172" type="noConversion"/>
  </si>
  <si>
    <t>在清月谭中领悟幻雾（神通）</t>
    <phoneticPr fontId="172" type="noConversion"/>
  </si>
  <si>
    <t>隐世长老（星河雾派）</t>
    <phoneticPr fontId="172" type="noConversion"/>
  </si>
  <si>
    <t>幻雾术，心境+10，水系悟道</t>
    <phoneticPr fontId="172" type="noConversion"/>
  </si>
  <si>
    <t>风雷山-清月谭</t>
    <phoneticPr fontId="172" type="noConversion"/>
  </si>
  <si>
    <t>必须加入星河剑派、获取“清月令”、修为达筑基期（天灵根不算数的）</t>
    <phoneticPr fontId="172" type="noConversion"/>
  </si>
  <si>
    <t>清月谭</t>
    <phoneticPr fontId="172" type="noConversion"/>
  </si>
  <si>
    <t>四品炼器宝材一份</t>
    <phoneticPr fontId="172" type="noConversion"/>
  </si>
  <si>
    <t>焦沃山-矿脉</t>
    <phoneticPr fontId="172" type="noConversion"/>
  </si>
  <si>
    <t>灵药难求事件后续</t>
    <phoneticPr fontId="172" type="noConversion"/>
  </si>
  <si>
    <t>香薰化形</t>
    <phoneticPr fontId="172" type="noConversion"/>
  </si>
  <si>
    <t>血菩提3个（资质+3）</t>
    <phoneticPr fontId="172" type="noConversion"/>
  </si>
  <si>
    <t>焦沃山-火山口</t>
    <phoneticPr fontId="172" type="noConversion"/>
  </si>
  <si>
    <t>装备辟火袍+麒麟玉/辟火珠，（条件：习得敛息术或神识≥26或火贯通）</t>
    <phoneticPr fontId="172" type="noConversion"/>
  </si>
  <si>
    <t>炎庙火麒麟</t>
    <phoneticPr fontId="172" type="noConversion"/>
  </si>
  <si>
    <t>麒麟玉，法器两件</t>
    <phoneticPr fontId="172" type="noConversion"/>
  </si>
  <si>
    <t>焦沃山-燕子峰</t>
    <phoneticPr fontId="172" type="noConversion"/>
  </si>
  <si>
    <t>获取“灿字牌”（获取方法见后）（必须在30-32年或者在白帝楼接到【引魔出洞】任务之前完成，总之没完成前不要去白帝楼接引魔出洞就行了。）</t>
    <phoneticPr fontId="172" type="noConversion"/>
  </si>
  <si>
    <t>离火叛徒</t>
    <phoneticPr fontId="172" type="noConversion"/>
  </si>
  <si>
    <t>竹山筑基功法</t>
    <phoneticPr fontId="172" type="noConversion"/>
  </si>
  <si>
    <t>竹山宗附近-山洞</t>
    <phoneticPr fontId="172" type="noConversion"/>
  </si>
  <si>
    <t>筑基后找相应长老领取</t>
    <phoneticPr fontId="172" type="noConversion"/>
  </si>
  <si>
    <t>筑基功法</t>
    <phoneticPr fontId="172" type="noConversion"/>
  </si>
  <si>
    <t>青蛇功法</t>
    <phoneticPr fontId="172" type="noConversion"/>
  </si>
  <si>
    <t>竹山宗大厅-青蛇道人</t>
    <phoneticPr fontId="172" type="noConversion"/>
  </si>
  <si>
    <t>在幻雾阵中领悟青蛇劲</t>
    <phoneticPr fontId="172" type="noConversion"/>
  </si>
  <si>
    <t>青蛇劲配套功法</t>
    <phoneticPr fontId="172" type="noConversion"/>
  </si>
  <si>
    <t>心境+N，神通-青蛇劲</t>
    <phoneticPr fontId="172" type="noConversion"/>
  </si>
  <si>
    <t>竹山宗幻雾法阵</t>
    <phoneticPr fontId="172" type="noConversion"/>
  </si>
  <si>
    <t>加入竹山宗</t>
    <phoneticPr fontId="172" type="noConversion"/>
  </si>
  <si>
    <t>闯阵-幻雾阵</t>
    <phoneticPr fontId="172" type="noConversion"/>
  </si>
  <si>
    <t>奎木索（法宝）</t>
    <phoneticPr fontId="172" type="noConversion"/>
  </si>
  <si>
    <t>方壶山小树林</t>
    <phoneticPr fontId="172" type="noConversion"/>
  </si>
  <si>
    <t>练气期才有</t>
    <phoneticPr fontId="172" type="noConversion"/>
  </si>
  <si>
    <t>争吵</t>
    <phoneticPr fontId="172" type="noConversion"/>
  </si>
  <si>
    <t>5个魔核</t>
    <phoneticPr fontId="172" type="noConversion"/>
  </si>
  <si>
    <t>方壶山山脚村庄南边密室</t>
    <phoneticPr fontId="172" type="noConversion"/>
  </si>
  <si>
    <t>习得驱物术或乱刃</t>
    <phoneticPr fontId="172" type="noConversion"/>
  </si>
  <si>
    <t>尘封密室</t>
    <phoneticPr fontId="172" type="noConversion"/>
  </si>
  <si>
    <t>大师兄好感+5</t>
    <phoneticPr fontId="172" type="noConversion"/>
  </si>
  <si>
    <t>竹山宗门派广场-外门执事</t>
    <phoneticPr fontId="172" type="noConversion"/>
  </si>
  <si>
    <t>加入竹山宗后，修为达炼气中期（每年1-4月）</t>
    <phoneticPr fontId="172" type="noConversion"/>
  </si>
  <si>
    <t>入门斗法</t>
    <phoneticPr fontId="172" type="noConversion"/>
  </si>
  <si>
    <t>/</t>
    <phoneticPr fontId="172" type="noConversion"/>
  </si>
  <si>
    <t>首次拜入竹山宗，炼气期散修</t>
    <phoneticPr fontId="172" type="noConversion"/>
  </si>
  <si>
    <t>入门测验</t>
    <phoneticPr fontId="172" type="noConversion"/>
  </si>
  <si>
    <t>奖励多样，好感；血量上限；丹方，丹药等</t>
    <phoneticPr fontId="172" type="noConversion"/>
  </si>
  <si>
    <t>竹山宗丹房</t>
    <phoneticPr fontId="172" type="noConversion"/>
  </si>
  <si>
    <t>加入竹山宗（每年1-5月）</t>
    <phoneticPr fontId="172" type="noConversion"/>
  </si>
  <si>
    <t>丹痴长老</t>
    <phoneticPr fontId="172" type="noConversion"/>
  </si>
  <si>
    <t>丹方-御風丹</t>
    <phoneticPr fontId="172" type="noConversion"/>
  </si>
  <si>
    <t>云汐城中草阁</t>
    <phoneticPr fontId="172" type="noConversion"/>
  </si>
  <si>
    <t>完成金虹异类（二），第70-100年</t>
    <phoneticPr fontId="172" type="noConversion"/>
  </si>
  <si>
    <t>丹痴（三）</t>
    <phoneticPr fontId="172" type="noConversion"/>
  </si>
  <si>
    <t>一直安慰好感一直涨</t>
    <phoneticPr fontId="172" type="noConversion"/>
  </si>
  <si>
    <t>连石山剑壁旁边</t>
    <phoneticPr fontId="172" type="noConversion"/>
  </si>
  <si>
    <t>无要求，时间到了直接去就行，第70年之前</t>
    <phoneticPr fontId="172" type="noConversion"/>
  </si>
  <si>
    <t>丹痴（二）</t>
    <phoneticPr fontId="172" type="noConversion"/>
  </si>
  <si>
    <t>丹方-龙虎丹</t>
    <phoneticPr fontId="172" type="noConversion"/>
  </si>
  <si>
    <t>金虹剑派丹房</t>
    <phoneticPr fontId="172" type="noConversion"/>
  </si>
  <si>
    <t>加入金虹剑派，30年以前</t>
    <phoneticPr fontId="172" type="noConversion"/>
  </si>
  <si>
    <t>丹痴（一）</t>
    <phoneticPr fontId="172" type="noConversion"/>
  </si>
  <si>
    <t>神通-斩天剑</t>
    <phoneticPr fontId="172" type="noConversion"/>
  </si>
  <si>
    <t>连石山剑壁</t>
    <phoneticPr fontId="172" type="noConversion"/>
  </si>
  <si>
    <t>第四次到达连石山剑壁悟道</t>
    <phoneticPr fontId="172" type="noConversion"/>
  </si>
  <si>
    <t>剑壁悟道-斩天剑</t>
    <phoneticPr fontId="172" type="noConversion"/>
  </si>
  <si>
    <t>心境+5</t>
    <phoneticPr fontId="172" type="noConversion"/>
  </si>
  <si>
    <t>到达连石山后山（需求一定悟性）（每隔一段时间可触发）</t>
    <phoneticPr fontId="172" type="noConversion"/>
  </si>
  <si>
    <t>剑壁悟道</t>
    <phoneticPr fontId="172" type="noConversion"/>
  </si>
  <si>
    <t>悟性+1，可挑选流派1个</t>
    <phoneticPr fontId="172" type="noConversion"/>
  </si>
  <si>
    <t>首次拜入金虹剑派（悟性≥16，炼气期散修）
（每年5月）</t>
    <phoneticPr fontId="172" type="noConversion"/>
  </si>
  <si>
    <t>金虹剑派顿悟</t>
    <phoneticPr fontId="172" type="noConversion"/>
  </si>
  <si>
    <t>门派</t>
    <phoneticPr fontId="172" type="noConversion"/>
  </si>
  <si>
    <t>人物</t>
    <phoneticPr fontId="172" type="noConversion"/>
  </si>
  <si>
    <t>重返天魔眼</t>
    <phoneticPr fontId="172" type="noConversion"/>
  </si>
  <si>
    <t>500年后</t>
    <phoneticPr fontId="172" type="noConversion"/>
  </si>
  <si>
    <t>吴四海好感+5，+10，+10；声望+100，混元仙体丹+1；其他人好感若干。可找白灵冰炼制六品灵舟。</t>
    <phoneticPr fontId="172" type="noConversion"/>
  </si>
  <si>
    <t>南崖城碎星商会</t>
    <phoneticPr fontId="172" type="noConversion"/>
  </si>
  <si>
    <t>海底遗迹归来自动触发,战元婴初期,遁速54,1年内完成</t>
    <phoneticPr fontId="172" type="noConversion"/>
  </si>
  <si>
    <t>任务</t>
  </si>
  <si>
    <t>生死比试</t>
    <phoneticPr fontId="172" type="noConversion"/>
  </si>
  <si>
    <t>问道花+5;战胜根须:天道果+6;逃跑:天道果+2;
神秘铁剑进阶五品,魏无极沉睡,化神秘术《定元咒》</t>
    <phoneticPr fontId="172" type="noConversion"/>
  </si>
  <si>
    <t>图南海东南角</t>
    <phoneticPr fontId="172" type="noConversion"/>
  </si>
  <si>
    <t>战10W血的化神后期古树根须</t>
    <phoneticPr fontId="172" type="noConversion"/>
  </si>
  <si>
    <t>奇遇</t>
  </si>
  <si>
    <t>海底遗迹-海底古树</t>
    <phoneticPr fontId="172" type="noConversion"/>
  </si>
  <si>
    <t>情分4W</t>
    <phoneticPr fontId="172" type="noConversion"/>
  </si>
  <si>
    <t>碎星商会、南崖城客栈</t>
    <phoneticPr fontId="172" type="noConversion"/>
  </si>
  <si>
    <t>碎星商会触发，少阴清灵丹*2，战元婴中期修士</t>
    <phoneticPr fontId="172" type="noConversion"/>
  </si>
  <si>
    <t>旋涡余生</t>
    <phoneticPr fontId="172" type="noConversion"/>
  </si>
  <si>
    <t>九嶷山、白帝楼</t>
    <phoneticPr fontId="172" type="noConversion"/>
  </si>
  <si>
    <t>完成宁州古迹</t>
    <phoneticPr fontId="172" type="noConversion"/>
  </si>
  <si>
    <t>再入御剑門</t>
    <phoneticPr fontId="172" type="noConversion"/>
  </si>
  <si>
    <t>一个储物袋的好东西，如果主角会禾山经可以再请教一整套魂系功法和神通，并得知颜老怪的过去</t>
    <phoneticPr fontId="172" type="noConversion"/>
  </si>
  <si>
    <t>阴冥岛</t>
    <phoneticPr fontId="172" type="noConversion"/>
  </si>
  <si>
    <t>玄冥海探索度100</t>
    <phoneticPr fontId="172" type="noConversion"/>
  </si>
  <si>
    <t>夭桃</t>
    <phoneticPr fontId="172" type="noConversion"/>
  </si>
  <si>
    <t>第500年</t>
    <phoneticPr fontId="172" type="noConversion"/>
  </si>
  <si>
    <t>活动</t>
    <phoneticPr fontId="172" type="noConversion"/>
  </si>
  <si>
    <t>宁州古迹出世</t>
    <phoneticPr fontId="172" type="noConversion"/>
  </si>
  <si>
    <t>风雨楼</t>
    <phoneticPr fontId="172" type="noConversion"/>
  </si>
  <si>
    <t>开始时间：完成听雨&amp;魔门再次来袭
关闭时间：501年</t>
    <phoneticPr fontId="172" type="noConversion"/>
  </si>
  <si>
    <t>望风</t>
    <phoneticPr fontId="172" type="noConversion"/>
  </si>
  <si>
    <t>主角元婴+心境达到物我合一</t>
  </si>
  <si>
    <t>50W灵石</t>
    <phoneticPr fontId="172" type="noConversion"/>
  </si>
  <si>
    <t>武陵城白帝楼</t>
    <phoneticPr fontId="172" type="noConversion"/>
  </si>
  <si>
    <t>进入白帝楼自动触发，（连战3场）2金丹1元婴初期</t>
    <phoneticPr fontId="172" type="noConversion"/>
  </si>
  <si>
    <t>任务</t>
    <phoneticPr fontId="172" type="noConversion"/>
  </si>
  <si>
    <t>魔门再次来袭</t>
    <phoneticPr fontId="172" type="noConversion"/>
  </si>
  <si>
    <t>第450年</t>
    <phoneticPr fontId="172" type="noConversion"/>
  </si>
  <si>
    <t>澄心塑魂丹丹方、八角玄冰草*1、地心淬灵乳*2、《神交法》，其他武器装备若干</t>
    <phoneticPr fontId="172" type="noConversion"/>
  </si>
  <si>
    <t>林府、星宫</t>
    <phoneticPr fontId="172" type="noConversion"/>
  </si>
  <si>
    <t>奕星终局</t>
    <phoneticPr fontId="172" type="noConversion"/>
  </si>
  <si>
    <t>【星官】</t>
    <phoneticPr fontId="172" type="noConversion"/>
  </si>
  <si>
    <t>化神丹药</t>
    <phoneticPr fontId="172" type="noConversion"/>
  </si>
  <si>
    <t>南崖城</t>
    <phoneticPr fontId="172" type="noConversion"/>
  </si>
  <si>
    <t>大树任务完成后</t>
    <phoneticPr fontId="172" type="noConversion"/>
  </si>
  <si>
    <t>碎星商会</t>
    <phoneticPr fontId="172" type="noConversion"/>
  </si>
  <si>
    <t>元婴期</t>
    <phoneticPr fontId="172" type="noConversion"/>
  </si>
  <si>
    <t>天道果6个</t>
    <phoneticPr fontId="172" type="noConversion"/>
  </si>
  <si>
    <t>图南海</t>
    <phoneticPr fontId="172" type="noConversion"/>
  </si>
  <si>
    <t>倪大少微信</t>
    <phoneticPr fontId="172" type="noConversion"/>
  </si>
  <si>
    <t>奇遇</t>
    <phoneticPr fontId="172" type="noConversion"/>
  </si>
  <si>
    <t>大树</t>
    <phoneticPr fontId="172" type="noConversion"/>
  </si>
  <si>
    <t>6品妖兽材料</t>
    <phoneticPr fontId="172" type="noConversion"/>
  </si>
  <si>
    <t>无尽海域</t>
    <phoneticPr fontId="172" type="noConversion"/>
  </si>
  <si>
    <t>无尽海域探索度100</t>
    <phoneticPr fontId="172" type="noConversion"/>
  </si>
  <si>
    <t>九幽大圣</t>
    <phoneticPr fontId="172" type="noConversion"/>
  </si>
  <si>
    <t>浪方海域</t>
    <phoneticPr fontId="172" type="noConversion"/>
  </si>
  <si>
    <t>浪方海域探索度100</t>
    <phoneticPr fontId="172" type="noConversion"/>
  </si>
  <si>
    <t>浪方大圣</t>
    <phoneticPr fontId="172" type="noConversion"/>
  </si>
  <si>
    <t>非离火门玩家，进入坊市时，触发轩岚诺的剧情，然后是岚诺之需。都完成后550年？后触发岚诺终局，需在剑通碧落前完成。</t>
    <phoneticPr fontId="172" type="noConversion"/>
  </si>
  <si>
    <t>未知</t>
    <phoneticPr fontId="172" type="noConversion"/>
  </si>
  <si>
    <t>第300年</t>
    <phoneticPr fontId="172" type="noConversion"/>
  </si>
  <si>
    <t>过完剧情可以获得5个血菩提。开启任务木灵之需，收集五品以上的木系妖丹或梧桐木交给钟焰。木系妖丹1点，梧桐木6点，要30点才能完成。完成了会获得两件上品纯阳法宝。</t>
    <phoneticPr fontId="172" type="noConversion"/>
  </si>
  <si>
    <t>火麒麟系列任务5</t>
    <phoneticPr fontId="172" type="noConversion"/>
  </si>
  <si>
    <t>火麒麟</t>
    <phoneticPr fontId="172" type="noConversion"/>
  </si>
  <si>
    <t>3个血菩提</t>
    <phoneticPr fontId="172" type="noConversion"/>
  </si>
  <si>
    <t>大地图金色卷轴</t>
    <phoneticPr fontId="172" type="noConversion"/>
  </si>
  <si>
    <t>火麒麟系列任务4</t>
    <phoneticPr fontId="172" type="noConversion"/>
  </si>
  <si>
    <t>第280年</t>
    <phoneticPr fontId="172" type="noConversion"/>
  </si>
  <si>
    <t>一颗玄古丹
回麟庙复命可以获得两个5品炼器材料</t>
    <phoneticPr fontId="172" type="noConversion"/>
  </si>
  <si>
    <t>传音符</t>
    <phoneticPr fontId="172" type="noConversion"/>
  </si>
  <si>
    <t>火麒麟系列任务3</t>
    <phoneticPr fontId="172" type="noConversion"/>
  </si>
  <si>
    <t>第250年</t>
    <phoneticPr fontId="172" type="noConversion"/>
  </si>
  <si>
    <t>天星城-坊市</t>
    <phoneticPr fontId="172" type="noConversion"/>
  </si>
  <si>
    <t>200年后到天星城坊市自动触发剧情火麒麟买梧桐木</t>
    <phoneticPr fontId="172" type="noConversion"/>
  </si>
  <si>
    <t>人物</t>
  </si>
  <si>
    <t>第200年</t>
    <phoneticPr fontId="172" type="noConversion"/>
  </si>
  <si>
    <t>打赢后选项都点一次后出现三个选项，选陪他练习给5000点情分，其他两个是给1000点情分</t>
    <phoneticPr fontId="172" type="noConversion"/>
  </si>
  <si>
    <t>九嶷山</t>
    <phoneticPr fontId="172" type="noConversion"/>
  </si>
  <si>
    <t>李青麟个人剧情2</t>
    <phoneticPr fontId="172" type="noConversion"/>
  </si>
  <si>
    <t>第150年</t>
    <phoneticPr fontId="172" type="noConversion"/>
  </si>
  <si>
    <t>等到焦飞元婴可以请教神通凤灵妖火</t>
    <phoneticPr fontId="172" type="noConversion"/>
  </si>
  <si>
    <t>离火后山-焱峰</t>
    <phoneticPr fontId="172" type="noConversion"/>
  </si>
  <si>
    <t>焦飞个人剧情
条件：主角有焦飞微信（可选）+完成初遇焦飞（可选）</t>
    <phoneticPr fontId="172" type="noConversion"/>
  </si>
  <si>
    <t>焦飞结丹</t>
    <phoneticPr fontId="172" type="noConversion"/>
  </si>
  <si>
    <t>每片龙鳞：龙血草+1，龙族声望+50
可购买龙鳞中功法</t>
    <phoneticPr fontId="172" type="noConversion"/>
  </si>
  <si>
    <t>陨龙之地、化龙海龙宫</t>
    <phoneticPr fontId="172" type="noConversion"/>
  </si>
  <si>
    <t>陨龙之地，得到龙鳞
（会隔几年刷新，完成敖灵的求助后与敖玄对话）</t>
    <phoneticPr fontId="172" type="noConversion"/>
  </si>
  <si>
    <t>【龙宫】</t>
    <phoneticPr fontId="172" type="noConversion"/>
  </si>
  <si>
    <t>第120年</t>
    <phoneticPr fontId="172" type="noConversion"/>
  </si>
  <si>
    <t>公孙季结丹</t>
    <phoneticPr fontId="172" type="noConversion"/>
  </si>
  <si>
    <t>公孙季</t>
    <phoneticPr fontId="172" type="noConversion"/>
  </si>
  <si>
    <t>天机阁</t>
    <phoneticPr fontId="172" type="noConversion"/>
  </si>
  <si>
    <t>修为达金丹期，1月-5月，下一届在第130年</t>
    <phoneticPr fontId="172" type="noConversion"/>
  </si>
  <si>
    <t>天机阁拍卖会</t>
    <phoneticPr fontId="172" type="noConversion"/>
  </si>
  <si>
    <t>星官秘法</t>
    <phoneticPr fontId="172" type="noConversion"/>
  </si>
  <si>
    <t>林府</t>
    <phoneticPr fontId="172" type="noConversion"/>
  </si>
  <si>
    <t>第115年</t>
    <phoneticPr fontId="172" type="noConversion"/>
  </si>
  <si>
    <t>林沐心结丹</t>
    <phoneticPr fontId="172" type="noConversion"/>
  </si>
  <si>
    <t>林沐心</t>
    <phoneticPr fontId="172" type="noConversion"/>
  </si>
  <si>
    <t>第113年</t>
    <phoneticPr fontId="172" type="noConversion"/>
  </si>
  <si>
    <t>修为达金丹期，1月-5月，下一届在第120年</t>
    <phoneticPr fontId="172" type="noConversion"/>
  </si>
  <si>
    <t>第110年</t>
    <phoneticPr fontId="172" type="noConversion"/>
  </si>
  <si>
    <t>过完剧情之后需要好感度足够让你加入风雨阁</t>
    <phoneticPr fontId="172" type="noConversion"/>
  </si>
  <si>
    <t>条件：主角金丹
（似乎是要完成灿字牌和离火叛徒才能触发）</t>
    <phoneticPr fontId="172" type="noConversion"/>
  </si>
  <si>
    <t>听雨</t>
    <phoneticPr fontId="172" type="noConversion"/>
  </si>
  <si>
    <t>第100年</t>
    <phoneticPr fontId="172" type="noConversion"/>
  </si>
  <si>
    <t>《九纹轮回诀》或者《灭灵诀》</t>
    <phoneticPr fontId="172" type="noConversion"/>
  </si>
  <si>
    <t>千流海域-千流岛-擂台(最后boss为入魔的元婴初期千流岛岛主)</t>
    <phoneticPr fontId="172" type="noConversion"/>
  </si>
  <si>
    <t>打多次擂台，可以先观看挣几波悟道值，加入千流岛后，到后山正面出去，找到灵魂打虚弱元婴岛主，《九纹轮回诀》，千流岛保留。选择先溜走，然后直接回岛硬刚满状态岛主获取《灭灵诀》，千流岛毁灭，迂回击败虚弱岛主获取《九纹轮回诀》，千流岛保留。</t>
    <phoneticPr fontId="172" type="noConversion"/>
  </si>
  <si>
    <t>千流岛擂台</t>
    <phoneticPr fontId="172" type="noConversion"/>
  </si>
  <si>
    <t>金丹期</t>
    <phoneticPr fontId="172" type="noConversion"/>
  </si>
  <si>
    <t>救下蓬沙岛修士且让出月灵花之后
可获得蓬沙岛声望和一万灵石</t>
    <phoneticPr fontId="172" type="noConversion"/>
  </si>
  <si>
    <t>蓬莎海域</t>
    <phoneticPr fontId="172" type="noConversion"/>
  </si>
  <si>
    <t>选择帮助蓬沙岛修士击败千流岛修士</t>
    <phoneticPr fontId="172" type="noConversion"/>
  </si>
  <si>
    <t>月灵花之争</t>
    <phoneticPr fontId="172" type="noConversion"/>
  </si>
  <si>
    <t>烈火掌、千钧斩</t>
    <phoneticPr fontId="172" type="noConversion"/>
  </si>
  <si>
    <t>顺路遇到 学会条件不明 可能是需要悟性</t>
    <phoneticPr fontId="172" type="noConversion"/>
  </si>
  <si>
    <t>争斗</t>
    <phoneticPr fontId="172" type="noConversion"/>
  </si>
  <si>
    <t>心境+60，神识+3，《阴阳瞳》</t>
    <phoneticPr fontId="172" type="noConversion"/>
  </si>
  <si>
    <t>阴冥海的岛屿
（刷新后可重复，也可能刷形成其他的岛屿）</t>
    <phoneticPr fontId="172" type="noConversion"/>
  </si>
  <si>
    <t>在阴冥海找3个岛屿，各触发一次，每次需要腐骨灵花和七彩月兰各1个</t>
    <phoneticPr fontId="172" type="noConversion"/>
  </si>
  <si>
    <t>阴冥泉</t>
    <phoneticPr fontId="172" type="noConversion"/>
  </si>
  <si>
    <t>180000灵石</t>
    <phoneticPr fontId="172" type="noConversion"/>
  </si>
  <si>
    <t>南崖城客栈</t>
    <phoneticPr fontId="172" type="noConversion"/>
  </si>
  <si>
    <t>腐骨灵花和七彩月兰需要各3个（阴冥海上边缘正中一个岛屿：宜高岛）</t>
    <phoneticPr fontId="172" type="noConversion"/>
  </si>
  <si>
    <t>秘方</t>
    <phoneticPr fontId="172" type="noConversion"/>
  </si>
  <si>
    <t>《逆周天结婴术》《凝水归流》</t>
    <phoneticPr fontId="172" type="noConversion"/>
  </si>
  <si>
    <t>东海随机岛屿——（对尸体恭敬点）</t>
    <phoneticPr fontId="172" type="noConversion"/>
  </si>
  <si>
    <t>体悟要高。</t>
    <phoneticPr fontId="172" type="noConversion"/>
  </si>
  <si>
    <t>鸿凌子</t>
    <phoneticPr fontId="172" type="noConversion"/>
  </si>
  <si>
    <t>南崖岛-拍卖会</t>
    <phoneticPr fontId="172" type="noConversion"/>
  </si>
  <si>
    <t>每整10年4.1-6.30</t>
    <phoneticPr fontId="172" type="noConversion"/>
  </si>
  <si>
    <t>南崖拍卖会</t>
    <phoneticPr fontId="172" type="noConversion"/>
  </si>
  <si>
    <t>碎星岛-拍卖会</t>
    <phoneticPr fontId="172" type="noConversion"/>
  </si>
  <si>
    <t>每年年4.1-5.30</t>
    <phoneticPr fontId="172" type="noConversion"/>
  </si>
  <si>
    <t>碎星拍卖会</t>
    <phoneticPr fontId="172" type="noConversion"/>
  </si>
  <si>
    <t>蓬莎岛-拍卖会</t>
    <phoneticPr fontId="172" type="noConversion"/>
  </si>
  <si>
    <t>蓬莎拍卖会</t>
    <phoneticPr fontId="172" type="noConversion"/>
  </si>
  <si>
    <t>百里奇情分20000，龙族声望50</t>
    <phoneticPr fontId="172" type="noConversion"/>
  </si>
  <si>
    <t>广陵城百里府、码头</t>
    <phoneticPr fontId="172" type="noConversion"/>
  </si>
  <si>
    <t>最后要跟元婴初期的煮海长老战而胜之。</t>
    <phoneticPr fontId="172" type="noConversion"/>
  </si>
  <si>
    <t>五年之约</t>
    <phoneticPr fontId="172" type="noConversion"/>
  </si>
  <si>
    <t>声望、玄龟舟+1</t>
    <phoneticPr fontId="172" type="noConversion"/>
  </si>
  <si>
    <t>蓬莎岛码头、碎星岛旧址、化龙海</t>
    <phoneticPr fontId="172" type="noConversion"/>
  </si>
  <si>
    <t>蓬莎岛码头找百里奇（任务会强制等5年 别最后一年再做）</t>
    <phoneticPr fontId="172" type="noConversion"/>
  </si>
  <si>
    <t>长风破浪↓</t>
    <phoneticPr fontId="172" type="noConversion"/>
  </si>
  <si>
    <t>血菩提3个（可以直接吃提升资质）</t>
    <phoneticPr fontId="172" type="noConversion"/>
  </si>
  <si>
    <t>取得麒麟玉或辟火袍或火贯通 学会敛息术（功法）且神识≥26</t>
    <phoneticPr fontId="172" type="noConversion"/>
  </si>
  <si>
    <t>1月-5月，修为达金丹期</t>
    <phoneticPr fontId="172" type="noConversion"/>
  </si>
  <si>
    <t>天机阁高阶拍卖会（每10年1次）</t>
    <phoneticPr fontId="172" type="noConversion"/>
  </si>
  <si>
    <t>习得功法《三阳玄火变》</t>
    <phoneticPr fontId="172" type="noConversion"/>
  </si>
  <si>
    <t>巫山烁金窟</t>
    <phoneticPr fontId="172" type="noConversion"/>
  </si>
  <si>
    <t>至少金丹期修为：修习《极阴冷火》或者有雪玉骨参</t>
    <phoneticPr fontId="172" type="noConversion"/>
  </si>
  <si>
    <t>巫山</t>
    <phoneticPr fontId="172" type="noConversion"/>
  </si>
  <si>
    <t>自己看着选，大部分都是你的</t>
    <phoneticPr fontId="172" type="noConversion"/>
  </si>
  <si>
    <t>云汐城附近-涵虚仙府</t>
    <phoneticPr fontId="172" type="noConversion"/>
  </si>
  <si>
    <t>有3块玉佩，本人破阵顺序天-地-人
（得1件1等奖，3件2等奖，4件3等奖）</t>
    <phoneticPr fontId="172" type="noConversion"/>
  </si>
  <si>
    <t>涵虚仙府2</t>
    <phoneticPr fontId="172" type="noConversion"/>
  </si>
  <si>
    <t>破碎的玉佩3，宁州声望+11</t>
    <phoneticPr fontId="172" type="noConversion"/>
  </si>
  <si>
    <t>（金丹后100年内去天机阁）拍下玉佩</t>
    <phoneticPr fontId="172" type="noConversion"/>
  </si>
  <si>
    <t>涵虚仙府1</t>
    <phoneticPr fontId="172" type="noConversion"/>
  </si>
  <si>
    <t>不错的奖励（冰心石：与神识相关）</t>
    <phoneticPr fontId="172" type="noConversion"/>
  </si>
  <si>
    <t>禾山派</t>
    <phoneticPr fontId="172" type="noConversion"/>
  </si>
  <si>
    <t>第201.6.12做的，颜老怪没老死
（又遇到了禾山的小猴子）</t>
    <phoneticPr fontId="172" type="noConversion"/>
  </si>
  <si>
    <t>活动</t>
  </si>
  <si>
    <t>屠灭禾山</t>
    <phoneticPr fontId="172" type="noConversion"/>
  </si>
  <si>
    <t>大量门派货币，感悟，秘籍，材料，声望</t>
    <phoneticPr fontId="172" type="noConversion"/>
  </si>
  <si>
    <t>掌门</t>
    <phoneticPr fontId="172" type="noConversion"/>
  </si>
  <si>
    <t>门派大殿</t>
    <phoneticPr fontId="172" type="noConversion"/>
  </si>
  <si>
    <t>门派机密任务(金丹日常)</t>
    <phoneticPr fontId="172" type="noConversion"/>
  </si>
  <si>
    <t>救下蓬沙岛修士且让出月灵花之后可获得蓬沙岛声望和一万灵石</t>
    <phoneticPr fontId="172" type="noConversion"/>
  </si>
  <si>
    <t>海外随机小岛</t>
    <phoneticPr fontId="172" type="noConversion"/>
  </si>
  <si>
    <t>可选择帮助蓬沙岛修士击败千流岛修士，或者静观其变之后击败千流岛修士</t>
    <phoneticPr fontId="172" type="noConversion"/>
  </si>
  <si>
    <t>《阴阳瞳》</t>
    <phoneticPr fontId="172" type="noConversion"/>
  </si>
  <si>
    <t>南崖城客栈接取 找三次泉水可學到</t>
    <phoneticPr fontId="172" type="noConversion"/>
  </si>
  <si>
    <t>秘方-阴冥泉</t>
    <phoneticPr fontId="172" type="noConversion"/>
  </si>
  <si>
    <t>结婴秘术《逆周天》</t>
    <phoneticPr fontId="172" type="noConversion"/>
  </si>
  <si>
    <t>东海随机岛屿</t>
    <phoneticPr fontId="172" type="noConversion"/>
  </si>
  <si>
    <t>金丹期，元婴期</t>
    <phoneticPr fontId="172" type="noConversion"/>
  </si>
  <si>
    <t>打赢后回复选项不影响奖励：发任务的NPC好感度20点，情分2万，灵石1.5万</t>
    <phoneticPr fontId="172" type="noConversion"/>
  </si>
  <si>
    <t>星河剑派附近</t>
    <phoneticPr fontId="172" type="noConversion"/>
  </si>
  <si>
    <t>同上
去星河剑派附近打一个金丹期的星宫神修</t>
    <phoneticPr fontId="172" type="noConversion"/>
  </si>
  <si>
    <t>三人成虎</t>
    <phoneticPr fontId="172" type="noConversion"/>
  </si>
  <si>
    <t>XX</t>
    <phoneticPr fontId="172" type="noConversion"/>
  </si>
  <si>
    <t>放走：发任务的NPC好感度20点，情分2万，灵石5万，10个万魂晶
击杀：发任务的NPC好感度25点，情分2万，灵石5万，宁州声望10点，10个万魂晶，10个血煞丹</t>
    <phoneticPr fontId="172" type="noConversion"/>
  </si>
  <si>
    <t>条件：主角金丹+有任意金丹好友
关闭时间：发任务的npc死亡或者元婴</t>
    <phoneticPr fontId="172" type="noConversion"/>
  </si>
  <si>
    <t>灭门之谜</t>
    <phoneticPr fontId="172" type="noConversion"/>
  </si>
  <si>
    <t>不错的奖励（针不戳）</t>
    <phoneticPr fontId="172" type="noConversion"/>
  </si>
  <si>
    <t>颜老怪没老死</t>
    <phoneticPr fontId="172" type="noConversion"/>
  </si>
  <si>
    <t>门派大殿(金丹日常)</t>
    <phoneticPr fontId="172" type="noConversion"/>
  </si>
  <si>
    <t>门派机密任务</t>
    <phoneticPr fontId="172" type="noConversion"/>
  </si>
  <si>
    <t>金丹后回宗门自动触发，过完剧情后到化尘教，输赢不影响后续，输了火麒麟出来帮你打</t>
    <phoneticPr fontId="172" type="noConversion"/>
  </si>
  <si>
    <t>火麒麟系列任务2</t>
    <phoneticPr fontId="172" type="noConversion"/>
  </si>
  <si>
    <t>条件：主角金丹，关闭时间：无</t>
    <phoneticPr fontId="172" type="noConversion"/>
  </si>
  <si>
    <t>离火门内鬼</t>
  </si>
  <si>
    <t>修为达金丹期，1月-5月，下一届在第110年</t>
    <phoneticPr fontId="172" type="noConversion"/>
  </si>
  <si>
    <t>四品炼器宝材1份</t>
    <phoneticPr fontId="172" type="noConversion"/>
  </si>
  <si>
    <t>天星城</t>
    <phoneticPr fontId="172" type="noConversion"/>
  </si>
  <si>
    <t>修为达筑基期，进入天星城</t>
    <phoneticPr fontId="172" type="noConversion"/>
  </si>
  <si>
    <t>良药</t>
    <phoneticPr fontId="172" type="noConversion"/>
  </si>
  <si>
    <t>100年前</t>
    <phoneticPr fontId="172" type="noConversion"/>
  </si>
  <si>
    <t>修为达金丹期，1月-5月，下一届在第100年</t>
    <phoneticPr fontId="172" type="noConversion"/>
  </si>
  <si>
    <t>第90年</t>
    <phoneticPr fontId="172" type="noConversion"/>
  </si>
  <si>
    <t>大量龙族功法</t>
    <phoneticPr fontId="172" type="noConversion"/>
  </si>
  <si>
    <t>化龙海龙宫，陨龙之地</t>
    <phoneticPr fontId="172" type="noConversion"/>
  </si>
  <si>
    <t>龙族与鲲族的恩怨，关闭时间：第300年
化龙海域探索度100，东海探索度100（拿龙鳞）</t>
    <phoneticPr fontId="172" type="noConversion"/>
  </si>
  <si>
    <t>长风破浪</t>
    <phoneticPr fontId="172" type="noConversion"/>
  </si>
  <si>
    <t>第87年</t>
    <phoneticPr fontId="172" type="noConversion"/>
  </si>
  <si>
    <t>50龙族好感，50宁州声望，聊天后，
化龙海50%探索度，其他三个海域10%</t>
    <phoneticPr fontId="172" type="noConversion"/>
  </si>
  <si>
    <t>广陵城百里府</t>
    <phoneticPr fontId="172" type="noConversion"/>
  </si>
  <si>
    <t>英杰汇与百里府切磋，关系到收悉（撑过龙族3个回合）
或者第87后年在码头送礼到熟悉，第300年过时结束</t>
    <phoneticPr fontId="172" type="noConversion"/>
  </si>
  <si>
    <t>百里家与龙族的恩怨</t>
    <phoneticPr fontId="172" type="noConversion"/>
  </si>
  <si>
    <t>百里奇结丹</t>
    <phoneticPr fontId="172" type="noConversion"/>
  </si>
  <si>
    <t>百里奇</t>
    <phoneticPr fontId="172" type="noConversion"/>
  </si>
  <si>
    <t>竹山宗-李清麟结丹
化尘教-大师兄结丹</t>
    <phoneticPr fontId="172" type="noConversion"/>
  </si>
  <si>
    <t>李清麟，大师兄</t>
    <phoneticPr fontId="172" type="noConversion"/>
  </si>
  <si>
    <t>第8X年</t>
    <phoneticPr fontId="172" type="noConversion"/>
  </si>
  <si>
    <t>修为达金丹期，1月-5月，下一届在第90年</t>
    <phoneticPr fontId="172" type="noConversion"/>
  </si>
  <si>
    <t>第80年</t>
    <phoneticPr fontId="172" type="noConversion"/>
  </si>
  <si>
    <t>白露微信</t>
    <phoneticPr fontId="172" type="noConversion"/>
  </si>
  <si>
    <t>风雷谷</t>
    <phoneticPr fontId="172" type="noConversion"/>
  </si>
  <si>
    <t>白露个人剧情，第180年结束</t>
    <phoneticPr fontId="172" type="noConversion"/>
  </si>
  <si>
    <t>白露</t>
    <phoneticPr fontId="172" type="noConversion"/>
  </si>
  <si>
    <t>第70年</t>
    <phoneticPr fontId="172" type="noConversion"/>
  </si>
  <si>
    <t>和他对话即可，获得一张御风丹丹方</t>
    <phoneticPr fontId="172" type="noConversion"/>
  </si>
  <si>
    <t>云汐城-百草阁</t>
    <phoneticPr fontId="172" type="noConversion"/>
  </si>
  <si>
    <t>徐凡个人剧情2，第100年结束
去云汐城-百草阁，徐凡会固定在那里</t>
    <phoneticPr fontId="172" type="noConversion"/>
  </si>
  <si>
    <t>修为达金丹期，1月-5月，下一届在第80年</t>
    <phoneticPr fontId="172" type="noConversion"/>
  </si>
  <si>
    <t>萧千绝结丹</t>
    <phoneticPr fontId="172" type="noConversion"/>
  </si>
  <si>
    <t>萧千绝</t>
    <phoneticPr fontId="172" type="noConversion"/>
  </si>
  <si>
    <t>第65年</t>
    <phoneticPr fontId="172" type="noConversion"/>
  </si>
  <si>
    <t>炎萧结丹</t>
    <phoneticPr fontId="172" type="noConversion"/>
  </si>
  <si>
    <t>炎萧</t>
    <phoneticPr fontId="172" type="noConversion"/>
  </si>
  <si>
    <t>第62年</t>
    <phoneticPr fontId="172" type="noConversion"/>
  </si>
  <si>
    <t>修为达金丹期，1月-5月，下一届在第70年</t>
    <phoneticPr fontId="172" type="noConversion"/>
  </si>
  <si>
    <t>第60年</t>
    <phoneticPr fontId="172" type="noConversion"/>
  </si>
  <si>
    <t>方壶山-碧幽潭</t>
    <phoneticPr fontId="172" type="noConversion"/>
  </si>
  <si>
    <t>温杰个人剧情，第180年结束</t>
    <phoneticPr fontId="172" type="noConversion"/>
  </si>
  <si>
    <t>第50年</t>
    <phoneticPr fontId="172" type="noConversion"/>
  </si>
  <si>
    <t>倪旭欣会固定在47年附近邀请主角去天机阁看天机大比</t>
    <phoneticPr fontId="172" type="noConversion"/>
  </si>
  <si>
    <t>邀约</t>
    <phoneticPr fontId="172" type="noConversion"/>
  </si>
  <si>
    <t>修为达金丹期，1月-5月，下一届在第60年</t>
    <phoneticPr fontId="172" type="noConversion"/>
  </si>
  <si>
    <t>修为达金丹期，1月-5月，下一届在第50年</t>
    <phoneticPr fontId="172" type="noConversion"/>
  </si>
  <si>
    <t>第40年</t>
    <phoneticPr fontId="172" type="noConversion"/>
  </si>
  <si>
    <t>大地图金色问号</t>
    <phoneticPr fontId="172" type="noConversion"/>
  </si>
  <si>
    <t>二遇星玲儿</t>
    <phoneticPr fontId="172" type="noConversion"/>
  </si>
  <si>
    <t>武陵城倪府</t>
    <phoneticPr fontId="172" type="noConversion"/>
  </si>
  <si>
    <t>完成天魔眼-魔剑异动，完成倪旭欣-杀手事件
并和老头对话</t>
    <phoneticPr fontId="172" type="noConversion"/>
  </si>
  <si>
    <t>御剑门真相</t>
    <phoneticPr fontId="172" type="noConversion"/>
  </si>
  <si>
    <t>第30年以后可触发，前置任务：引魔出洞</t>
    <phoneticPr fontId="172" type="noConversion"/>
  </si>
  <si>
    <t>灿字牌</t>
    <phoneticPr fontId="172" type="noConversion"/>
  </si>
  <si>
    <t>第30年</t>
    <phoneticPr fontId="172" type="noConversion"/>
  </si>
  <si>
    <t>修为达金丹期，1月-5月，下一届在第40年</t>
    <phoneticPr fontId="172" type="noConversion"/>
  </si>
  <si>
    <t>筑基丹，晋升内门弟子</t>
    <phoneticPr fontId="172" type="noConversion"/>
  </si>
  <si>
    <t>门派广场</t>
    <phoneticPr fontId="172" type="noConversion"/>
  </si>
  <si>
    <t>加入任一门派，炼气期修为，且非内门弟子</t>
    <phoneticPr fontId="172" type="noConversion"/>
  </si>
  <si>
    <t>门派大比</t>
    <phoneticPr fontId="172" type="noConversion"/>
  </si>
  <si>
    <t>白帝楼</t>
    <phoneticPr fontId="172" type="noConversion"/>
  </si>
  <si>
    <t>筑基+阵道小成
60年或主角金丹此支线即关闭</t>
    <phoneticPr fontId="172" type="noConversion"/>
  </si>
  <si>
    <t>白帝楼底层剑阵</t>
    <phoneticPr fontId="172" type="noConversion"/>
  </si>
  <si>
    <t>好感</t>
    <phoneticPr fontId="172" type="noConversion"/>
  </si>
  <si>
    <t>大地图金色问号遇百里奇</t>
    <phoneticPr fontId="172" type="noConversion"/>
  </si>
  <si>
    <t>完成百里奇切磋事件
倪旭欣、林沐心、公孙季修为达筑基期</t>
    <phoneticPr fontId="172" type="noConversion"/>
  </si>
  <si>
    <t>百里奇-挑战</t>
    <phoneticPr fontId="172" type="noConversion"/>
  </si>
  <si>
    <t>公孙季筑基</t>
    <phoneticPr fontId="172" type="noConversion"/>
  </si>
  <si>
    <t>完成隐龙窟事件、倪旭欣修为达筑基期、离开倪府之后</t>
    <phoneticPr fontId="172" type="noConversion"/>
  </si>
  <si>
    <t>倪旭欣-杀手</t>
    <phoneticPr fontId="172" type="noConversion"/>
  </si>
  <si>
    <t>年份不定</t>
    <phoneticPr fontId="172" type="noConversion"/>
  </si>
  <si>
    <t>倪旭欣筑基</t>
    <phoneticPr fontId="172" type="noConversion"/>
  </si>
  <si>
    <t>倪旭欣</t>
    <phoneticPr fontId="172" type="noConversion"/>
  </si>
  <si>
    <t>中品法器，一些丹药</t>
    <phoneticPr fontId="172" type="noConversion"/>
  </si>
  <si>
    <t>天星城-林府</t>
    <phoneticPr fontId="172" type="noConversion"/>
  </si>
  <si>
    <t>林家二小姐被逼婚</t>
    <phoneticPr fontId="172" type="noConversion"/>
  </si>
  <si>
    <t>第27年</t>
    <phoneticPr fontId="172" type="noConversion"/>
  </si>
  <si>
    <t>爆装备，其中五色华光最值钱</t>
    <phoneticPr fontId="172" type="noConversion"/>
  </si>
  <si>
    <t>沂山</t>
    <phoneticPr fontId="172" type="noConversion"/>
  </si>
  <si>
    <t>完成两派之争，获取双鬼位置</t>
    <phoneticPr fontId="172" type="noConversion"/>
  </si>
  <si>
    <t>两派之争</t>
    <phoneticPr fontId="172" type="noConversion"/>
  </si>
  <si>
    <t>奖励点灵石和该npc好感</t>
    <phoneticPr fontId="172" type="noConversion"/>
  </si>
  <si>
    <t>青石灵脉</t>
    <phoneticPr fontId="172" type="noConversion"/>
  </si>
  <si>
    <t>条件：主角筑基/金丹+有任意筑基/金丹好友
关闭时间：发任务的npc死亡</t>
    <phoneticPr fontId="172" type="noConversion"/>
  </si>
  <si>
    <t>灵脉冲突</t>
    <phoneticPr fontId="172" type="noConversion"/>
  </si>
  <si>
    <t>筑基期</t>
    <phoneticPr fontId="172" type="noConversion"/>
  </si>
  <si>
    <t>成功抵御第一次魔门入侵</t>
    <phoneticPr fontId="172" type="noConversion"/>
  </si>
  <si>
    <t>魔门入侵</t>
    <phoneticPr fontId="172" type="noConversion"/>
  </si>
  <si>
    <t>击杀魔道长老</t>
    <phoneticPr fontId="172" type="noConversion"/>
  </si>
  <si>
    <t>逸风城-斗法台</t>
    <phoneticPr fontId="172" type="noConversion"/>
  </si>
  <si>
    <t>斗法台招贤纳士</t>
    <phoneticPr fontId="172" type="noConversion"/>
  </si>
  <si>
    <t>【宁王府】</t>
    <phoneticPr fontId="172" type="noConversion"/>
  </si>
  <si>
    <t>功法-御剑飞行</t>
    <phoneticPr fontId="172" type="noConversion"/>
  </si>
  <si>
    <t>请教老头</t>
    <phoneticPr fontId="172" type="noConversion"/>
  </si>
  <si>
    <t>完成 天魔眼-魔剑异动（累积击杀19只魔）</t>
    <phoneticPr fontId="172" type="noConversion"/>
  </si>
  <si>
    <t>御剑飞行</t>
    <phoneticPr fontId="172" type="noConversion"/>
  </si>
  <si>
    <t>感悟</t>
    <phoneticPr fontId="172" type="noConversion"/>
  </si>
  <si>
    <t>门派大厅师傅</t>
    <phoneticPr fontId="172" type="noConversion"/>
  </si>
  <si>
    <t>加入门派，修为达筑基期（每2年半1次）</t>
    <phoneticPr fontId="172" type="noConversion"/>
  </si>
  <si>
    <t>师尊教导</t>
    <phoneticPr fontId="172" type="noConversion"/>
  </si>
  <si>
    <t>神通《汲血藤》</t>
    <phoneticPr fontId="172" type="noConversion"/>
  </si>
  <si>
    <t>宁州木属性洞窟触发</t>
    <phoneticPr fontId="172" type="noConversion"/>
  </si>
  <si>
    <t>汲血藤</t>
    <phoneticPr fontId="172" type="noConversion"/>
  </si>
  <si>
    <t>提高心境20+四阶材料</t>
    <phoneticPr fontId="172" type="noConversion"/>
  </si>
  <si>
    <t>宁州火属性洞窟触发</t>
    <phoneticPr fontId="172" type="noConversion"/>
  </si>
  <si>
    <t xml:space="preserve"> 金丹火蛇一条</t>
    <phoneticPr fontId="172" type="noConversion"/>
  </si>
  <si>
    <t>嗜焰蟒王</t>
    <phoneticPr fontId="172" type="noConversion"/>
  </si>
  <si>
    <t>师门秘传功法</t>
    <phoneticPr fontId="172" type="noConversion"/>
  </si>
  <si>
    <t>加入门派，修为达筑基中期</t>
    <phoneticPr fontId="172" type="noConversion"/>
  </si>
  <si>
    <t>师门历练</t>
    <phoneticPr fontId="172" type="noConversion"/>
  </si>
  <si>
    <t>《青莲剑诀》，灵石，好感</t>
    <phoneticPr fontId="172" type="noConversion"/>
  </si>
  <si>
    <t>御剑门真相附属</t>
    <phoneticPr fontId="172" type="noConversion"/>
  </si>
  <si>
    <t>灵山仙药</t>
    <phoneticPr fontId="172" type="noConversion"/>
  </si>
  <si>
    <t>中量门派货币</t>
    <phoneticPr fontId="172" type="noConversion"/>
  </si>
  <si>
    <t>门派广场-外门执事</t>
    <phoneticPr fontId="172" type="noConversion"/>
  </si>
  <si>
    <t>筑基期门派任务，成为内门弟子</t>
    <phoneticPr fontId="172" type="noConversion"/>
  </si>
  <si>
    <t>门派任务</t>
    <phoneticPr fontId="172" type="noConversion"/>
  </si>
  <si>
    <t>林大微信，神悟道经验书（击败王登）</t>
    <phoneticPr fontId="172" type="noConversion"/>
  </si>
  <si>
    <t>第21年-25年初遇林家大小姐，过时封闭</t>
    <phoneticPr fontId="172" type="noConversion"/>
  </si>
  <si>
    <t>林大</t>
    <phoneticPr fontId="172" type="noConversion"/>
  </si>
  <si>
    <t>第21年</t>
    <phoneticPr fontId="172" type="noConversion"/>
  </si>
  <si>
    <t>打赢这个散修回白帝楼报告即可获得线索</t>
    <phoneticPr fontId="172" type="noConversion"/>
  </si>
  <si>
    <t>第一次在白帝楼地下的剑阵出来,就会触发初遇支线，会有个散修来问你要人剑和人剑典，去客栈和散修对话卖给他这两本剑法后选跟着去</t>
    <phoneticPr fontId="172" type="noConversion"/>
  </si>
  <si>
    <t>初遇</t>
    <phoneticPr fontId="172" type="noConversion"/>
  </si>
  <si>
    <t>灵石，筑基丹</t>
    <phoneticPr fontId="172" type="noConversion"/>
  </si>
  <si>
    <t>武陵城-升仙台</t>
    <phoneticPr fontId="172" type="noConversion"/>
  </si>
  <si>
    <t>这是我最后一次的英杰会，干完就收手</t>
    <phoneticPr fontId="172" type="noConversion"/>
  </si>
  <si>
    <t>英杰会</t>
    <phoneticPr fontId="172" type="noConversion"/>
  </si>
  <si>
    <t>和一个禾山道的炼气后期打架
选上前相助奖励焦飞好感</t>
    <phoneticPr fontId="172" type="noConversion"/>
  </si>
  <si>
    <t>主城</t>
    <phoneticPr fontId="172" type="noConversion"/>
  </si>
  <si>
    <t>第一次完成主城告示牌上失踪的村民
任务的选项把能查看的线索的选完后选禾山道</t>
    <phoneticPr fontId="172" type="noConversion"/>
  </si>
  <si>
    <t>初遇焦飞</t>
    <phoneticPr fontId="172" type="noConversion"/>
  </si>
  <si>
    <t>修为达金丹期，1月-5月，下一届在第30年</t>
    <phoneticPr fontId="172" type="noConversion"/>
  </si>
  <si>
    <t>第20年</t>
    <phoneticPr fontId="172" type="noConversion"/>
  </si>
  <si>
    <t>体，水系感悟，丹药，-九叶芝</t>
    <phoneticPr fontId="172" type="noConversion"/>
  </si>
  <si>
    <t>逸风城北-隐龙窟</t>
    <phoneticPr fontId="172" type="noConversion"/>
  </si>
  <si>
    <t>第16年英杰会后-20年，进入隐龙窟
（无论输赢，若筑基则不需英杰会）</t>
    <phoneticPr fontId="172" type="noConversion"/>
  </si>
  <si>
    <t>城北隐龙窟</t>
    <phoneticPr fontId="172" type="noConversion"/>
  </si>
  <si>
    <t>第16年</t>
    <phoneticPr fontId="172" type="noConversion"/>
  </si>
  <si>
    <t>筑基丹</t>
    <phoneticPr fontId="172" type="noConversion"/>
  </si>
  <si>
    <t>40岁以下炼气修士，每5年一届，下一次在第16年</t>
    <phoneticPr fontId="172" type="noConversion"/>
  </si>
  <si>
    <t>百里奇筑基</t>
    <phoneticPr fontId="172" type="noConversion"/>
  </si>
  <si>
    <t>第14年</t>
    <phoneticPr fontId="172" type="noConversion"/>
  </si>
  <si>
    <t>心境</t>
    <phoneticPr fontId="172" type="noConversion"/>
  </si>
  <si>
    <t>云汐城-听雨轩</t>
    <phoneticPr fontId="172" type="noConversion"/>
  </si>
  <si>
    <t>第11年英杰会夺魁，修为达筑基期</t>
    <phoneticPr fontId="172" type="noConversion"/>
  </si>
  <si>
    <t>听雨轩</t>
    <phoneticPr fontId="172" type="noConversion"/>
  </si>
  <si>
    <t>第11年</t>
    <phoneticPr fontId="172" type="noConversion"/>
  </si>
  <si>
    <t>40岁以下炼气修士，公孙季，下一次在第16年</t>
    <phoneticPr fontId="172" type="noConversion"/>
  </si>
  <si>
    <t>奖励三选一（功法，法宝，丹药）</t>
    <phoneticPr fontId="172" type="noConversion"/>
  </si>
  <si>
    <t>九巍山-破庙</t>
    <phoneticPr fontId="172" type="noConversion"/>
  </si>
  <si>
    <t>击杀天邪子
炼气后期，其他境界皆不可触发，过境界则直接结束</t>
    <phoneticPr fontId="172" type="noConversion"/>
  </si>
  <si>
    <t>破庙相争</t>
    <phoneticPr fontId="172" type="noConversion"/>
  </si>
  <si>
    <t>炼气后期</t>
    <phoneticPr fontId="172" type="noConversion"/>
  </si>
  <si>
    <t>修为达金丹期，每10年的1月-5月，下一届在第20年</t>
    <phoneticPr fontId="172" type="noConversion"/>
  </si>
  <si>
    <t>第10年</t>
    <phoneticPr fontId="172" type="noConversion"/>
  </si>
  <si>
    <t>完成调查武陵城任务，第20年或主角筑基结束</t>
    <phoneticPr fontId="172" type="noConversion"/>
  </si>
  <si>
    <t>巫山魔影</t>
    <phoneticPr fontId="172" type="noConversion"/>
  </si>
  <si>
    <t>第7年</t>
    <phoneticPr fontId="172" type="noConversion"/>
  </si>
  <si>
    <t>很多，其中五色华光最值钱</t>
    <phoneticPr fontId="172" type="noConversion"/>
  </si>
  <si>
    <t>炼气中期后，筑基前都可以触发，金丹期前完结</t>
    <phoneticPr fontId="172" type="noConversion"/>
  </si>
  <si>
    <t>第6年</t>
    <phoneticPr fontId="172" type="noConversion"/>
  </si>
  <si>
    <t>体系悟道感悟,《蛮牛护体功》</t>
    <phoneticPr fontId="172" type="noConversion"/>
  </si>
  <si>
    <t>广陵城-百里府</t>
    <phoneticPr fontId="172" type="noConversion"/>
  </si>
  <si>
    <t>第二次英杰会夺魁，与百里少主切磋</t>
    <phoneticPr fontId="172" type="noConversion"/>
  </si>
  <si>
    <t>40岁以下炼气修士，百里奇，下一次在第11年</t>
    <phoneticPr fontId="172" type="noConversion"/>
  </si>
  <si>
    <t>蓝色面纱</t>
    <phoneticPr fontId="172" type="noConversion"/>
  </si>
  <si>
    <t>初遇星玲儿-第30年结束</t>
    <phoneticPr fontId="172" type="noConversion"/>
  </si>
  <si>
    <t>第5年</t>
    <phoneticPr fontId="172" type="noConversion"/>
  </si>
  <si>
    <t>无门派</t>
    <phoneticPr fontId="172" type="noConversion"/>
  </si>
  <si>
    <t>加入化尘教</t>
    <phoneticPr fontId="172" type="noConversion"/>
  </si>
  <si>
    <t>法器-玄天剑</t>
    <phoneticPr fontId="172" type="noConversion"/>
  </si>
  <si>
    <t>武陵城-客栈</t>
    <phoneticPr fontId="172" type="noConversion"/>
  </si>
  <si>
    <t>第一届英杰汇夺冠，加入白帝外门</t>
    <phoneticPr fontId="172" type="noConversion"/>
  </si>
  <si>
    <t>调查武陵城</t>
    <phoneticPr fontId="172" type="noConversion"/>
  </si>
  <si>
    <t>第1年</t>
  </si>
  <si>
    <t>《三阳玄火变》</t>
    <phoneticPr fontId="172" type="noConversion"/>
  </si>
  <si>
    <t>巫山-左下角</t>
    <phoneticPr fontId="172" type="noConversion"/>
  </si>
  <si>
    <t>至少金丹期修为以及修习《极阴冷火》或者有玉骨血参</t>
    <phoneticPr fontId="172" type="noConversion"/>
  </si>
  <si>
    <t>破碎玉佩2</t>
    <phoneticPr fontId="172" type="noConversion"/>
  </si>
  <si>
    <t>【笔记本】</t>
    <phoneticPr fontId="172" type="noConversion"/>
  </si>
  <si>
    <t>第一次100灵石，第二次500灵石，第三次2000灵石</t>
    <phoneticPr fontId="172" type="noConversion"/>
  </si>
  <si>
    <t>周一仙</t>
    <phoneticPr fontId="172" type="noConversion"/>
  </si>
  <si>
    <t>心境+1</t>
    <phoneticPr fontId="172" type="noConversion"/>
  </si>
  <si>
    <t>天星城坊市</t>
    <phoneticPr fontId="172" type="noConversion"/>
  </si>
  <si>
    <t>第一次与天星城坊市修士交谈</t>
    <phoneticPr fontId="172" type="noConversion"/>
  </si>
  <si>
    <t>初入修仙界心境有感</t>
    <phoneticPr fontId="172" type="noConversion"/>
  </si>
  <si>
    <t>心境+20</t>
    <phoneticPr fontId="172" type="noConversion"/>
  </si>
  <si>
    <t>永安镇学堂</t>
    <phoneticPr fontId="172" type="noConversion"/>
  </si>
  <si>
    <t>触发仙山灵药任务之前</t>
    <phoneticPr fontId="172" type="noConversion"/>
  </si>
  <si>
    <t>永安镇学堂有感</t>
    <phoneticPr fontId="172" type="noConversion"/>
  </si>
  <si>
    <t>一些修为和感悟</t>
    <phoneticPr fontId="172" type="noConversion"/>
  </si>
  <si>
    <t>加入门派、炼气期弟子每年7月听讲</t>
    <phoneticPr fontId="172" type="noConversion"/>
  </si>
  <si>
    <t>外门弟子讲法</t>
    <phoneticPr fontId="172" type="noConversion"/>
  </si>
  <si>
    <t>东石谷伴月楼</t>
    <phoneticPr fontId="172" type="noConversion"/>
  </si>
  <si>
    <t>每年2月，入场10灵石</t>
    <phoneticPr fontId="172" type="noConversion"/>
  </si>
  <si>
    <t>东石谷拍卖会</t>
    <phoneticPr fontId="172" type="noConversion"/>
  </si>
  <si>
    <t>东石谷</t>
    <phoneticPr fontId="172" type="noConversion"/>
  </si>
  <si>
    <t>每年1月-2月</t>
    <phoneticPr fontId="172" type="noConversion"/>
  </si>
  <si>
    <t>东石谷散修集会</t>
    <phoneticPr fontId="172" type="noConversion"/>
  </si>
  <si>
    <t>少量门派货币</t>
    <phoneticPr fontId="172" type="noConversion"/>
  </si>
  <si>
    <t>门派宗门广场-外门执事</t>
    <phoneticPr fontId="172" type="noConversion"/>
  </si>
  <si>
    <t>加入门派，每半年刷新一次</t>
    <phoneticPr fontId="172" type="noConversion"/>
  </si>
  <si>
    <t>五大门派日常任务</t>
    <phoneticPr fontId="172" type="noConversion"/>
  </si>
  <si>
    <t>灵石</t>
    <phoneticPr fontId="172" type="noConversion"/>
  </si>
  <si>
    <t>武陵城、云汐城
广陵城、逸风城</t>
    <phoneticPr fontId="172" type="noConversion"/>
  </si>
  <si>
    <t>每半年刷新一次</t>
    <phoneticPr fontId="172" type="noConversion"/>
  </si>
  <si>
    <t>主城府任务</t>
    <phoneticPr fontId="172" type="noConversion"/>
  </si>
  <si>
    <t>灵石丹药</t>
    <phoneticPr fontId="172" type="noConversion"/>
  </si>
  <si>
    <t>广陵城客栈</t>
    <phoneticPr fontId="172" type="noConversion"/>
  </si>
  <si>
    <t>无（敌人强力，建议筑基期后去）</t>
    <phoneticPr fontId="172" type="noConversion"/>
  </si>
  <si>
    <t>广陵城失踪散修</t>
    <phoneticPr fontId="172" type="noConversion"/>
  </si>
  <si>
    <t>药材</t>
    <phoneticPr fontId="172" type="noConversion"/>
  </si>
  <si>
    <t>禾山幽谷</t>
    <phoneticPr fontId="172" type="noConversion"/>
  </si>
  <si>
    <t>遁速13或以上，40年以前可完成</t>
    <phoneticPr fontId="172" type="noConversion"/>
  </si>
  <si>
    <t>禾山灵猴</t>
    <phoneticPr fontId="172" type="noConversion"/>
  </si>
  <si>
    <t>武陵城升仙台</t>
    <phoneticPr fontId="172" type="noConversion"/>
  </si>
  <si>
    <t>40岁以下炼气修士，每5年一届，下一次在第6年</t>
    <phoneticPr fontId="172" type="noConversion"/>
  </si>
  <si>
    <t>第1年</t>
    <phoneticPr fontId="172" type="noConversion"/>
  </si>
  <si>
    <t>正阳山</t>
    <phoneticPr fontId="172" type="noConversion"/>
  </si>
  <si>
    <t>英杰会获得冠军(持有白帝令)，完成客栈任务
（截至化尘教再次收徒）</t>
    <phoneticPr fontId="172" type="noConversion"/>
  </si>
  <si>
    <t>封山之谜</t>
    <phoneticPr fontId="172" type="noConversion"/>
  </si>
  <si>
    <t>林家二小姐林沐心出生</t>
    <phoneticPr fontId="172" type="noConversion"/>
  </si>
  <si>
    <t>【出生】</t>
    <phoneticPr fontId="172" type="noConversion"/>
  </si>
  <si>
    <t>练气期</t>
    <phoneticPr fontId="172" type="noConversion"/>
  </si>
  <si>
    <t>余年十六踏入仙途，二十余岁筑基，百岁金丹，三百岁元婴。吾常历宁及宁州傍无尽海域，奈何道途将近终生未尽，更不言宁外之境，故为游记生平。愿有助于汝，完成吾愿。-九州游记</t>
    <phoneticPr fontId="172" type="noConversion"/>
  </si>
  <si>
    <t>版本V1.3</t>
    <phoneticPr fontId="172" type="noConversion"/>
  </si>
  <si>
    <t>内容</t>
    <phoneticPr fontId="172" type="noConversion"/>
  </si>
  <si>
    <t>类别</t>
  </si>
  <si>
    <t>条件</t>
    <phoneticPr fontId="172" type="noConversion"/>
  </si>
  <si>
    <t>境界</t>
    <phoneticPr fontId="172" type="noConversion"/>
  </si>
  <si>
    <t>麒麟真火</t>
  </si>
  <si>
    <t>【异火】敌方获得【灼烧】*7/11/15/21/29，我方获得【灼烧】*3/5/7/10/14</t>
  </si>
  <si>
    <t>【阵法】回合结束，获得【影匿】*1、【影役】*0/1/1/2/3、【影】*4/6/8/10/16</t>
    <phoneticPr fontId="172" type="noConversion"/>
  </si>
  <si>
    <t>阵</t>
    <phoneticPr fontId="172" type="noConversion"/>
  </si>
  <si>
    <t>3同+3同</t>
    <phoneticPr fontId="172" type="noConversion"/>
  </si>
  <si>
    <t>酆都鬼蜮</t>
    <phoneticPr fontId="172" type="noConversion"/>
  </si>
  <si>
    <t>上</t>
    <phoneticPr fontId="172" type="noConversion"/>
  </si>
  <si>
    <t>【后继无力】每有【影役】*6，则获得【影役】*3</t>
    <phoneticPr fontId="172" type="noConversion"/>
  </si>
  <si>
    <t>2同+2同</t>
    <phoneticPr fontId="172" type="noConversion"/>
  </si>
  <si>
    <t>鬼影重重</t>
    <phoneticPr fontId="172" type="noConversion"/>
  </si>
  <si>
    <t>【烬寿】消耗寿元30年，造成20/28/45/80/150点伤害，消耗当前90%的生命值，按照等数值增加伤害，并消耗所有【影】，每消耗【影】*1就提升1点伤害。（每场战斗只能使用一次）</t>
    <phoneticPr fontId="172" type="noConversion"/>
  </si>
  <si>
    <t>九幽刺</t>
  </si>
  <si>
    <t>【吸血】造成6/8/14/26/52点伤害，敌方每有【流血】*1伤害提升1/2/3/4/5点</t>
    <phoneticPr fontId="172" type="noConversion"/>
  </si>
  <si>
    <t>镇魂掌</t>
    <phoneticPr fontId="172" type="noConversion"/>
  </si>
  <si>
    <t xml:space="preserve"> 消耗【影役】*1/2/3/4/5，【生】敌方获得【流血】*1/2/3/4/5；【克】吸取敌方9/18/27/36/45点生命值</t>
    <phoneticPr fontId="172" type="noConversion"/>
  </si>
  <si>
    <t>炼影箓</t>
    <phoneticPr fontId="172" type="noConversion"/>
  </si>
  <si>
    <t xml:space="preserve"> 消耗自身生命值5/10/15/20/25点，造成两段7/10/15/20/28点伤害，并消耗【影】*8/16/24/36/40，再额外1/2/3/4/5段6点伤害</t>
    <phoneticPr fontId="172" type="noConversion"/>
  </si>
  <si>
    <t>2同+3同</t>
  </si>
  <si>
    <t>乱影杀</t>
    <phoneticPr fontId="172" type="noConversion"/>
  </si>
  <si>
    <t>【烬寿】消耗寿元50/60/70/80/90年，每回合吸收灵气的数量+5/7/9/11/13，受到的所有伤害降低50%。（每场战斗只能使用一次）</t>
    <phoneticPr fontId="172" type="noConversion"/>
  </si>
  <si>
    <t>1同+1同</t>
    <phoneticPr fontId="172" type="noConversion"/>
  </si>
  <si>
    <t>天魔解体</t>
    <phoneticPr fontId="172" type="noConversion"/>
  </si>
  <si>
    <t>【后继无力】当自身有【影】时方可使用，获得【影匿】*1，【影】*0/1/8/16/27</t>
    <phoneticPr fontId="172" type="noConversion"/>
  </si>
  <si>
    <t>影匿</t>
    <phoneticPr fontId="172" type="noConversion"/>
  </si>
  <si>
    <t xml:space="preserve"> 驱动【影役】，【生】则每个【影役】生成【影】*2；【克】则每个【影役】攻击一次</t>
    <phoneticPr fontId="172" type="noConversion"/>
  </si>
  <si>
    <t>1同+2同</t>
    <phoneticPr fontId="172" type="noConversion"/>
  </si>
  <si>
    <t>驱影术</t>
    <phoneticPr fontId="172" type="noConversion"/>
  </si>
  <si>
    <t>下</t>
    <phoneticPr fontId="172" type="noConversion"/>
  </si>
  <si>
    <t>地阶</t>
    <phoneticPr fontId="172" type="noConversion"/>
  </si>
  <si>
    <t xml:space="preserve"> 消耗【影】*5/15/30/40/50，召唤【影役】*2/3/5/7/9</t>
    <phoneticPr fontId="172" type="noConversion"/>
  </si>
  <si>
    <t>唤影箓</t>
    <phoneticPr fontId="172" type="noConversion"/>
  </si>
  <si>
    <t xml:space="preserve"> 消耗【影】*9/14/18/25/29，造成1/2/3/4/5点伤害，且敌方获得【易伤】*2/3/4/5/6</t>
    <phoneticPr fontId="172" type="noConversion"/>
  </si>
  <si>
    <t>影杀</t>
    <phoneticPr fontId="172" type="noConversion"/>
  </si>
  <si>
    <t xml:space="preserve"> 消耗生命5/6/9/13/18点，自身获得【影】*10/12/18/26/36</t>
    <phoneticPr fontId="172" type="noConversion"/>
  </si>
  <si>
    <t>气</t>
    <phoneticPr fontId="172" type="noConversion"/>
  </si>
  <si>
    <t>血影术</t>
    <phoneticPr fontId="172" type="noConversion"/>
  </si>
  <si>
    <t>人阶</t>
    <phoneticPr fontId="172" type="noConversion"/>
  </si>
  <si>
    <t>神通品阶</t>
    <phoneticPr fontId="172" type="noConversion"/>
  </si>
  <si>
    <t xml:space="preserve">  自身拥有【鬼灵】【鬼灵】/【鬼兵】/【鬼将】/【鬼尊】/【鬼帝】时方可使用，造成 20/30/45/90/180点伤害，每有一层【魂】，额外提升3点伤害</t>
  </si>
  <si>
    <t>魂啸</t>
  </si>
  <si>
    <t xml:space="preserve">  自身有【魂】时才可以使用，失去 9/12/20/36/72点生命值，获得【魂】*8/10/13/21/36</t>
  </si>
  <si>
    <t>饲鬼术</t>
  </si>
  <si>
    <t xml:space="preserve">  自身拥有【鬼柩】时方可使用，消耗 20/80/126/210/480 点生命值，唤醒【鬼柩】以召唤【鬼灵】/【鬼兵】/【鬼将】/【鬼尊】/【鬼帝】*1</t>
  </si>
  <si>
    <t>万魂殿</t>
  </si>
  <si>
    <t>九天劫火</t>
  </si>
  <si>
    <t>蚀骨毒火</t>
  </si>
  <si>
    <t xml:space="preserve">  双方同时移除所有【护罩】，回合结束时，获得【护罩】*9/15/28/50/86（每场战斗只能使用一次）</t>
  </si>
  <si>
    <t>大吞灭术</t>
  </si>
  <si>
    <t>灭灵掌</t>
  </si>
  <si>
    <t>九宫杀阵</t>
  </si>
  <si>
    <t xml:space="preserve">  连续释放【飞针术】，直到消耗完所有的【针】</t>
  </si>
  <si>
    <t>鹤回翔</t>
  </si>
  <si>
    <t xml:space="preserve"> 【后继无力】 回复自身已损失生命值的20%，下回合多吸收2点灵气</t>
  </si>
  <si>
    <t xml:space="preserve">  造成20/22/25/30/40点伤害，并附加相当于自身生命值上限3%的伤害</t>
  </si>
  <si>
    <t xml:space="preserve">  敌方失去所有灵气，我方获得等量灵气</t>
  </si>
  <si>
    <t>3同+3同+3同</t>
  </si>
  <si>
    <t>夺灵术</t>
  </si>
  <si>
    <t xml:space="preserve">  对方体内所有【暗劲】回合数-1。【生】回复2/3/4/6/9点生命值</t>
  </si>
  <si>
    <t xml:space="preserve">  造成11/15/22/40/80点伤害。若对方没有灵气，则伤害翻倍。【同】伤害额外提高2/3/6/10/20</t>
  </si>
  <si>
    <t xml:space="preserve">  造成6/10/15/22/44点伤害，本回合每使用一次技能，额外造成2/3/4/6/10点伤害</t>
  </si>
  <si>
    <t xml:space="preserve">  每有一点灵气，回复2/2/2/3/3点生命值</t>
  </si>
  <si>
    <t xml:space="preserve">  造成1/3/5/8/16点伤害。每剩余一点灵气，额外提高1/1/2/2/3伤害</t>
  </si>
  <si>
    <t xml:space="preserve">  移除【幻雾】*4，闪避下一回合受到的所有技能伤害，每场战斗只能使用一次</t>
  </si>
  <si>
    <t xml:space="preserve">  造成20/25/40/75/150伤害。本场战斗每释放一次【巨灵爪】，伤害+2/4/6/10/20</t>
  </si>
  <si>
    <t>摧心爪</t>
  </si>
  <si>
    <t>【剑意】造成6/8/14/25/50点伤害，消耗所有【剑气】，每层【剑气】增加3/3/4/4/5点伤害</t>
  </si>
  <si>
    <t>万剑诀</t>
  </si>
  <si>
    <t xml:space="preserve">  消耗【针】*1，造成3/4/6/9/12点伤害，敌方获得【易伤】*1</t>
  </si>
  <si>
    <t>飞针术</t>
  </si>
  <si>
    <t xml:space="preserve">  造成2/3/6/12/25点伤害，获得【针】*1</t>
  </si>
  <si>
    <t xml:space="preserve">  造成5/7/11/17/40点伤害。【神识】敌方神识-1</t>
  </si>
  <si>
    <t>【阵法】有15%几率闪避敌人的攻击（驱阵效果为获得1层【幻雾】）</t>
  </si>
  <si>
    <t xml:space="preserve">  造成11/15/25/45/90点伤害，如果目标体内有【暗劲】，则获得【吸血】。【生】额外提高3/4/6/7/9点伤害</t>
  </si>
  <si>
    <t xml:space="preserve">  造成17/24/38/68/135伤害，对手每有【滞气】*1，伤害提高5/7/10/25/50点伤害</t>
  </si>
  <si>
    <t xml:space="preserve">  使敌方下一个使用的法术失效，每场战斗只能使用一次</t>
  </si>
  <si>
    <t xml:space="preserve">  造成4/6/10/20/42点伤害。本回合每释放一次【巨灵爪】，伤害+2</t>
  </si>
  <si>
    <t>海外散修</t>
  </si>
  <si>
    <t>【暗劲】5回合后，敌方获得【力竭】，每场战斗只能使用一次</t>
  </si>
  <si>
    <t xml:space="preserve">  对目标造成等同于你【护罩】层数的伤害</t>
  </si>
  <si>
    <t>【阵法】回合开始，获得【驭剑】3/5/6/8/10</t>
  </si>
  <si>
    <t xml:space="preserve">  随机摧毁双方的各一个阵法</t>
  </si>
  <si>
    <t>以阵破阵</t>
  </si>
  <si>
    <t xml:space="preserve">  造成遁速+18/22/30/45/88的伤害，若遁速高于敌方，则造成的伤害翻倍</t>
  </si>
  <si>
    <t>无影腿</t>
  </si>
  <si>
    <t xml:space="preserve">  造成55/111/223/446/894点伤害</t>
  </si>
  <si>
    <t xml:space="preserve">  对敌方造成等同于你上回合造成总伤害量一半的伤害</t>
  </si>
  <si>
    <t>【阵法】回合结束时，每有【剑气】*1，则获得【护罩】*1</t>
  </si>
  <si>
    <t xml:space="preserve">  造成6/9/13/24/44点伤害，本回合每使用过一点火系灵气，额外提升2/2/3/3/5点伤害</t>
  </si>
  <si>
    <t xml:space="preserve">  消耗【剑气】*4和【灼烧】*5，回合结束时，我方获得【剑气】*2/3/4/5/6，敌方获得【灼烧】*2/3/4/5/6，并对敌方造成4/8/12/16/20点火剑属性伤害</t>
  </si>
  <si>
    <t>【剑意】消耗【剑气】*2，无视【护罩】，无法被闪避，对目标造成19/27/38/74/148点真实伤害（真实伤害无法被增伤/减伤）</t>
  </si>
  <si>
    <t xml:space="preserve">  造成11/19/22/38/53点伤害。【神识】每比对方高1点神识，增加1/1/2/2/3点伤害</t>
  </si>
  <si>
    <t xml:space="preserve">  造成10/15/20/30/68点伤害，每有2点遁速增加1点伤害，每释放一次本局战斗增加1/1/2/2/3点遁速</t>
  </si>
  <si>
    <t xml:space="preserve">  对目标造成4段2/4/6/11/22点伤害</t>
  </si>
  <si>
    <t xml:space="preserve">  造成3/5/8/15/30点伤害，然后丢弃所有灵气，每丢弃一点额外提高1/3/7/20/40点伤害</t>
  </si>
  <si>
    <t xml:space="preserve">  造成1/2/3/5/10点伤害；自身每有一个阵法，额外提升4/6/9/17/33点伤害</t>
  </si>
  <si>
    <t xml:space="preserve">  驱散自身【中毒】*1/2/3/5/7，并回复生命值8/9/12/15/21</t>
  </si>
  <si>
    <t xml:space="preserve">  造成12/16/24/45/90点伤害。自身每有1点火系灵气，额外提高1/2/3/4/5点伤害</t>
  </si>
  <si>
    <t xml:space="preserve">  造成12/18/25/46/92点伤害，对有【护罩】的敌人伤害翻倍</t>
  </si>
  <si>
    <t>【剑意】造成2/5/10/32/64点伤害，随机消散2点灵气。若还有剩余灵气，则再次发动本技能</t>
  </si>
  <si>
    <t xml:space="preserve">  造成4/6/10/20/40点伤害。【神识】每有1层【魂】，额外提高2点伤害</t>
  </si>
  <si>
    <t>噬魂诀</t>
  </si>
  <si>
    <t xml:space="preserve">  消耗所有【魂】，每消耗一层回复4/5/6/7/8点生命值，本场战斗只能使用一次</t>
  </si>
  <si>
    <t xml:space="preserve">  消耗【尘】*5，跳过本回合灵气消散阶段</t>
  </si>
  <si>
    <t xml:space="preserve">  造成6/10/18/35/70点伤害，吸收一点灵气。若为土系灵气，可获得【护罩】*6/7/9/20/40</t>
  </si>
  <si>
    <t xml:space="preserve">  本场战斗中每吸收一点灵气，移除自身1层【霜冻】。只能使用一次。</t>
  </si>
  <si>
    <t xml:space="preserve">  使敌人随机消散2点灵气。如果敌人身上有【灼烧】再使其消散2点灵气</t>
  </si>
  <si>
    <t xml:space="preserve">  造成8/12/18/30/60点伤害，吸收一点灵气。若吸收到木系灵气，则获得【吸血】</t>
  </si>
  <si>
    <t xml:space="preserve">  【剑意】造成14/20/29/41/57伤害，使敌方获得【流血】*1。【同】额外提高4/6/8/10/12点伤害</t>
  </si>
  <si>
    <t xml:space="preserve">  神识+1/2/3/4/5</t>
  </si>
  <si>
    <t>【后继无力】失去4/8/12/16/20点生命值，获得【魂】*3/4/6/8/11</t>
  </si>
  <si>
    <t xml:space="preserve">  造成5/6/7/11/18伤害，使敌方获得【灼烧】*1/2/3/4/5。【同】额外提高2/3/4/5/6点伤害</t>
  </si>
  <si>
    <t xml:space="preserve">  造成9/11/15/22/46点伤害。若敌方身上有【灼烧】，则使敌方获得【缠绕】*1/2/3/5/8。【同】额外提高3/4/5/6/10点伤害</t>
  </si>
  <si>
    <t xml:space="preserve">  回复12/17/26/46/94生命值。超过血量上限的治疗量会转化为【护罩】</t>
  </si>
  <si>
    <t xml:space="preserve">  造成7/10/15/27/53点伤害，使敌方获得【滞气】*1。【同】额外提高3/4/6/7/14点伤害</t>
  </si>
  <si>
    <t>【后继无力】造成1/2/3/5/10点伤害，对手获得【易伤】*1</t>
  </si>
  <si>
    <t xml:space="preserve">  本回合下一次造成的神识伤害增加5/8/11/15/30，使用后获得【神殇】*1</t>
  </si>
  <si>
    <t xml:space="preserve">  造成3/4/6/12/24点伤害。【神识】伤害翻倍</t>
  </si>
  <si>
    <t xml:space="preserve">  造成3/5/7/10/25点伤害，每有5点遁速提高1点伤害</t>
  </si>
  <si>
    <t xml:space="preserve">  造成6/9/14/26/52点伤害，并获得【滞气】*2。【克】额外获得【滞气】*2，并使伤害增加3/4/6/11/23</t>
  </si>
  <si>
    <t xml:space="preserve">  造成1/2/3/4/8点伤害。若敌方有【灼烧】，则使其消散一点灵气</t>
  </si>
  <si>
    <t xml:space="preserve">  造成7/8/12/24/50点伤害。【连击】若上个技能为火系技能，则获得【护罩】*3/6/9/15/30</t>
  </si>
  <si>
    <t xml:space="preserve">  回复4/6/8/12/17点生命值</t>
  </si>
  <si>
    <t xml:space="preserve">  消耗自身【剑气】*2，造成10/14/20/30/55点伤害。【同】额外造成4/5/8/11/15点伤害</t>
  </si>
  <si>
    <t xml:space="preserve">  造成3/4/6/10/20点伤害，如果敌方没有灵气，则伤害翻倍</t>
  </si>
  <si>
    <t xml:space="preserve">  造成1/2/3/6/12点伤害，每有1层【魂】，额外提高1点伤害</t>
  </si>
  <si>
    <t xml:space="preserve">  损失自身20%生命，大幅度提高遁速，本场战斗只能生效一次（仅在装备血遁时生效）</t>
  </si>
  <si>
    <t xml:space="preserve">  获得【护罩】*2/3/5/9/18，【生】额外获得【护罩】*1/2/3/4/5</t>
  </si>
  <si>
    <t xml:space="preserve">  造成2/3/5/9/18点伤害</t>
  </si>
  <si>
    <t>【后继无力】吸收3点灵气</t>
  </si>
  <si>
    <t>运气术</t>
  </si>
  <si>
    <t xml:space="preserve">  对目标造成等同于你【护罩】层数的伤害。</t>
  </si>
  <si>
    <t>【后继无力】对敌方造成等同于你上回合造成总伤害量一半的伤害</t>
  </si>
  <si>
    <t xml:space="preserve">  造成50/100/200/400/800点伤害，若释放技能后没有其它剩余灵气，则额外提升30/60/120/240/480点伤害。</t>
  </si>
  <si>
    <t>【阵法】回合开始时，获得【驭剑】*3/5/6/8/10</t>
  </si>
  <si>
    <t>4同+2同+2同</t>
  </si>
  <si>
    <t>星微神灭诀</t>
  </si>
  <si>
    <t xml:space="preserve">  造成12/16/26/48/96点伤害，【隐匿】状态下使用时，伤害翻倍</t>
  </si>
  <si>
    <t>袭魂术</t>
  </si>
  <si>
    <t xml:space="preserve">  造成9/12/20/36/73点伤害，使用该技能不会解除【隐匿】</t>
  </si>
  <si>
    <t>刺魂术</t>
  </si>
  <si>
    <t xml:space="preserve">  造成3/6/10/22/50点伤害。【神识】对方获得【神殇】*1/1/2/2/3，使用此技能不会解除【隐匿】</t>
  </si>
  <si>
    <t>月曝寒辉</t>
  </si>
  <si>
    <t>太清幻术</t>
  </si>
  <si>
    <t>清月露华体</t>
  </si>
  <si>
    <t xml:space="preserve">  为对方增加灵气*4/4/6/6/8，但对方下回合造成的技能伤害减少20%</t>
  </si>
  <si>
    <t xml:space="preserve">  移除自身的【凝神】，每移除一层回复8/12/16/20/24点生命值</t>
  </si>
  <si>
    <t>星宫</t>
  </si>
  <si>
    <t>三才剑阵</t>
  </si>
  <si>
    <t>【剑意】同时有【天剑】【地剑】【人剑】时才能释放，造成10/15/25/45/85伤害。【生】每有一点【剑气】增加一点伤害</t>
  </si>
  <si>
    <t>三才归元剑</t>
  </si>
  <si>
    <t>阴阳两仪剑</t>
  </si>
  <si>
    <t>天剑</t>
  </si>
  <si>
    <t>【剑意】造成25/36/60/110/230点伤害</t>
  </si>
  <si>
    <t xml:space="preserve"> 获得【护罩】*15/20/34/60/120</t>
  </si>
  <si>
    <t xml:space="preserve">  造成38/54/85/150/300点伤害，对处于【引力】状态下的对手伤害翻倍</t>
  </si>
  <si>
    <t xml:space="preserve">  消耗自身所有【尘】，每消耗一层获得【振土】*1</t>
  </si>
  <si>
    <t xml:space="preserve">  造成40/56/90/160/330点伤害，消耗【尘】，每消耗【尘】*40/60/80/100/120视为额外消耗1点土系灵气，并提升30/55/80/105/130点伤害</t>
  </si>
  <si>
    <t>【阵法】每次释放【化沙】后，获得【振土】*15/16/20/38/74</t>
  </si>
  <si>
    <t>【阵法】每次释放【还尘】后，获得【护罩】*15/16/20/38/74</t>
  </si>
  <si>
    <t>【阵法】若本回合未释放超过3次技能，则跳过灵气消散阶段（驱阵效果为：跳过灵气消散阶段）</t>
  </si>
  <si>
    <t xml:space="preserve">  造成30/55/110/220/440点伤害。若剩余灵气数量大于10，则伤害翻倍</t>
  </si>
  <si>
    <t xml:space="preserve">  获得【减伤】*1/2/3/4/6，将【尘】转化为【护罩】</t>
  </si>
  <si>
    <t xml:space="preserve">  造成24/34/54/96/192伤害，消耗所有【尘】，每消耗【尘】*1提升1点伤害</t>
  </si>
  <si>
    <t xml:space="preserve">  造成7/9/11/17/45点伤害，每剩余一点灵气，额外提高1/2/3/4/5点伤害。【同】额外提高4/6/8/10/12点伤害</t>
  </si>
  <si>
    <t xml:space="preserve">  造成12/16/26/45/90点伤害，对手每有一层【引力】，额外提高3/6/12/24/48点伤害</t>
  </si>
  <si>
    <t xml:space="preserve">  造成16/24/38/70/140点伤害。【连击】若上个技能为火系技能，则获得【尘】*1/2/4/8/16，并释放一次【化沙】</t>
  </si>
  <si>
    <t xml:space="preserve">  造成4/8/13/21/32点伤害，使敌方获得【破体】*1</t>
  </si>
  <si>
    <t xml:space="preserve">  对手拥有【沙】时才能使用，造成4/5/9/16/32点伤害，并立即释放一次【还尘】。在单回合中每使用一次，额外消耗1点土灵气</t>
  </si>
  <si>
    <t>【后继无力】本场战斗每次触发五行【连击】后，获得【护罩】*4/6/8/12/22。【连击】立即触发此效果</t>
  </si>
  <si>
    <t xml:space="preserve">  消耗【尘】*1，下次释放【还尘】时，随机吸收对方的1点灵气</t>
  </si>
  <si>
    <t xml:space="preserve">  双方获得【引力】*1，获得【护罩】*1/2/4/6/13</t>
  </si>
  <si>
    <t xml:space="preserve">  获得【护罩】*5/7/10/18/36。【连击】若上个技能为金系技能，则效果翻倍</t>
  </si>
  <si>
    <t xml:space="preserve">  消耗【尘】*3/6/12/24/48，造成7/11/20/40/80点伤害。【连击】若上一个使用的是火系技能，额外提升2/4/6/10/20点伤害</t>
  </si>
  <si>
    <t xml:space="preserve">  消耗【尘】*2，获得【护罩】*1/3/5/8/18和【减伤】*1</t>
  </si>
  <si>
    <t xml:space="preserve">  提高吸收到土系灵气的概率</t>
  </si>
  <si>
    <t xml:space="preserve">  获得【尘】*4/6/9/16/32。【连击】若上个技能为火系技能，则额外获得【尘】*2/3/4/6/9</t>
  </si>
  <si>
    <t>化尘</t>
  </si>
  <si>
    <t>都天烈火仙阵</t>
  </si>
  <si>
    <t xml:space="preserve">  处于【化焰】状态时方可使用，获得【化焰】*8/10/14/22/38，【灼烧】*1/2/4/5/7</t>
  </si>
  <si>
    <t>浴火咒</t>
  </si>
  <si>
    <t>炙脉指</t>
  </si>
  <si>
    <t xml:space="preserve">  消耗所有【焰】，每消耗一层恢复2/3/4/5/6点生命值</t>
  </si>
  <si>
    <t>大吞焰术</t>
  </si>
  <si>
    <t>九龙神火罩</t>
  </si>
  <si>
    <t xml:space="preserve">  自身每有【灼烧】*1，敌方获得【灼烧】*1</t>
  </si>
  <si>
    <t>返火移景术</t>
  </si>
  <si>
    <t xml:space="preserve">  使敌方获得【灼烧】*3/5/7/9/13</t>
  </si>
  <si>
    <t>红莲业焱</t>
  </si>
  <si>
    <t>【后继无力】消散所有灵气，吸收取4点灵气</t>
  </si>
  <si>
    <t>燃烬</t>
  </si>
  <si>
    <t>聚焰</t>
  </si>
  <si>
    <t xml:space="preserve">  造成14/20/28/52/104点伤害，额外触发一次【焰】的效果。【连击】若上个技能为木系技能，则额外再触发一次【焰】</t>
  </si>
  <si>
    <t>爆燃</t>
  </si>
  <si>
    <t xml:space="preserve">  消耗【焰】*5，造成2/3/4/7/12点伤害。（【焰】不足5层则无法发动）</t>
  </si>
  <si>
    <t>【剑意】造成2/4/8/16/32点伤害。【连击】若上个技能为木系技能，额外造成一段伤害，则自身获得【灼烧】*1</t>
  </si>
  <si>
    <t xml:space="preserve">  消耗自身【灼烧】*3，恢复1/2/3/4/5点生命值，下一次火系技能伤害增加2/3/4/5/6。自身【灼烧】层数不足则无法发动</t>
  </si>
  <si>
    <t xml:space="preserve">  获得【化焰】*1/2/3/4/5，使用任何非火系技能都会使【化焰】层数归零</t>
  </si>
  <si>
    <t xml:space="preserve">  造成7/8/9/15/50点伤害。【连击】若上个技能为木系技能，敌方获得【灼烧】*1/2/3/4/5</t>
  </si>
  <si>
    <t xml:space="preserve">  造成3点伤害。【连击】若上个技能为木系技能，获得【焰】*1/2/3/4/5</t>
  </si>
  <si>
    <t xml:space="preserve">  获得【护罩】*3/4/7/12/25。【连击】若上个技能为木系技能，则效果翻倍</t>
  </si>
  <si>
    <t xml:space="preserve">  提高吸收到火系灵气的概率</t>
  </si>
  <si>
    <t>五毒咒</t>
  </si>
  <si>
    <t>化血毒掌</t>
  </si>
  <si>
    <t>【后继无力】本回合结束时，对手的【缠绕】将保留一半的层数。</t>
  </si>
  <si>
    <t>缠丝咒</t>
  </si>
  <si>
    <t>乱藤术</t>
  </si>
  <si>
    <t xml:space="preserve">  敌方获得【缠绕】*3/5/7/9/13</t>
  </si>
  <si>
    <t xml:space="preserve">  敌方获得【中毒】*3/5/7/9/13</t>
  </si>
  <si>
    <t>青蛇劲</t>
  </si>
  <si>
    <t xml:space="preserve">  造成6/8/12/22/44点伤害，对有【中毒】的目标造成伤害翻倍。【同】额外提高3/4/6/7/9点伤害</t>
  </si>
  <si>
    <t>造成14/23/34/60/108点伤害。【连击】若上一个使用的是水系技能，对手每有一种不同的负面状态，额外提升6%的伤害。</t>
  </si>
  <si>
    <t>落英</t>
  </si>
  <si>
    <t>【剑意】【吸血】造成2/4/6/12/30点伤害。【连击】若上个技能为水系技能，则额外提高1/2/3/6/11点伤害</t>
  </si>
  <si>
    <t xml:space="preserve">  触发一次敌人的【中毒】。在同一回合中每使用一次，增加一点木系灵气消耗</t>
  </si>
  <si>
    <t xml:space="preserve">  造成9/10/14/22/46点伤害。【连击】若上个技能为水系技能，敌方获得【缠绕】*1/2/3/5/8</t>
  </si>
  <si>
    <t xml:space="preserve">  造成1/2/3/4/12点伤害，敌方获得【中毒】*1</t>
  </si>
  <si>
    <t xml:space="preserve">  造成2/3/6/14/40点伤害。【连击】若上个技能为水系技能，则敌方额外获得2个随机的负面状态</t>
  </si>
  <si>
    <t xml:space="preserve">  获得【护罩】*3/4/7/12/25。【连击】若上个技能为水系技能，则效果翻倍</t>
  </si>
  <si>
    <t xml:space="preserve">  造成2/3/4/6/11点伤害。如果敌方被【缠绕】，则获得【吸血】</t>
  </si>
  <si>
    <t xml:space="preserve">  提高吸收到木系灵气的概率</t>
  </si>
  <si>
    <t>星河剑阵</t>
  </si>
  <si>
    <t xml:space="preserve">  移除对方的【霜冻】*10，使对方获得【冻结】。每场战斗只能使用一次（【冻结】：本回合跳过施法阶段】）</t>
  </si>
  <si>
    <t>玄冰凝骨术</t>
  </si>
  <si>
    <t>【后继无力】将生命值置为1，获得【疗】*5/6/7/12/24，消耗所有【止水】。每消耗【止水】*1获得【疗】*1，下回合回复所有生命值。将【惊涛】置为0</t>
  </si>
  <si>
    <t>否极泰来</t>
  </si>
  <si>
    <t>霜天寒月阵</t>
  </si>
  <si>
    <t>刚柔并济</t>
  </si>
  <si>
    <t>【剑意】造成10/15/26/50/100点伤害。每有一层【幻雾】，额外获得一层【剑气】</t>
  </si>
  <si>
    <t>云雾剑法</t>
  </si>
  <si>
    <t xml:space="preserve">  召唤一阵冰雨，在回合结束时，若对手没有【护罩】，则获得【霜冻】*2/3/4/6/8。每场战斗只能使用一次</t>
  </si>
  <si>
    <t xml:space="preserve">  获得【疗】*1，消耗所有【止水】，每消耗【止水】*1额外获得【疗】*1。【惊涛】置为3/4/6/8/12</t>
  </si>
  <si>
    <t xml:space="preserve">  造成19/27/50/156/370点伤害。对手下回合开始时，额外吸收5点水系灵气，并获得【霜冻】*4/6/8/10/15</t>
  </si>
  <si>
    <t>玄冰刺</t>
  </si>
  <si>
    <t>【后继无力】本场战斗每次触发五行【连击】后，获得【疗】*1/2/3/4/5。【连击】立即触发此效果</t>
  </si>
  <si>
    <t xml:space="preserve">  造成三段1/2/3/6/12点伤害。【连击】若上个技能为金系技能，额外造成两段伤害</t>
  </si>
  <si>
    <t>怒涛</t>
  </si>
  <si>
    <t xml:space="preserve">  消耗【幻雾】*2，闪避下一次受到的技能伤害（幻雾不足2层则无法发动）</t>
  </si>
  <si>
    <t xml:space="preserve">  造成1/2/3/4/14点伤害，使敌方获得【霜冻】*1</t>
  </si>
  <si>
    <t xml:space="preserve">  造成5/8/15/32/70点伤害。【连击】若上个技能为金系技能，回复6/7/8/9/10点生命值</t>
  </si>
  <si>
    <t xml:space="preserve">  回复4点生命值，消耗所有【止水】，每有1点【止水】额外回复3点生命值。【惊涛】置为2/3/4/6/8，【止水】置为0/1/1/1/1</t>
  </si>
  <si>
    <t>【后继无力】下回合造成的水系技能伤害+2/2/2/2/2</t>
  </si>
  <si>
    <t>2水+1金</t>
  </si>
  <si>
    <t xml:space="preserve">         上</t>
  </si>
  <si>
    <t xml:space="preserve">  获得【护罩】*3/4/7/12/25。【连击】若上个技能为金系技能，则效果翻倍</t>
  </si>
  <si>
    <t xml:space="preserve">  提高吸收到水系灵气的概率</t>
  </si>
  <si>
    <t xml:space="preserve">  造成两段1/2/3/7/18点伤害。【连击】若上个技能为金系技能，获得【蓄力】*1</t>
  </si>
  <si>
    <t>【后继无力】本回合下次受到对方技能伤害时，回复3/4/5/10/20点生命值</t>
  </si>
  <si>
    <t xml:space="preserve">  获得【幻雾】*1/1/1/1/1</t>
  </si>
  <si>
    <t>【阵法】回合结束时，对敌方造成2/3/4/5/6段3点剑系伤害</t>
  </si>
  <si>
    <t>金虹剑阵</t>
  </si>
  <si>
    <t>【后继无力】【力竭】造成70/100/190/340/680点剑系伤害，并消耗所有【剑气】、【蓄势】。每层【剑气】提升6点伤害，每层【蓄势】提升1点伤害  【力竭】：下回合跳过施法阶段）</t>
  </si>
  <si>
    <t>【后继无力】若使用相同的灵气释放，则下回合开始时，自身【蓄势】层数翻倍。否则，本回合【护罩】抵挡的伤害等量转化为【蓄势】</t>
  </si>
  <si>
    <t>覆体印</t>
  </si>
  <si>
    <t>逆脉</t>
  </si>
  <si>
    <t xml:space="preserve">  消耗【剑气】*2，造成8段4/6/9/15/30点伤害</t>
  </si>
  <si>
    <t>千刃术</t>
  </si>
  <si>
    <t xml:space="preserve">  触发一次自身的【内伤】，每有【内伤】*1，便获得【振金】*6/10/16/24/38</t>
  </si>
  <si>
    <t xml:space="preserve">       金</t>
  </si>
  <si>
    <t>1金+1土</t>
  </si>
  <si>
    <t xml:space="preserve">         下</t>
  </si>
  <si>
    <t xml:space="preserve">  获得【护罩】*14/19/31/57/144，本回合结束时，若没有剩余灵气，则额外获得【护罩】*6/9/15/28/57</t>
  </si>
  <si>
    <t>紫莲金影罩</t>
  </si>
  <si>
    <t>【后继无力】吸收5/5/6/6/7点灵气。获得【力竭】（【力竭】：下回合跳过施法阶段）</t>
  </si>
  <si>
    <t xml:space="preserve">  敌方获得【易伤】*2/3/4/5/8。【同】敌方额外获得【易伤】*1/1/1/1/2</t>
  </si>
  <si>
    <t>破势</t>
  </si>
  <si>
    <t xml:space="preserve">  触发一次自身的【内伤】，并获得【疗】*1/2/3/4/6</t>
  </si>
  <si>
    <t xml:space="preserve">  造成20/33/57/100/200点伤害，得【内伤】*2。【连击】若上个技能为土系技能，额外提高9/14/24/43/76点伤害。</t>
  </si>
  <si>
    <t>寸芒</t>
  </si>
  <si>
    <t xml:space="preserve">  获得【护罩】*6/8/13/24/48。本回合释放金系技能时，额外消耗1点金系灵气，获得【护罩】*1/3/7/20/45</t>
  </si>
  <si>
    <t xml:space="preserve">  造成7/10/17/30/62点伤害。【连击】若上个技能为土系技能，吸收一点灵气</t>
  </si>
  <si>
    <t xml:space="preserve">  获得【蓄势】*8/11/18/33/68</t>
  </si>
  <si>
    <t xml:space="preserve">  提高吸收到金系灵气的概率</t>
  </si>
  <si>
    <t xml:space="preserve">  造成9/14/20/36/70点伤害，获得【内伤】*1。【连击】若上个技能为土系技能，伤害会增加5/9/15/27/45</t>
  </si>
  <si>
    <t xml:space="preserve">  获得【护罩】*5/7/10/18/36。【连击】若上个技能为土系技能，则效果翻倍</t>
  </si>
  <si>
    <t>神通刻录</t>
  </si>
  <si>
    <t xml:space="preserve"> 剑系技能伤害+2/4/6/8/16；战斗开始时，获得【天煞】*1</t>
    <phoneticPr fontId="172" type="noConversion"/>
  </si>
  <si>
    <t>血剑典-天煞</t>
    <phoneticPr fontId="172" type="noConversion"/>
  </si>
  <si>
    <r>
      <t xml:space="preserve"> 战斗开始时，敌方获得【流血】</t>
    </r>
    <r>
      <rPr>
        <b/>
        <sz val="12"/>
        <color theme="5"/>
        <rFont val="Calibri"/>
        <family val="2"/>
      </rPr>
      <t>*4/6/8/10/12</t>
    </r>
    <r>
      <rPr>
        <b/>
        <sz val="12"/>
        <color theme="5"/>
        <rFont val="微软雅黑"/>
        <family val="2"/>
        <charset val="134"/>
      </rPr>
      <t>，当【流血】造成伤害的时候，自身恢复等量的生命值。学习突破消耗寿元10/20/30/40/50年</t>
    </r>
    <phoneticPr fontId="172" type="noConversion"/>
  </si>
  <si>
    <t>渊血冥图</t>
    <phoneticPr fontId="172" type="noConversion"/>
  </si>
  <si>
    <t>中</t>
    <phoneticPr fontId="172" type="noConversion"/>
  </si>
  <si>
    <t xml:space="preserve"> 战斗开始时获得【影役】*1/2/3/4/5，每次闪避获得【影役】*1/2/3/4/5，学习突破消耗寿元10/20/30/40/50年</t>
    <phoneticPr fontId="172" type="noConversion"/>
  </si>
  <si>
    <t>通幽冥图</t>
    <phoneticPr fontId="172" type="noConversion"/>
  </si>
  <si>
    <t>天阶</t>
    <phoneticPr fontId="172" type="noConversion"/>
  </si>
  <si>
    <t xml:space="preserve"> 战斗开始时，获得【地绝】*1/1/2/2/3；每一次使用剑系技能恢复4/6/9/14/24点生命值</t>
    <phoneticPr fontId="172" type="noConversion"/>
  </si>
  <si>
    <t>血剑典-地绝</t>
    <phoneticPr fontId="172" type="noConversion"/>
  </si>
  <si>
    <t xml:space="preserve"> 战斗开始时获得【影役】*8/16/24/32/40,学习突破消耗寿元5/10/15/20/25年</t>
    <phoneticPr fontId="172" type="noConversion"/>
  </si>
  <si>
    <t>唤影典</t>
    <phoneticPr fontId="172" type="noConversion"/>
  </si>
  <si>
    <t xml:space="preserve"> 战斗开始时获得【影】*48/128/240/384/480,学习突破消耗寿元5/10/15/20/25年</t>
    <phoneticPr fontId="172" type="noConversion"/>
  </si>
  <si>
    <t>万影录</t>
    <phoneticPr fontId="172" type="noConversion"/>
  </si>
  <si>
    <t xml:space="preserve"> 战斗开始时，自身损失9/18/36/72/150点生命值，获得【剑气】*9/13/21/36/72。</t>
    <phoneticPr fontId="172" type="noConversion"/>
  </si>
  <si>
    <t>泣血歌</t>
    <phoneticPr fontId="172" type="noConversion"/>
  </si>
  <si>
    <t xml:space="preserve"> 战斗开始时，自身损失9/18/36/72/200点生命值，获得【护罩】*27/54/108/216/488。</t>
    <phoneticPr fontId="172" type="noConversion"/>
  </si>
  <si>
    <t>炼血策</t>
    <phoneticPr fontId="172" type="noConversion"/>
  </si>
  <si>
    <t xml:space="preserve"> 战斗开始时，敌方获得【神殇】*2/4/6/8/10，获得【影】*3/18/33/48/63,学习突破消耗寿元2/4/6/8/10年</t>
    <phoneticPr fontId="172" type="noConversion"/>
  </si>
  <si>
    <t>魍魉鬼卷</t>
    <phoneticPr fontId="172" type="noConversion"/>
  </si>
  <si>
    <t xml:space="preserve"> 剑系技能伤害+2/3/4/5/6；战斗开始时，获得【护罩】*6/12/24/48/96，每一次使用剑系技能自身损失2/3/4/5/6点生命值</t>
    <phoneticPr fontId="172" type="noConversion"/>
  </si>
  <si>
    <t>血剑典-人灭</t>
    <phoneticPr fontId="172" type="noConversion"/>
  </si>
  <si>
    <r>
      <t xml:space="preserve"> 遁速</t>
    </r>
    <r>
      <rPr>
        <b/>
        <sz val="12"/>
        <color theme="5"/>
        <rFont val="Calibri"/>
        <family val="2"/>
      </rPr>
      <t>+2</t>
    </r>
    <r>
      <rPr>
        <b/>
        <sz val="12"/>
        <color theme="5"/>
        <rFont val="微软雅黑"/>
        <family val="2"/>
        <charset val="134"/>
      </rPr>
      <t>，战斗开始时，获得【影】</t>
    </r>
    <r>
      <rPr>
        <b/>
        <sz val="12"/>
        <color theme="5"/>
        <rFont val="Calibri"/>
        <family val="2"/>
      </rPr>
      <t>*3</t>
    </r>
    <r>
      <rPr>
        <b/>
        <sz val="12"/>
        <color theme="5"/>
        <rFont val="微软雅黑"/>
        <family val="2"/>
        <charset val="134"/>
      </rPr>
      <t>,学习突破消耗寿元2/4/6/8/10年</t>
    </r>
    <phoneticPr fontId="172" type="noConversion"/>
  </si>
  <si>
    <t>魑魅鬼卷</t>
    <phoneticPr fontId="172" type="noConversion"/>
  </si>
  <si>
    <t>血魂录</t>
    <phoneticPr fontId="172" type="noConversion"/>
  </si>
  <si>
    <t>战斗开始时，获得【鬼柩】*1,【魂】*48</t>
  </si>
  <si>
    <t>战斗开始时，获得【鬼柩】*1,【魂】*24</t>
  </si>
  <si>
    <t>战斗开始时，获得【鬼柩】*1,【魂】*12</t>
  </si>
  <si>
    <t>战斗开始时，获得【鬼柩】*1,【魂】*6</t>
  </si>
  <si>
    <t>战斗开始时，获得【鬼柩】*1,【魂】*3</t>
  </si>
  <si>
    <t>血量上限+20/40/60/80/100，每回吸收灵气增加1/1/1/2/2X(X为当前回合数，且吸收灵气上限为2/4/6/8/10)</t>
  </si>
  <si>
    <t>受到火系伤害-20，造成火系伤害+20</t>
  </si>
  <si>
    <t>受到火系伤害-12，造成火系伤害+12</t>
  </si>
  <si>
    <t>受到火系伤害-9，造成火系伤害+9</t>
  </si>
  <si>
    <t>受到火系伤害-6，造成火系伤害+6</t>
  </si>
  <si>
    <t>受到火系伤害-3，造成火系伤害+3</t>
  </si>
  <si>
    <t>当自身有【护罩】存在时，受到技能伤害和造成技能伤害降低30%；反之则受到技能伤害和造成技能伤害提高30%</t>
  </si>
  <si>
    <t>你每造成的第6次技能伤害翻倍</t>
  </si>
  <si>
    <t>你每造成的第7次技能伤害翻倍</t>
  </si>
  <si>
    <t>你每造成的第8次技能伤害翻倍</t>
  </si>
  <si>
    <t>你每造成的第9次技能伤害翻倍</t>
  </si>
  <si>
    <t>你每造成的第10次技能伤害翻倍</t>
  </si>
  <si>
    <t>连续对释放同一技能时，额外对敌方造成25点伤害</t>
  </si>
  <si>
    <t>连续对释放同一技能时，额外对敌方造成14点伤害</t>
  </si>
  <si>
    <t>连续对释放同一技能时，额外对敌方造成8点伤害</t>
  </si>
  <si>
    <t>连续对释放同一技能时，额外对敌方造成5点伤害</t>
  </si>
  <si>
    <t>连续对释放同一技能时，额外对敌方造成3点伤害</t>
  </si>
  <si>
    <t>每次造成剑系伤害时，有26%的概率使对手获得【流血】*1</t>
  </si>
  <si>
    <t>每次造成剑系伤害时，有23%的概率使对手获得【流血】*1</t>
  </si>
  <si>
    <t>每次造成剑系伤害时，有20%的概率使对手获得【流血】*1</t>
  </si>
  <si>
    <t>每次造成剑系伤害时，有17%的概率使对手获得【流血】*1</t>
  </si>
  <si>
    <t>每次造成剑系伤害时，有15%的概率使对手获得【流血】*1</t>
  </si>
  <si>
    <t>任何时候，每当你消散一点灵气，有14%概率获得【聚气】*1</t>
  </si>
  <si>
    <t>任何时候，每当你消散一点灵气，有12%概率获得【聚气】*1</t>
  </si>
  <si>
    <t>任何时候，每当你消散一点灵气，有11%概率获得【聚气】*1</t>
  </si>
  <si>
    <t>任何时候，每当你消散一点灵气，有10%概率获得【聚气】*1</t>
  </si>
  <si>
    <t>任何时候，每当你消散一点灵气，有9%概率获得【聚气】*1</t>
  </si>
  <si>
    <t>三阳玄火变</t>
    <phoneticPr fontId="172" type="noConversion"/>
  </si>
  <si>
    <t>血量上限+40/80/180/400/1000，回合开始时，恢复自身血量上限5%的生命值</t>
  </si>
  <si>
    <t>回合结束时，每有一个阵法，获得【护罩】*5/9/18/46/140</t>
  </si>
  <si>
    <t>遁速+10，若能在战斗中抢先出手，则造成的第一次技能伤害+278</t>
  </si>
  <si>
    <t>遁速+8，若能在战斗中抢先出手，则造成的第一次技能伤害+136</t>
  </si>
  <si>
    <t>遁速+6，若能在战斗中抢先出手，则造成的第一次技能伤害+66</t>
  </si>
  <si>
    <t>遁速+4，若能在战斗中抢先出手，则造成的第一次技能伤害+32</t>
  </si>
  <si>
    <t>遁速+2，若能在战斗中抢先出手，则造成的第一次技能伤害+16</t>
  </si>
  <si>
    <t>疾风劲</t>
  </si>
  <si>
    <t>每次受到伤害时，有30%几率吸收一点灵气</t>
  </si>
  <si>
    <t>每次受到伤害时，有22%几率吸收一点灵气</t>
  </si>
  <si>
    <t>每次受到伤害时，有14%几率吸收一点灵气</t>
  </si>
  <si>
    <t>每次受到伤害时，有6%几率吸收一点灵气</t>
  </si>
  <si>
    <t>每次释放技能触发五行【连击】效果后，获得【护罩】*2/4/6/8/10X（X为该技能的灵气消耗数）</t>
  </si>
  <si>
    <t>释放【运气术】时，有30%几率使吸收到的灵气翻倍</t>
  </si>
  <si>
    <t>释放【运气术】时，有20%几率使吸收到的灵气翻倍</t>
  </si>
  <si>
    <t>心境+25,对处于【扰魂】状态下的敌人造成伤害增加25%</t>
  </si>
  <si>
    <t>心境+20,对处于【扰魂】状态下的敌人造成伤害增加21%</t>
  </si>
  <si>
    <t>心境+15,对处于【扰魂】状态下的敌人造成伤害增加17%</t>
  </si>
  <si>
    <t>心境+10,对处于【扰魂】状态下的敌人造成伤害增加13%</t>
  </si>
  <si>
    <t>心境+5,对处于【扰魂】状态下的敌人造成伤害增加9%</t>
  </si>
  <si>
    <t>每次使用剑系技能，获得【护罩】*16</t>
  </si>
  <si>
    <t>每次使用剑系技能，获得【护罩】*10</t>
  </si>
  <si>
    <t>每次使用剑系技能，获得【护罩】*6</t>
  </si>
  <si>
    <t>每次使用剑系技能，获得【护罩】*4</t>
  </si>
  <si>
    <t>任何时候，每消散一点灵气，造成12点伤害</t>
  </si>
  <si>
    <t>任何时候，每消散一点灵气，造成10点伤害</t>
  </si>
  <si>
    <t>任何时候，每消散一点灵气，造成4点伤害</t>
  </si>
  <si>
    <t>任何时候，每消散一点灵气，造成2点伤害</t>
  </si>
  <si>
    <t>任何时候，每消散一点灵气，造成1点伤害</t>
  </si>
  <si>
    <t>回合结束时，每有一个【阵法】则自己获得【疗】*5。</t>
  </si>
  <si>
    <t>回合结束时，每有一个【阵法】则自己获得【疗】*4。</t>
  </si>
  <si>
    <t>回合结束时，每有一个【阵法】则自己获得【疗】*3。</t>
  </si>
  <si>
    <t>回合结束时，每有一个【阵法】则自己获得【疗】*2。</t>
  </si>
  <si>
    <t>回合结束时，每有一个【阵法】则自己获得【疗】*1。</t>
  </si>
  <si>
    <t>若本回合没使用超过3次技能，回合结束时获得【聚气】*6</t>
  </si>
  <si>
    <t>若本回合没使用超过3次技能，回合结束时获得【聚气】*5</t>
  </si>
  <si>
    <t>若本回合没使用超过3次技能，回合结束时获得【聚气】*4</t>
  </si>
  <si>
    <t>若本回合没使用超过3次技能，回合结束时获得【聚气】*3</t>
  </si>
  <si>
    <t>若本回合没使用超过3次技能，回合结束时获得【聚气】*2</t>
  </si>
  <si>
    <t>有22%的几率使造成的伤害翻倍</t>
  </si>
  <si>
    <t>有19%的几率使造成的伤害翻倍</t>
  </si>
  <si>
    <t>有16%的几率使造成的伤害翻倍</t>
  </si>
  <si>
    <t>有10%的几率使造成的伤害翻倍</t>
  </si>
  <si>
    <t>回合开始时，若无灵气，有50%几率吸收1点灵气</t>
  </si>
  <si>
    <t>受到技能伤害时，有40%的几率释放一次【御阵】（每有一个阵法，对敌方造成6/7/9/16/25伤害）</t>
  </si>
  <si>
    <t>受到技能伤害时，有35%的几率释放一次【御阵】（每有一个阵法，对敌方造成6/7/9/16/25伤害）</t>
  </si>
  <si>
    <t>受到技能伤害时，有30%的几率释放一次【御阵】（每有一个阵法，对敌方造成6/7/9/16/25伤害）</t>
  </si>
  <si>
    <t>受到技能伤害时，有25%的几率释放一次【御阵】（每有一个阵法，对敌方造成6/7/9/16/25伤害）</t>
  </si>
  <si>
    <t>受到技能伤害时，有20%的几率释放一次【御阵】（每有一个阵法，对敌方造成6/7/9/16/25伤害）</t>
  </si>
  <si>
    <t>战斗开始时，敌方获得【神殇】*10，获得【影】*63（学习突破消耗寿元10年</t>
  </si>
  <si>
    <t>战斗开始时，敌方获得【神殇】*8，获得【影】*48（学习突破消耗寿元8年</t>
  </si>
  <si>
    <t>战斗开始时，敌方获得【神殇】*6，获得【影】*33（学习突破消耗寿元6年</t>
  </si>
  <si>
    <t>战斗开始时，敌方获得【神殇】*4，获得【影】*18（学习突破消耗寿元4年</t>
  </si>
  <si>
    <t>战斗开始时，敌方获得【神殇】*2，获得【影】*3（学习突破消耗寿元2年</t>
  </si>
  <si>
    <t>【幻雾】状态下，水灵根权重+25</t>
  </si>
  <si>
    <t>【幻雾】状态下，水灵根权重+20</t>
  </si>
  <si>
    <t>【幻雾】状态下，水灵根权重+15</t>
  </si>
  <si>
    <t>【幻雾】状态下，水灵根权重+10</t>
  </si>
  <si>
    <t>【幻雾】状态下，水灵根权重+5</t>
  </si>
  <si>
    <t>水雾诀</t>
  </si>
  <si>
    <t>使用剑系技能时，有50%的几率额外获得【剑气】*1</t>
  </si>
  <si>
    <t>使用剑系技能时，有45%的几率额外获得【剑气】*1</t>
  </si>
  <si>
    <t>使用剑系技能时，有40%的几率额外获得【剑气】*1</t>
  </si>
  <si>
    <t>使用剑系技能时，有35%的几率额外获得【剑气】*1</t>
  </si>
  <si>
    <t>使用剑系技能时，有30%的几率额外获得【剑气】*1</t>
  </si>
  <si>
    <t>遁速+15，若遁速大于对手，则有20%的几率闪避技能伤害</t>
  </si>
  <si>
    <t>遁速+12，若遁速大于对手，则有18%的几率闪避技能伤害</t>
  </si>
  <si>
    <t>遁速+9，若遁速大于对手，则有16%的几率闪避技能伤害</t>
  </si>
  <si>
    <t>遁速+6，若遁速大于对手，则有14%的几率闪避技能伤害</t>
  </si>
  <si>
    <t>遁速+3，若遁速大于对手，则有12%的几率闪避技能伤害</t>
  </si>
  <si>
    <t>幻影神行决</t>
  </si>
  <si>
    <t>战斗开始时，敌方获得【威压】*3</t>
  </si>
  <si>
    <t>战斗开始时，敌方获得【威压】*2</t>
  </si>
  <si>
    <t>战斗开始时，敌方获得【威压】*1</t>
  </si>
  <si>
    <t>战斗开始时获得【剑气】*1/3/5/10/20，每造成9/8/7/6/5次剑系技能伤害，触发一次【剑气】</t>
  </si>
  <si>
    <t>回合开始时，获得【剑心】*3/4/7/12/24，【剑气】*1/2/5/12/24</t>
  </si>
  <si>
    <t>遁速+4/9/14/19/24</t>
  </si>
  <si>
    <t>回合结束时，若生命值低于25%，则恢复5/10/20/40/80点生命值</t>
  </si>
  <si>
    <t>御剑门</t>
  </si>
  <si>
    <t>战斗开始时，获得【天剑】*1。且每次【剑气】触发时获得【剑气】*0/0/1/2/4</t>
  </si>
  <si>
    <t>战斗开始时，获得【剑气】*72、【护罩】*480；每次使用剑系技能，获得【剑气】*8、【护罩】*30</t>
  </si>
  <si>
    <t>战斗开始时，获得【剑气】*36、【护罩】*240；每次使用剑系技能，获得【剑气】*5、【护罩】*24</t>
  </si>
  <si>
    <t>战斗开始时，获得【剑气】*21、【护罩】*120；每次使用剑系技能，获得【剑气】*3、【护罩】*18</t>
  </si>
  <si>
    <t>战斗开始时，获得【剑气】*13、【护罩】*60；每次使用剑系技能，获得【剑气】*2、【护罩】*12</t>
  </si>
  <si>
    <t>战斗开始时，获得【剑气】*1、【护罩】*30；每次使用剑系技能，获得【剑气】*1、【护罩】*6</t>
  </si>
  <si>
    <t>使用剑系技能【生】则获得【减伤】*5【克】则敌方获得【易伤】*5</t>
  </si>
  <si>
    <t>战斗开始时获得【地剑】*20</t>
  </si>
  <si>
    <t>战斗开始时获得【地剑】*12</t>
  </si>
  <si>
    <t>战斗开始时获得【地剑】*7</t>
  </si>
  <si>
    <t>每次释放【还尘】后，获得【聚气】*1/2/3/4/5</t>
  </si>
  <si>
    <t>回合开始时，自身每有【引力】*1，额外获得【尘】*14</t>
  </si>
  <si>
    <t>每次释放【还尘】后，获得【护罩】*3/7/15/30/70。每次释放【化沙】后，获得【振土】*3/7/15/30/70</t>
  </si>
  <si>
    <t>每次释放土系技能并触发【连击】后，获得【尘】*6x（x为技能消耗的灵气数）</t>
  </si>
  <si>
    <t>每次释放土系技能并触发【连击】后，获得【尘】*4x（x为技能消耗的灵气数）</t>
  </si>
  <si>
    <t>每次释放土系技能并触发【连击】后，获得【尘】*3x（x为技能消耗的灵气数）</t>
  </si>
  <si>
    <t>每次释放土系技能并触发【连击】后，获得【尘】*2x（x为技能消耗的灵气数）</t>
  </si>
  <si>
    <t>每次释放土系技能并触发【连击】后，获得【尘】*x（x为技能消耗的灵气数）</t>
  </si>
  <si>
    <t>地元炼体功</t>
  </si>
  <si>
    <t>每回合第一次造成的土系技能伤害+24</t>
  </si>
  <si>
    <t>每回合第一次造成的土系技能伤害+12</t>
  </si>
  <si>
    <t>每回合第一次造成的土系技能伤害+6</t>
  </si>
  <si>
    <t>每回合第一次造成的土系技能伤害+3</t>
  </si>
  <si>
    <t>每回合第一次造成的土系技能伤害+2</t>
  </si>
  <si>
    <t>每次造成超过60点的火系技能伤害时，对手获得【灼烧】*9</t>
  </si>
  <si>
    <t>每次造成超过40点的火系技能伤害时，对手获得【灼烧】*6</t>
  </si>
  <si>
    <t>每次造成超过20点的火系技能伤害时，对手获得【灼烧】*3</t>
  </si>
  <si>
    <t>使用火系技能时，如果上个技能为木系技能，则获得【焰】*6</t>
  </si>
  <si>
    <t>增加大量修炼速度，寿元-80（修炼速度为地阶中修炼类功法）（到金丹转用涅槃诀）</t>
  </si>
  <si>
    <t>增加大量修炼速度，寿元-40（修炼速度为地阶中修炼类功法）（到金丹转用涅槃诀）</t>
  </si>
  <si>
    <t>增加大量修炼速度，寿元-20（修炼速度为地阶中修炼类功法）（到金丹转用涅槃诀）</t>
  </si>
  <si>
    <t>增加大量修炼速度，寿元-10（修炼速度为地阶中修炼类功法）（到金丹转用涅槃诀）</t>
  </si>
  <si>
    <t>增加大量修炼速度，寿元-5（修炼速度为地阶中修炼类功法）（到金丹转用涅槃诀）</t>
  </si>
  <si>
    <t>回合结束时，对手的每种负面buff将为你提供不同的增益buff。且每有一种不同的负面buff，额外使你获得【振木】*1/3/6/16/50</t>
  </si>
  <si>
    <t>每当对手的【中毒】触发时，为你恢复14/28/56/140/420点生命值</t>
  </si>
  <si>
    <t>单次造成超过18点木系伤害时，将使对手获得【缠绕】*5</t>
  </si>
  <si>
    <t>单次造成超过10点木系伤害时，将使对手获得【缠绕】*4</t>
  </si>
  <si>
    <t>单次造成超过7点木系伤害时，将使对手获得【缠绕】*3</t>
  </si>
  <si>
    <t>单次造成超过5点木系伤害时，将使对手获得【缠绕】*2</t>
  </si>
  <si>
    <t>单次造成超过3点木系伤害时，将使对手获得【缠绕】*1</t>
  </si>
  <si>
    <t>每次使用【青蛇劲】（使敌方获得中毒3/5/7/9/13），敌方额外获得【中毒】*8</t>
  </si>
  <si>
    <t>每次使用【青蛇劲】（使敌方获得中毒3/5/7/9/13），敌方额外获得【中毒】*5</t>
  </si>
  <si>
    <t>每次使用【青蛇劲】（使敌方获得中毒3/5/7/9/13），敌方额外获得【中毒】*4</t>
  </si>
  <si>
    <t>每次使用【青蛇劲】（使敌方获得中毒3/5/7/9/13），敌方额外获得【中毒】*3</t>
  </si>
  <si>
    <t>每次使用【青蛇劲】（使敌方获得中毒3/5/7/9/13），敌方额外获得【中毒】*2</t>
    <phoneticPr fontId="172" type="noConversion"/>
  </si>
  <si>
    <t>回合结束时，敌方获得【中毒】*2</t>
    <phoneticPr fontId="172" type="noConversion"/>
  </si>
  <si>
    <t>回春诀</t>
    <phoneticPr fontId="172" type="noConversion"/>
  </si>
  <si>
    <t>战斗开始时，敌方获得【缠绕】*15，每累计使用3点木灵气，释放一次【寄生引血术】（造成2/3/4/6/11点伤害，如果目标被【缠绕】，获得【吸血】）</t>
  </si>
  <si>
    <t>战斗开始时，敌方获得【缠绕】*8，每累计使用3点木灵气，有90%的几率释放一次【寄生引血术】（造成2/3/4/6/11点伤害，如果目标被【缠绕】，获得【吸血】）</t>
  </si>
  <si>
    <t>战斗开始时，敌方获得【缠绕】*4，每累计使用3点木灵气，有80%的几率释放一次【寄生引血术】（造成2/3/4/6/11点伤害，如果目标被【缠绕】，获得【吸血】）</t>
  </si>
  <si>
    <t>战斗开始时，敌方获得【缠绕】*2，每累计使用3点木灵气，有70%的几率释放一次【寄生引血术】（造成2/3/4/6/11点伤害，如果目标被【缠绕】，获得【吸血】）</t>
  </si>
  <si>
    <t>战斗开始时，敌方获得【缠绕】*1，每累计使用3点木灵气，有60%的几率释放一次【寄生引血术】（造成2/3/4/6/11点伤害，如果目标被【缠绕】，获得【吸血】）</t>
  </si>
  <si>
    <t>万象寄生诀</t>
    <phoneticPr fontId="172" type="noConversion"/>
  </si>
  <si>
    <t>对【中毒】的敌人造成的木系技能伤害+9</t>
  </si>
  <si>
    <t>对【中毒】的敌人造成的木系技能伤害+6</t>
  </si>
  <si>
    <t>对【中毒】的敌人造成的木系技能伤害+4</t>
  </si>
  <si>
    <t>对【中毒】的敌人造成的木系技能伤害+2</t>
  </si>
  <si>
    <t>对【中毒】的敌人造成的木系技能伤害+1</t>
  </si>
  <si>
    <t>使用剑系技能【生】则获得【减伤】*5.【克】则敌方获得【剑气】*5</t>
  </si>
  <si>
    <t>使用剑系技能【生】则获得【减伤】*4.【克】则敌方获得【剑气】*4</t>
  </si>
  <si>
    <t>使用剑系技能【生】则获得【减伤】*3.【克】则敌方获得【剑气】*3</t>
  </si>
  <si>
    <t>使用剑系技能【生】则获得【减伤】*2.【克】则敌方获得【剑气】*2</t>
  </si>
  <si>
    <t>使用剑系技能【生】则获得【减伤】*1.【克】则敌方获得【剑气】*1</t>
  </si>
  <si>
    <t>每次造成水系伤害后，有30%的几率额外释放一次【水枪】（造成2/3/6/10/21点伤害，【连击】若上个技能为金系技能，则伤害+1/2/4/7/14）</t>
  </si>
  <si>
    <t>每次造成水系伤害后，有25%的几率额外释放一次【水枪】（造成2/3/6/10/21点伤害，【连击】若上个技能为金系技能，则伤害+1/2/4/7/14）</t>
  </si>
  <si>
    <t>每次造成水系伤害后，有20%的几率额外释放一次【水枪】（造成2/3/6/10/21点伤害，【连击】若上个技能为金系技能，则伤害+1/2/4/7/14）</t>
  </si>
  <si>
    <t>每次造成水系伤害后，有15%的几率额外释放一次【水枪】（造成2/3/6/10/21点伤害，【连击】若上个技能为金系技能，则伤害+1/2/4/7/14）</t>
  </si>
  <si>
    <t>每次造成水系伤害后，有10%的几率额外释放一次【水枪】（造成2/3/6/10/21点伤害，【连击】若上个技能为金系技能，则伤害+1/2/4/7/14）</t>
  </si>
  <si>
    <t>使用水系神通时，若上一个神通为金系神通，则获得【蓄力】*3</t>
  </si>
  <si>
    <t>每次使用【御水决】（吸收2点水系灵气，本场战斗水灵根权重+1/2/3/4/5）时，若处于满血状态，则获得【蓄力】*8</t>
  </si>
  <si>
    <t>每次使用【御水决】（吸收2点水系灵气，本场战斗水灵根权重+1/2/3/4/5）时，若处于满血状态，则获得【蓄力】*5</t>
  </si>
  <si>
    <t>每次使用【御水决】（吸收2点水系灵气，本场战斗水灵根权重+1/2/3/4/5）时，若处于满血状态，则获得【蓄力】*4</t>
  </si>
  <si>
    <t>每次使用【御水决】（吸收2点水系灵气，本场战斗水灵根权重+1/2/3/4/5）时，若处于满血状态，则获得【蓄力】*3</t>
  </si>
  <si>
    <t>每次使用【御水决】（吸收2点水系灵气，本场战斗水灵根权重+1/2/3/4/5）时，若处于满血状态，则获得【蓄力】*2</t>
  </si>
  <si>
    <t>释放剑系技能时，若触发五行连击，则获得【剑气】*1/2/4/6/10【驭剑】*1/2/4/6/10【振剑】*1/2/4/6/10；连续触发连击时将使此效果+1/2/4/6/10，若连击中断，则将此加成重置为1</t>
  </si>
  <si>
    <t>五行剑诀</t>
  </si>
  <si>
    <t>回合开始时，敌方获得【易伤】*25。每次造成技能伤害时，额外使对手获得【易伤】*1。</t>
  </si>
  <si>
    <t>回合开始时，敌方获得【易伤】*12。每次造成技能伤害时，额外使对手获得【易伤】*1。</t>
  </si>
  <si>
    <t>回合开始时，敌方获得【易伤】*7。每次造成技能伤害时，额外使对手获得【易伤】*1。</t>
  </si>
  <si>
    <t>回合开始时，敌方获得【易伤】*5。每次造成技能伤害时，额外使对手获得【易伤】*1。</t>
  </si>
  <si>
    <t>回合开始时，敌方获得【易伤】*3。每次造成技能伤害时，额外使对手获得【易伤】*1。</t>
  </si>
  <si>
    <t>回合结束时，获得【蓄势】*120，【护罩】*120。每次使用5点或以上灵气的技能，都会使获得的层数额外+32</t>
  </si>
  <si>
    <t>回合结束时，获得【蓄势】*40，【护罩】*40。每次使用5点或以上灵气的技能，都会使获得的层数额外+12</t>
  </si>
  <si>
    <t>回合结束时，获得【蓄势】*16，【护罩】*16。每次使用5点或以上灵气的技能，都会使获得的层数额外+5</t>
  </si>
  <si>
    <t>回合结束时，获得【蓄势】*8，【护罩】*8。每次使用5点或以上灵气的技能，都会使获得的层数额外+2</t>
  </si>
  <si>
    <t>重元轮转诀</t>
  </si>
  <si>
    <t>灵气上限固定为0，每回合吸收灵气数+5</t>
  </si>
  <si>
    <t>使用剑系技能【生】则获得【减伤】*5.【克】则敌方获得【易伤】*5</t>
  </si>
  <si>
    <t>【剑气】将在触发后被移除，但每次造成剑系技能伤害时，额外使目标受到等同于其【易伤】层数+14点真实伤害。</t>
  </si>
  <si>
    <t>【剑气】将在触发后被移除，但每次造成剑系技能伤害时，额外使目标受到等同于其【易伤】层数+8点真实伤害。</t>
  </si>
  <si>
    <t>【剑气】将在触发后被移除，但每次造成剑系技能伤害时，额外使目标受到等同于其【易伤】层数+5点真实伤害。</t>
  </si>
  <si>
    <t>【剑气】将在触发后被移除，但每次造成剑系技能伤害时，额外使目标受到等同于其【易伤】层数+3点真实伤害。</t>
  </si>
  <si>
    <t>【剑气】将在触发后被移除，但每次造成剑系技能伤害时，额外使目标受到等同于其【易伤】层数+2点真实伤害。</t>
  </si>
  <si>
    <t>使用灵气消耗大于等于五点灵气的技能时，获得【蓄势】*48</t>
  </si>
  <si>
    <t>使用灵气消耗大于等于五点灵气的技能时，获得【蓄势】*24</t>
  </si>
  <si>
    <t>使用灵气消耗大于等于五点灵气的技能时，获得【蓄势】*12</t>
  </si>
  <si>
    <t>【御剑术】（【剑意】造成2/4/8/16/40点伤害。【生】额外增加伤害1/2/3/4/5）伤害+12</t>
  </si>
  <si>
    <t>【御剑术】（【剑意】造成2/4/8/16/40点伤害。【生】额外增加伤害1/2/3/4/5）伤害+8</t>
  </si>
  <si>
    <t>【御剑术】（【剑意】造成2/4/8/16/40点伤害。【生】额外增加伤害1/2/3/4/5）伤害+4</t>
  </si>
  <si>
    <t>【御剑术】（【剑意】造成2/4/8/16/40点伤害。【生】额外增加伤害1/2/3/4/5）伤害+2</t>
  </si>
  <si>
    <t>【御剑术】（【剑意】造成2/4/8/16/40点伤害。【生】额外增加伤害1/2/3/4/5）伤害+1</t>
  </si>
  <si>
    <t>功法刻录1.9</t>
    <phoneticPr fontId="172" type="noConversion"/>
  </si>
  <si>
    <t>核心：鹤喙针、鹤回翔、回风印
聚灵：寄杖术、悬灵术
配合：玄冰凝骨术</t>
  </si>
  <si>
    <t>核心：九冲图集
聚灵：紫霄功、少阳诀、
配合：怒涛诀、狂澜诀、万象缠身诀</t>
  </si>
  <si>
    <t>无限焰灵</t>
    <phoneticPr fontId="172" type="noConversion"/>
  </si>
  <si>
    <t>准备：先调灵后聚灵，用木火连击生基础【焰】15层即可
战斗：使用焰灵招徕多次至焰开始涨，一次腐毒咒两次焰灵招徕循环
特别：战前一颗血煞丹效果好，理论输出无上限，且成型简单</t>
    <phoneticPr fontId="172" type="noConversion"/>
  </si>
  <si>
    <t>木：其他
3：1</t>
    <phoneticPr fontId="172" type="noConversion"/>
  </si>
  <si>
    <t>武器：虬木
防具：朱雀木权重
饰品：任意</t>
    <phoneticPr fontId="172" type="noConversion"/>
  </si>
  <si>
    <t>火道：强火
气道：走穴，易脉，储海，抱朴
器道：朱雀 玄武</t>
    <phoneticPr fontId="172" type="noConversion"/>
  </si>
  <si>
    <t>主要：回春印
聚灵：寄杖术 悬灵术 刺穴 离火绝炎
调灵：紫薇印 火玲印 五行颠倒术
配合：焰灵招徕 腐毒咒</t>
    <phoneticPr fontId="172" type="noConversion"/>
  </si>
  <si>
    <t>主要：叠焰诀 万象寄生诀
聚灵：紫霄功 少阳诀
配合：万木诀 太阴六虚功</t>
    <phoneticPr fontId="172" type="noConversion"/>
  </si>
  <si>
    <t>永动</t>
    <phoneticPr fontId="172" type="noConversion"/>
  </si>
  <si>
    <t>木|水</t>
  </si>
  <si>
    <t>九冲回风针</t>
    <phoneticPr fontId="172" type="noConversion"/>
  </si>
  <si>
    <t>先放回风印，再用武器缠绕自己，一直放鹤喙针。由于鹤喙针可以触发狂澜诀、少阳诀的吸收灵气，怒涛诀的水枪、万象缠身诀的寄生引血术、鹤喙针都可以触发缠绕，而缠绕又能触发紫霄功吸收灵气，所以可以多吸收很多灵气。虽然不能无限吸收灵气，但留4木4水放鹤回翔后又可以吸收大量灵气，接着放鹤喙针，无限循环永动。如果真的脸黑无法永动，还有玄冰凝骨术可以拖到下个回合。炼骨保证了下回合生存，回风印保证了下回合输出</t>
  </si>
  <si>
    <t>武器：吸收木灵气-3缠绕玄武
防具：阴磷甲
饰品：吸收木灵气-2易伤玄武</t>
    <phoneticPr fontId="172" type="noConversion"/>
  </si>
  <si>
    <t>灵力</t>
  </si>
  <si>
    <t>其他</t>
    <phoneticPr fontId="172" type="noConversion"/>
  </si>
  <si>
    <t>五灵根</t>
  </si>
  <si>
    <t>武器：任意
防具：任意
饰品：任意</t>
  </si>
  <si>
    <t>阵法大师</t>
    <phoneticPr fontId="172" type="noConversion"/>
  </si>
  <si>
    <t>放阵法，阵法-驱就是干</t>
    <phoneticPr fontId="172" type="noConversion"/>
  </si>
  <si>
    <t>阵道：奇门</t>
    <phoneticPr fontId="172" type="noConversion"/>
  </si>
  <si>
    <t>喜欢的阵法
御阵</t>
    <phoneticPr fontId="172" type="noConversion"/>
  </si>
  <si>
    <t>核心：奇门遁甲录（元婴）</t>
    <phoneticPr fontId="172" type="noConversion"/>
  </si>
  <si>
    <t>阵法</t>
    <phoneticPr fontId="172" type="noConversion"/>
  </si>
  <si>
    <t>开局武器+悬灵，释放玄冰刺直到2水+2同释放滥觞，接着凝骨，释放玄冰刺直到不够灵气，回合结束。过回合真龙之血清除悬灵给的5滞气（白嫖），释放刺穴+悬灵术，金芒术，然后寒霜刺直到大罗8层+裂冰2层，逆脉+真龙血怒，寂灭指斩杀</t>
  </si>
  <si>
    <t>武器：青龙霜冻
防具：7/3水金权重
饰品：霜冻</t>
  </si>
  <si>
    <t>气道：走穴，易脉，储海，抱朴
水道：冰冻，生水，凝脉，通水
器道：青龙、玄武、化灵</t>
  </si>
  <si>
    <t>寒霜刺、玄冰刺、寂灭指、金芒术、真龙血怒、逆脉、悬灵术、刺穴、玄冰凝骨术、滥觞</t>
  </si>
  <si>
    <t>九纹轮回诀、金刚移山诀、裂冰诀（水元婴）、藏离诀、真龙九变、大罗千幻诀（只能突破到第2层）</t>
  </si>
  <si>
    <t>冰霜寂灭指</t>
    <phoneticPr fontId="172" type="noConversion"/>
  </si>
  <si>
    <t>气道：走穴，易脉，储海，抱朴
水道：冰冻，生水，凝脉，通水
器道：青龙、玄武、化灵</t>
    <phoneticPr fontId="172" type="noConversion"/>
  </si>
  <si>
    <t>指法</t>
    <phoneticPr fontId="172" type="noConversion"/>
  </si>
  <si>
    <t>逆脉+水大道毒奶增伤；驱物术叠大罗增伤（注意大罗只学到第二层或者第五层，配合裂冰诀增伤）；驱物术+霜冻配合裂冰诀增伤；
金芒术配合藏离诀增伤；（打化神妖圣需要磕补灵丹补充灵气，打其他敌人就不需要了）</t>
  </si>
  <si>
    <t>武器：霜冻
饰品：霜冻</t>
  </si>
  <si>
    <t>水道：通水
体道：轻身、幻身
器道：化灵</t>
  </si>
  <si>
    <t>无影腿、真龙血怒、逆脉、金芒术、驱物术、刺穴、悬灵术</t>
  </si>
  <si>
    <t>真龙九变、大罗千幻诀、裂冰诀、金刚移山诀、藏离诀、九纹轮回诀</t>
  </si>
  <si>
    <t>冰霜无影腿</t>
    <phoneticPr fontId="172" type="noConversion"/>
  </si>
  <si>
    <t>真龙九变、大罗千幻诀、裂冰诀、金刚移山诀、藏离诀、九纹轮回诀</t>
    <phoneticPr fontId="172" type="noConversion"/>
  </si>
  <si>
    <t>腿法</t>
    <phoneticPr fontId="172" type="noConversion"/>
  </si>
  <si>
    <t>准备：先上尽量多的玄阴劲，滥觞聚灵神通继续玄阴劲，第二回合寒冰凝骨术然后继续聚灵+玄阴劲，可以释放一两次牵灵咒
战斗：牵灵咒消耗暗劲回合，快要触发暗劲前多释放玄冰刺给对手叠内伤
细节：水灵气多了可以用一下枯灵劲</t>
  </si>
  <si>
    <t>金|水</t>
  </si>
  <si>
    <t>水道：冰冻，生水，凝脉
气道：易脉、储海、抱朴、引气</t>
  </si>
  <si>
    <t>主要：玄阴劲，牵灵咒、枯灵劲、玄冰刺、寒冰凝骨术
聚灵：离火绝炎、御水决、滥觞、运气术</t>
  </si>
  <si>
    <t>主要：冰魄经、玄水真法（元婴）
替换：元婴位可换成 裂冰或者玄武
聚灵：紫阳混元劲、玄清天衍录、龙象吞海诀、静气诀</t>
  </si>
  <si>
    <t>内伤暗劲</t>
    <phoneticPr fontId="172" type="noConversion"/>
  </si>
  <si>
    <t>暗劲</t>
    <phoneticPr fontId="172" type="noConversion"/>
  </si>
  <si>
    <t>快速战斗流：武器，悬灵，纵地，紫微，刺穴，金芒，怒涛，逆脉，真龙，隐虚破
长线战斗流：第一回合武器+纵地+悬灵+紫微+金芒+怒涛叠好大罗，开逆脉+九宫，回合结束弃牌。然后武器回合武器+纵地，没武器则悬灵+纵地，注意每回合只能释放3个技能（真龙之血会清除悬灵的滞气），最后一回合吸收灵气技能全开，真龙血怒，隐虚破（大罗只能突破到第4层）</t>
  </si>
  <si>
    <t>武器：青龙振气
防具：金权重
饰品：吸4土灵气（混2六品土材料）</t>
  </si>
  <si>
    <t xml:space="preserve">
水道：冰冻、生水、相生、通水
气道：走穴、集气、抱朴、归一
金道：冲穴
器道：玄武、青龙、化灵</t>
  </si>
  <si>
    <t>隐虚破、悬灵、真龙血怒、刺穴、纵地金光、金芒术、紫微印、怒涛、逆脉、九宫颠倒阵</t>
  </si>
  <si>
    <t>快速战斗流：藏离诀、大罗千幻诀、真龙九变、金刚移山诀、一气分神功、玄清天衍录
长线战斗流：天星润水诀、大罗千幻诀、真龙九变、吞日神猿变、一气分神功、玄清天衍录</t>
  </si>
  <si>
    <t>隐虚破</t>
    <phoneticPr fontId="172" type="noConversion"/>
  </si>
  <si>
    <t>振气</t>
    <phoneticPr fontId="172" type="noConversion"/>
  </si>
  <si>
    <t>过渡装备：前期连岳+尘装备，加一个会连岳的化尘长老wx，等他金丹后期请教九宫颠倒阵，或者九转剑气过渡等等，海外买两个核心功法筑基即可成型。论道水土气，然后炼丹炼器
尽量每回合多抽灵气。合理利用自己的元婴九变也很重要。</t>
  </si>
  <si>
    <t>武器：吸收灵气
防具：疗
饰品：吸收4土灵气（混2六品土材料）</t>
  </si>
  <si>
    <t>水道：生水、通水
气道：集气，抱朴
器道：玄武、双持、化灵
阵道：奇门</t>
  </si>
  <si>
    <t>九宫颠倒阵，然后挂机，一般对手不配我们使出第二个技能</t>
  </si>
  <si>
    <t>天星化海诀，天星润水诀，玄清天衍录，太上化龙真诀，蓄灵诀，一气分神功</t>
  </si>
  <si>
    <t>气海无涯</t>
    <phoneticPr fontId="172" type="noConversion"/>
  </si>
  <si>
    <t>气海</t>
    <phoneticPr fontId="172" type="noConversion"/>
  </si>
  <si>
    <t>准备：先聚灵和霜冻武器，然后金芒术2、卸甲、化沙，真龙血怒、连岳、逆脉
战斗：卸甲、折星哺气诀，最后释放九幽刺结束战斗
特别：注意裂冰功法五层战斗何时触发，血越高输出越高，简简单单爆发百万输出</t>
  </si>
  <si>
    <t>武器：青龙霜冻
防具：任意
饰品：霜冻</t>
  </si>
  <si>
    <t>水道：通水
土道：凝沙
气道：归一
器道：化灵</t>
  </si>
  <si>
    <t>核心：九幽刺
主要：真龙血怒、金芒术、逆脉
聚灵：悬灵术、刺穴
额外：连岳、卸甲、化沙、折星哺气诀</t>
  </si>
  <si>
    <t>核心：真龙九变、一气分神功、裂冰诀
增伤：玄水真法、五府锻元诀、藏离诀</t>
  </si>
  <si>
    <t>九幽刺</t>
    <phoneticPr fontId="172" type="noConversion"/>
  </si>
  <si>
    <t>刺杀</t>
    <phoneticPr fontId="172" type="noConversion"/>
  </si>
  <si>
    <t>主要是功法神通丹药等加遁速，无影腿输出，前期可以用罗烟步过度
增伤振气聚气看情况调整</t>
  </si>
  <si>
    <t>武器：振气
防具：任意
饰品：任意</t>
  </si>
  <si>
    <t>体道：轻身、幻身、霸体
丹道：耐药
器道：青龙、化灵</t>
  </si>
  <si>
    <t>提升：血遁术、真龙血怒
主要：无影腿、罗烟步
聚灵：悬灵术、聚灵阵，五行颠倒术
其他：大五行擒仙手</t>
  </si>
  <si>
    <t>遁速：御剑飞行（体修可以用血遁术）
爆发：九纹轮回诀、疾风劲、养刀术
增伤：金刚移山诀、吞日神猿变
其他：幻影神行诀、真龙九变</t>
  </si>
  <si>
    <t>血盾无影腿</t>
    <phoneticPr fontId="172" type="noConversion"/>
  </si>
  <si>
    <t>提升：血遁术、真龙血怒
主要：无影腿、罗烟步
聚灵：悬灵术、聚灵阵，五行颠倒术
其他：大五行擒仙手</t>
    <phoneticPr fontId="172" type="noConversion"/>
  </si>
  <si>
    <t>体</t>
    <phoneticPr fontId="172" type="noConversion"/>
  </si>
  <si>
    <t>快速战斗流：释放武器，玄武剑阵，调整灵气，死命天剑，小于6水6火，大于4水+4火则使用玄武剑阵-驱，留2水2同滥觞，继续死命天剑（打天机同理）
长线战斗流：释放武器，布阵，每回合刚柔并济把星河剑典给的惊涛和止水变成剑气和疗，灵活驱动阵法调整灵气，死命天剑，留2水2同滥觞，继续死命天剑</t>
  </si>
  <si>
    <t>双灵根</t>
  </si>
  <si>
    <t>武器：青龙剑气
防具：5/5水火权重
饰品：灼烧剑气</t>
  </si>
  <si>
    <t>水火双灵根+水火杂丹+满水火权重丹+龙族血脉+仙人
水道：止水、生水
火道：浴火、生火
气道：走穴、易脉、储海、抱朴
剑道：重剑、护主、慢剑
器道：玄武、青龙、相合、化灵
阵道：奇门</t>
  </si>
  <si>
    <t>快速战斗流：运气术，五行颠倒术，天剑，玄武剑阵，上清印，紫微印，离火绝炎，御水诀，刚柔并济，滥觞
长线战斗流：运气术，聚灵阵，大五行阵，炙炎三才阵，离火绝炎，天剑，玄武剑阵，刚柔并济，御水诀，滥觞</t>
  </si>
  <si>
    <t>快速战斗流：金虹剑诀、五府锻元诀、龙象吞海诀、紫阳混元劲、天剑典（剑元婴）、玄清天衍录
长线战斗流：玄清天衍录、龙象吞海诀、紫阳混元劲、太上化龙真诀、星河剑典（剑元婴）、地剑典</t>
  </si>
  <si>
    <t>天剑剑气</t>
    <phoneticPr fontId="172" type="noConversion"/>
  </si>
  <si>
    <t>水火双灵根+水火杂丹+满水火权重丹+龙族血脉+仙人
水道：止水、生水
火道：浴火、生火
气道：走穴、易脉、储海、抱朴
剑道：重剑、护主、慢剑
器道：玄武、青龙、相合、化灵
阵道：奇门</t>
    <phoneticPr fontId="172" type="noConversion"/>
  </si>
  <si>
    <t>白帝</t>
    <phoneticPr fontId="172" type="noConversion"/>
  </si>
  <si>
    <t>回风印提供蓄力，紫霄少阳在回合内吸收灵气，其他的在回合开始提供灵气，散元固气功能大大提升九转游身剑的聚气效果</t>
  </si>
  <si>
    <t>武器：自身1缠绕
防具：护盾（任意）
饰品：护盾（任意）</t>
  </si>
  <si>
    <t>体道：炼骨
气道：逆脉、回元、抱朴、归一
剑道：慢剑、入微（有条件点剑）</t>
  </si>
  <si>
    <t>主要：九转游身剑、回风印
抽牌：聚灵阵、大五行颠倒阵、等等</t>
  </si>
  <si>
    <t>主要：紫霄功、少阳诀、散元固气功
聚灵：忘忧诀、玄清天演录、一气分神功</t>
  </si>
  <si>
    <t>九转游身剑</t>
    <phoneticPr fontId="172" type="noConversion"/>
  </si>
  <si>
    <t>五灵根</t>
    <phoneticPr fontId="172" type="noConversion"/>
  </si>
  <si>
    <t>主要：紫霄功 少阳诀 散元固气功
聚灵：忘忧诀 玄清天演录 一气分神功</t>
    <phoneticPr fontId="172" type="noConversion"/>
  </si>
  <si>
    <t>剑法</t>
    <phoneticPr fontId="172" type="noConversion"/>
  </si>
  <si>
    <t>准备：先用通明剑获得剑心，再用相克天剑、地剑为为阴阳两仪剑准备，看情况聚灵
战斗：一直用相生灵气释放阴阳两仪剑完成输出，剑心用完使用通明剑继续获得
细节：留四点水灵气释放滥觞回满灵气继续输出，玄武剑阵+驱阵做防御
特别：剑气高了也可以用天剑输出，万剑诀收尾</t>
  </si>
  <si>
    <t>武器：青龙剑气
防具：任意
饰品：剑气+1缠绕</t>
  </si>
  <si>
    <t>剑道：剑气，入微，慢剑，快剑（可点）
气道：走穴、易脉、储海、抱朴
阵道：奇门
器道：玄武、青龙、化灵</t>
  </si>
  <si>
    <t>核心：阴阳两仪剑（升级：白帝圣剑）
主要：天剑，地剑
提升：通明剑，万剑诀，裂气斩
防御：玄武剑阵，驱阵
聚灵：离火绝炎，滥觞，悬灵术</t>
  </si>
  <si>
    <t>核心：白帝剑决（剑元婴），九转
聚灵：玄清天演录、紫霄功、少阳诀
气海：龙象吞海诀</t>
  </si>
  <si>
    <t>白帝剑法</t>
    <phoneticPr fontId="172" type="noConversion"/>
  </si>
  <si>
    <t>剑道：剑气，入微，慢剑，快剑（可点）
气道：走穴、易脉、储海、抱朴
阵道：奇门
器道：玄武、青龙、化灵</t>
    <phoneticPr fontId="172" type="noConversion"/>
  </si>
  <si>
    <t>准备：先放剑气武器，然后三才剑阵，都天烈火仙阵、大五行阵等，最后玄武剑阵
战斗：每回合驱阵后裂气斩输出
细节：先用 三才剑阵-驱 再用 驱阵 可以使护盾最大化，玄武剑阵放最后
特别：阵法顺序很重要</t>
  </si>
  <si>
    <t>武器：青龙剑气
防具：护盾（任意）
饰品：剑气</t>
  </si>
  <si>
    <t>剑道：剑气
气道：走穴、易脉、储海、抱朴
阵道：太极
器道：青龙、化灵</t>
  </si>
  <si>
    <t>核心：三才剑阵、玄武剑阵、裂气斩
其他：都天烈火仙阵、炙炎三才阵、聚灵阵、大五行阵、落石阵、驱阵和其他阵法</t>
  </si>
  <si>
    <t>核心：奇门遁甲录（元婴）
主要：天地人三本剑典
增强：五府锻元诀
聚灵：玄清天衍录</t>
  </si>
  <si>
    <t>三才剑阵</t>
    <phoneticPr fontId="172" type="noConversion"/>
  </si>
  <si>
    <t>核心：奇门遁甲录（元婴）
主要：天地人三本剑典
增强：五府锻元诀
聚灵：玄清天衍录</t>
    <phoneticPr fontId="172" type="noConversion"/>
  </si>
  <si>
    <t>剑阵</t>
    <phoneticPr fontId="172" type="noConversion"/>
  </si>
  <si>
    <t>剑</t>
    <phoneticPr fontId="172" type="noConversion"/>
  </si>
  <si>
    <t>进阶版的惊魂咒体系，建议尽量配平金水灵根，并保持高于其他灵根，推荐天水灵根结金丹，起手先施放星辰神念体以免藏离无法触发，然后刺穴，金芒、怒涛、逆脉，在灵气足够滥觞的前提下施放燃魂，滥觞后燃魂，真龙血怒，惊魂咒。元婴首回合理论伤害上限约为12万。</t>
  </si>
  <si>
    <t>武器：青龙霜冻+振神
防具：护罩
饰品：霜冻</t>
  </si>
  <si>
    <t>神道：闭气、敛息、心斋
气道：走穴、易脉、储海、抱朴
水道：冰冻、生水、凝脉、通水
丹道：耐药
器道：青龙、化灵</t>
  </si>
  <si>
    <t>燃魂咒、惊魂咒、滥觞、刺穴、悬灵术、金芒术、怒涛、真龙血怒、逆脉、星辰神念体</t>
  </si>
  <si>
    <t>真龙九变、金刚移山诀、裂冰诀（天机替换为疾风劲）、大罗千幻诀（四重）、藏离诀、月破引虚诀</t>
  </si>
  <si>
    <t>核弹惊魂</t>
    <phoneticPr fontId="172" type="noConversion"/>
  </si>
  <si>
    <t>神识</t>
    <phoneticPr fontId="172" type="noConversion"/>
  </si>
  <si>
    <t>简洁版的惊魂咒体系，没有任何灵根需求，结丹推荐9品混元。先放隐匿术、星辰神念体，之后无脑燃魂，注意留下足够的灵气滥觞，滥觞后继续燃魂，最后施放真龙血怒和惊魂咒收尾，前期全力冲神大道的心斋，疾风劲和养刀术，注意燃魂的伤害不能跨回合保存，多回合战斗只能通过堆叠吞日来解决，可以加入逆脉和通水充实伤害</t>
  </si>
  <si>
    <t>武器：青龙振神
防具：护罩
饰品：吸收水灵气</t>
  </si>
  <si>
    <t>神道：闭气、敛息、心斋
气道：走穴、易脉、储海、抱朴
丹道：耐药
器道：青龙、化灵</t>
  </si>
  <si>
    <t>隐匿术、燃魂咒、惊魂咒、真龙血怒、刺穴、悬灵术、滥觞、星辰神念体</t>
  </si>
  <si>
    <t>真龙九变、金刚移山诀、疾风劲、九纹轮回诀（养刀术）、吞日神猿变、月破引虚诀</t>
  </si>
  <si>
    <t>隐匿惊魂咒</t>
    <phoneticPr fontId="172" type="noConversion"/>
  </si>
  <si>
    <t>以4回合例：起手开启霜阵，啖魂、饲鬼XN，滥觞后继续饲鬼；
第二回合继续用全部灵气施放饲鬼，滥觞后可以留灵气；
第三回合开启落魂阵，饲鬼，最后留下灵气驱阵2次（驱阵神通和奇门的落魂阵驱阵）
第四回合施放2次怒涛（注意不要吃到连击），逆脉，驱阵2次，真龙血怒，最后惊魂咒收尾
4回合的理论伤害在普通难度下约为800万，极难约300万，目前游戏理论上没有需要超过4回合的对手存在</t>
  </si>
  <si>
    <t>武器：青龙霜冻
防具：护罩
饰品：霜冻</t>
  </si>
  <si>
    <t>神道：闭气、敛息、心斋
气道：走穴、易脉、储海、抱朴
水道：冰冻、生水、凝脉、通水
阵道：奇门
丹道：耐药
器道：青龙、化灵</t>
  </si>
  <si>
    <t>啖魂术、饲鬼术、落魂阵、霜天寒月阵、驱阵、怒涛、滥觞，真龙血怒、逆脉、惊魂咒</t>
  </si>
  <si>
    <t>真龙九变、万魂录、裂冰诀、大罗千幻诀（四重）、月破引虚诀（化神替换为5重玄水真法）、玄清天衍录</t>
  </si>
  <si>
    <t>饲鬼惊魂</t>
    <phoneticPr fontId="172" type="noConversion"/>
  </si>
  <si>
    <t>起手开启霜阵，啖魂、饲鬼XN，滥觞后继续饲鬼；
第二回合继续用全部灵气施放饲鬼，滥觞后可以留灵气；
第三回合开启落魂阵，饲鬼，最后留下灵气驱阵2次（驱阵神通和奇门的落魂阵驱阵）
第四回合施放2次怒涛（注意不要吃到连击），逆脉，驱阵2次，真龙血怒，最后惊魂咒收尾
4回合的理论伤害在普通难度下约为800万，极难约300万，目前游戏理论上没有需要超过4回合的对手存在</t>
    <phoneticPr fontId="172" type="noConversion"/>
  </si>
  <si>
    <t>啖魂术、饲鬼术、落魂阵、霜天寒月阵、驱阵、怒涛、滥觞，真龙血怒、逆脉、惊魂咒</t>
    <phoneticPr fontId="172" type="noConversion"/>
  </si>
  <si>
    <t>魂啸</t>
    <phoneticPr fontId="172" type="noConversion"/>
  </si>
  <si>
    <t>神</t>
    <phoneticPr fontId="172" type="noConversion"/>
  </si>
  <si>
    <t>天星九宫：九宫颠倒阵囤积灵气，然后依次释放金木水火土五个门派的剑法
剑罡若雨：依次释放金木水火土五个门派的剑法、护体剑罡、卸甲、天星若雨
五派X：比如五行剑后用分金印打之类的</t>
  </si>
  <si>
    <t>五灵根
微土
微X</t>
  </si>
  <si>
    <t>五行：强X、生X、五行、相生</t>
  </si>
  <si>
    <t>核心：五个门派对应的剑法
配合1：九宫颠倒阵
配合2：护体剑罡、卸甲、天星若雨
配合3：五个门派其他剑法搭配</t>
  </si>
  <si>
    <t>核心：五行剑决
搭配1：玄清天演录、蓄灵诀、一气分神功、太上化龙真诀、天星润水诀
搭配2：增伤功法…</t>
  </si>
  <si>
    <t>五行连击剑</t>
    <phoneticPr fontId="172" type="noConversion"/>
  </si>
  <si>
    <t>准备：使用聚灵神通吸收灵气，释放厚土印，然后依次释放金木水火土的护罩
战斗：护盾多了裂气斩输出
细节：随着连击次数增加聚气也越来越多，调整灵气比例持续释放连击
特别：第一次的水罩术换成怒水印可以多叠一点疗，真龙血怒也可以带上试试</t>
  </si>
  <si>
    <t>五行：强X、五行、相生</t>
  </si>
  <si>
    <t>核心：厚土印、五行叠盾的五个神通
主要：怒水印、裂气斩
聚灵：悬灵术、五行颠倒术</t>
  </si>
  <si>
    <t>主要：生生造化诀
聚灵：玄清天演录
增伤：九纹轮回诀、金刚移山诀
闪避：幻影神行决</t>
  </si>
  <si>
    <t>五行连击盾</t>
    <phoneticPr fontId="172" type="noConversion"/>
  </si>
  <si>
    <t>盾击</t>
    <phoneticPr fontId="172" type="noConversion"/>
  </si>
  <si>
    <t>五行</t>
    <phoneticPr fontId="172" type="noConversion"/>
  </si>
  <si>
    <t>准备：先悬灵，地煞 吸收灵气，然后金芒术、逆脉毒奶使伤害翻2.3倍，万尘化土
战斗：依次释放重岩诀、真龙血怒、引力术、卸甲、大陨岩术
细节：引力术使用后释放神通会额外消耗灵气所以要放后面
特别：用卸甲去除护盾使九纹轮回诀生效</t>
  </si>
  <si>
    <t>武器：尘
防具：任意
饰品：尘</t>
  </si>
  <si>
    <t>水道：通水
土道：引力、生土、重岩、通土
器道：化灵</t>
  </si>
  <si>
    <t>核心：大陨岩术、引力术
主要：万尘化土、卸甲、重岩诀
增强：真龙血怒、金芒术、逆脉
聚灵：悬灵术、地煞凝结</t>
  </si>
  <si>
    <t>主要：元戎飞沙诀
增强：金刚移山诀、九纹轮回诀、藏离诀、真龙九变
聚灵：玄清天衍录</t>
  </si>
  <si>
    <t>大陨岩术</t>
    <phoneticPr fontId="172" type="noConversion"/>
  </si>
  <si>
    <t>化沙</t>
    <phoneticPr fontId="172" type="noConversion"/>
  </si>
  <si>
    <t>地煞，悬灵，离火，然后依次释放重岩诀、卸甲、万尘化土、真龙血怒、引力术、大陨岩术（此套路适合首回合斩杀，元婴期普通难度，无装备1w7+，有装备3w4+）</t>
  </si>
  <si>
    <t>武器：青龙护罩
防具：土权重
饰品：护罩</t>
  </si>
  <si>
    <t>土道：引力、生土、重岩、通土
体道：炼骨、化劲、冰肌
气道：易脉、化劲、抱朴
器道：玄武、青龙、化灵
首回合陨岩和多回合天星可同时修习，看对战情况选择性使用</t>
  </si>
  <si>
    <t>真龙血怒、引力术、卸甲、万尘化土、大陨岩术、重岩诀、悬灵术、离火绝炎、地煞凝结</t>
  </si>
  <si>
    <t>吞日神猿变、疾风劲、神玄炼体诀、金刚移山诀、元戎飞沙诀、真龙九变</t>
  </si>
  <si>
    <t>引力陨岩</t>
    <phoneticPr fontId="172" type="noConversion"/>
  </si>
  <si>
    <t>引力</t>
    <phoneticPr fontId="172" type="noConversion"/>
  </si>
  <si>
    <t>开局地煞，驱物术叠好大罗千幻诀的前置垫刀，真龙血怒，一直放引力术。后面每回合先释放引力术再放武器，在爆发回合的前一回合释放卸甲（因为引力的存在，释放卸甲灵气就没了，建议青龙武器cd好的回合卸甲+武器，这样能保护自己血量防止金刚移山诀失效），然后下回合直接天星若雨（此套路伤害随回合数指数爆炸，元婴期普通难度，第11回合天星若雨，无装备百万+，有装备200w+）</t>
  </si>
  <si>
    <t>引力术、天星若雨、真龙血怒、驱物术、地煞凝结、卸甲</t>
  </si>
  <si>
    <t>卸甲天星</t>
    <phoneticPr fontId="172" type="noConversion"/>
  </si>
  <si>
    <t>准备：先放聚灵和异火
战斗：一直放九天劫火
特别：灵活搭配其他功法神通适应不同战斗</t>
  </si>
  <si>
    <t>火道：浴火</t>
  </si>
  <si>
    <t>核心：九天劫火
主要：风灵妖火、麟火、极阴冷火
聚灵：离火绝炎
次要：大吞焰术、御水诀、引火</t>
  </si>
  <si>
    <t>核心：梵天功（元婴）
主要：陨日轮炎诀、陨日轮炎诀
聚灵：玄清天衍录、龙海吞象诀
附加：泰阳功</t>
  </si>
  <si>
    <t>九天异火</t>
  </si>
  <si>
    <t>火</t>
    <phoneticPr fontId="172" type="noConversion"/>
  </si>
  <si>
    <t>异火</t>
  </si>
  <si>
    <t>梵天烈火阵</t>
  </si>
  <si>
    <t>火阵</t>
    <phoneticPr fontId="172" type="noConversion"/>
  </si>
  <si>
    <t>悟道的自愈酌情点，因为有涅槃，打到复活基本没人能抗住我的伤害了
这套很需要操作，第一回合要把化焰转成焰，用焰灵招徕叠大罗千幻，上龙怒，蓄势完成后叠化焰，差不多了就聚焰+爆燃，焚天功和焰能提升巨量的基础伤害，打完爆发可以选择焰灵招徕继续输出，或者吞焰之后转用返火移景灼烧</t>
  </si>
  <si>
    <t>爆燃，聚焰，龙怒，九龙神火罩，都天烈火仙阵，离火绝炎，焰灵招徕，大吞焰术，浴火咒，聚火印</t>
  </si>
  <si>
    <t>焚心煮海</t>
  </si>
  <si>
    <t>准备：聚灵神通吸收灵气，金芒术、焚气术、武器、逆脉、真龙叠好buff
战斗：焚灵诀让敌人灵气归零，坐火诀爆发
特别：正常战斗不需要逆脉龙怒伤害也够，打boss灵气不够可吃补充金灵气的丹药</t>
  </si>
  <si>
    <t>武器：青龙振火
防具：任意
饰品：敌方灼烧</t>
  </si>
  <si>
    <t>水道：生水、通水
器道：青龙、化灵</t>
  </si>
  <si>
    <t>核心：坐火诀、焚灵诀
增强：金芒术，真龙血怒、逆脉
聚灵：悬灵术、五行颠倒术、刺穴、离火绝炎
调灵：运气术、三山印</t>
  </si>
  <si>
    <t>增强：藏离诀、真龙九变、金刚移山诀、陨日轮炎诀、九纹轮回诀
聚灵：玄清天衍录</t>
  </si>
  <si>
    <t>大罗坐火诀</t>
  </si>
  <si>
    <t>振火</t>
  </si>
  <si>
    <t>烈焰爆燃</t>
  </si>
  <si>
    <t>真元毒火</t>
  </si>
  <si>
    <t>利用水木连击触发九冲图集刷debuff，顺带放异火，配合裂冰太乙玄功和三阳增伤爆发
可用驱物术垫刀裂冰，焚灵诀烧对面灵气</t>
    <phoneticPr fontId="172" type="noConversion"/>
  </si>
  <si>
    <t>木|火</t>
    <phoneticPr fontId="172" type="noConversion"/>
  </si>
  <si>
    <t>武器：霜冻
防具：任意
饰品：霜冻</t>
    <phoneticPr fontId="172" type="noConversion"/>
  </si>
  <si>
    <r>
      <t xml:space="preserve">木道：毒火 五行 噬心 通木
火道：毒火 五行 相生 通火
</t>
    </r>
    <r>
      <rPr>
        <sz val="12"/>
        <color rgb="FF00B050"/>
        <rFont val="微软雅黑"/>
        <family val="2"/>
        <charset val="134"/>
      </rPr>
      <t>气道：易脉、储海、抱朴</t>
    </r>
    <r>
      <rPr>
        <sz val="12"/>
        <color theme="1"/>
        <rFont val="微软雅黑"/>
        <family val="2"/>
        <charset val="134"/>
      </rPr>
      <t xml:space="preserve">
器道：通灵</t>
    </r>
    <phoneticPr fontId="172" type="noConversion"/>
  </si>
  <si>
    <t>青蛇劲 御水诀 玄冰刺 寄杖诀
麟火 极阴冷火 蚀骨毒火 风灵妖火
焚灵诀 驱物术</t>
    <phoneticPr fontId="172" type="noConversion"/>
  </si>
  <si>
    <t>元婴：三阳玄火变
核心：真元玄典 九冲图集
聚灵：玄清天衍录
配合：裂冰诀 太乙玄功</t>
    <phoneticPr fontId="172" type="noConversion"/>
  </si>
  <si>
    <t>毒火</t>
  </si>
  <si>
    <t>前期：鸩羽诀、青蛇要诀、回春诀等过度
如果可以触发水木五行连击,则使用武器技能,即振木或振剑增伤</t>
    <phoneticPr fontId="172" type="noConversion"/>
  </si>
  <si>
    <t>木</t>
    <phoneticPr fontId="172" type="noConversion"/>
  </si>
  <si>
    <t>武器：双持振木/剑
防具：任意
饰品：任意</t>
    <phoneticPr fontId="172" type="noConversion"/>
  </si>
  <si>
    <r>
      <t>木道：御木、强木、生木、相生 、通木
水道：五行、</t>
    </r>
    <r>
      <rPr>
        <sz val="12"/>
        <color rgb="FF00B050"/>
        <rFont val="微软雅黑"/>
        <family val="2"/>
        <charset val="134"/>
      </rPr>
      <t>自愈</t>
    </r>
    <r>
      <rPr>
        <sz val="12"/>
        <color theme="1"/>
        <rFont val="微软雅黑"/>
        <family val="2"/>
        <charset val="134"/>
      </rPr>
      <t>、</t>
    </r>
    <r>
      <rPr>
        <sz val="12"/>
        <color rgb="FF00B050"/>
        <rFont val="微软雅黑"/>
        <family val="2"/>
        <charset val="134"/>
      </rPr>
      <t>凝脉</t>
    </r>
    <r>
      <rPr>
        <sz val="12"/>
        <color theme="1"/>
        <rFont val="微软雅黑"/>
        <family val="2"/>
        <charset val="134"/>
      </rPr>
      <t>、通水
剑道：重剑、 入微/护主 、慢剑、斩天
器道：白虎、玄武、双持</t>
    </r>
    <phoneticPr fontId="172" type="noConversion"/>
  </si>
  <si>
    <t>善水印、寒霜刺、寄杖诀、竹山剑法、裂气斩、化血毒掌、五毒咒、引毒咒、青蛇劲、聚灵阵</t>
    <phoneticPr fontId="172" type="noConversion"/>
  </si>
  <si>
    <t>金刚移山诀、五府锻元诀、青鸾转生诀、吞日神猿变、太乙剑诀、九冲图集</t>
    <phoneticPr fontId="172" type="noConversion"/>
  </si>
  <si>
    <t>木剑</t>
  </si>
  <si>
    <t>利用水木系技能触发九冲图集刷满所有种类的debuff，花舞术、驱物术触发大罗千幻诀，真龙九变伤害翻倍，振木武器配合障毒诀的双倍增伤爆发秒人。</t>
    <phoneticPr fontId="172" type="noConversion"/>
  </si>
  <si>
    <t>武器：双持青龙振木
防具：白虎木权重
饰品：吸收水灵气</t>
    <phoneticPr fontId="172" type="noConversion"/>
  </si>
  <si>
    <t>木道：强木、生木、通木
器道：白虎、青龙、双持、化灵</t>
    <phoneticPr fontId="172" type="noConversion"/>
  </si>
  <si>
    <t>障毒诀、回春印、寄杖诀、御水决、善水印、上清印、悬灵术、真龙血怒、花舞术、驱物术</t>
    <phoneticPr fontId="172" type="noConversion"/>
  </si>
  <si>
    <t>大罗千幻诀、太乙玄功、九纹轮回诀、九冲图集、金刚移山诀、真龙九变</t>
    <phoneticPr fontId="172" type="noConversion"/>
  </si>
  <si>
    <t>振木</t>
  </si>
  <si>
    <t>准备：先释放聚灵神通吸收灵气，青蛇劲叠毒，每回合五毒咒翻倍叠毒
战斗：计算中毒层数用引毒咒爆发，过程如果受伤严重可用化血毒掌回血
细节：留好灵气放滥觞吸收灵气，每回合最后释放五毒咒
特别：天机大比可以灵活运用扰魂术，只用叠毒引毒一个字爽，后期指数叠毒无人能挡</t>
    <phoneticPr fontId="172" type="noConversion"/>
  </si>
  <si>
    <t>纯木</t>
    <phoneticPr fontId="172" type="noConversion"/>
  </si>
  <si>
    <t>武器：青龙叠毒
防具：木权重
饰品：叠毒</t>
    <phoneticPr fontId="172" type="noConversion"/>
  </si>
  <si>
    <t>木道：封喉、生木、噬心
气道：易脉、储海、抱朴
器道：青龙、双持、化灵</t>
    <phoneticPr fontId="172" type="noConversion"/>
  </si>
  <si>
    <t>主要：青蛇劲、五毒咒、引毒咒、化血毒掌、善水印、扰魂术
聚灵：寄杖诀、御水决、滥觞、运气术</t>
    <phoneticPr fontId="172" type="noConversion"/>
  </si>
  <si>
    <t>主要：青蛇要诀、神威式（神元婴）、五毒蚀心诀
聚灵：紫阳混元劲、玄清天衍录（前期血毒经）、龙象吞海诀</t>
    <phoneticPr fontId="172" type="noConversion"/>
  </si>
  <si>
    <t>五毒引毒咒</t>
  </si>
  <si>
    <t>缠绕能增幅乱藤术伤害，利用乱藤术吸血保持战斗力。悟道与缠丝咒保证缠绕每回合叠加。</t>
    <phoneticPr fontId="172" type="noConversion"/>
  </si>
  <si>
    <t>武器：玄武缠绕
防具：玄武权重
饰品：玄武缠绕</t>
    <phoneticPr fontId="172" type="noConversion"/>
  </si>
  <si>
    <t>木道：寄生、自愈、盘根
体道：炼骨、化劲、冰肌
器道：玄武、双持、化灵</t>
    <phoneticPr fontId="172" type="noConversion"/>
  </si>
  <si>
    <t>乱藤术、寄杖诀、御水决、滥觞、运气术、缠丝咒</t>
    <phoneticPr fontId="172" type="noConversion"/>
  </si>
  <si>
    <t>青鸾转生诀、太乙玄功、紫阳混元劲、金刚移山诀、太上化龙真诀、幻影神行诀</t>
    <phoneticPr fontId="172" type="noConversion"/>
  </si>
  <si>
    <t>乱藤缠绕术</t>
  </si>
  <si>
    <t>落英百花功</t>
  </si>
  <si>
    <t>九冲</t>
  </si>
  <si>
    <t>先开武器叠霜冻，玄冰凝骨术冻住敌人下个回合不能动。四大暗劲配合引气叠内伤，霜冻配合冰魄经和凝脉叠内伤。内伤层数高了用玄冰刺给敌人增加灵气使内伤的伤害更高</t>
    <phoneticPr fontId="172" type="noConversion"/>
  </si>
  <si>
    <t>水</t>
    <phoneticPr fontId="172" type="noConversion"/>
  </si>
  <si>
    <t>武器：霜冻
防具：护罩
饰品：护罩</t>
    <phoneticPr fontId="172" type="noConversion"/>
  </si>
  <si>
    <t>气道：易脉、储海、引气
水道：冰冻、生水、凝脉
器道：玄武、双持</t>
    <phoneticPr fontId="172" type="noConversion"/>
  </si>
  <si>
    <t>玄阴劲、玄冰劲、暗雷劲、风灵劲、牵灵咒、玄冰刺、玄冰凝骨术、运气术、滥觞</t>
    <phoneticPr fontId="172" type="noConversion"/>
  </si>
  <si>
    <t>龙血吞海诀、紫阳混元劲、冰魄经、玄清天衍录、九玄内经、太上化龙诀</t>
    <phoneticPr fontId="172" type="noConversion"/>
  </si>
  <si>
    <t>1+1</t>
    <phoneticPr fontId="172" type="noConversion"/>
  </si>
  <si>
    <t>冰霜</t>
  </si>
  <si>
    <t>幻雾剑法</t>
  </si>
  <si>
    <t>开局释放小迷踪阵（每回合驱一次能1灵气得个雾），每回合释放武器，刚柔并济（吃掉惊涛止水获得剑气和疗）+御水术+运气术调整灵气，全力使用幻雾术留2水+2同释放滥觞，继续使用幻雾，有玄武吐纳术就能快速叠疗，也能通水毒奶输出。如果有防御压力就灵活使用雾相化身闪避。雾层数够多了就使用雾剑快速叠加剑气。</t>
    <phoneticPr fontId="172" type="noConversion"/>
  </si>
  <si>
    <t>武器：剑气
防具：疗/水权重
饰品：剑气</t>
    <phoneticPr fontId="172" type="noConversion"/>
  </si>
  <si>
    <t>水道：止水、生水、惊涛、通水
气道：走穴、易脉、储海、抱朴
剑道：重剑、护主、慢剑
器道：玄武、化灵
阵道：奇门</t>
    <phoneticPr fontId="172" type="noConversion"/>
  </si>
  <si>
    <t>小迷踪阵、幻雾术，云雾剑法、雾相化身、刚柔并济、御水诀、滥觞、运气术、雾隐术</t>
    <phoneticPr fontId="172" type="noConversion"/>
  </si>
  <si>
    <t>玄清天衍录、太上化龙真诀、星河剑典、紫阳混元劲、龙象吞海诀、玄武吐纳术（水元婴，PS.没有这功法前，防具使用疗甲）</t>
    <phoneticPr fontId="172" type="noConversion"/>
  </si>
  <si>
    <t>剑法</t>
  </si>
  <si>
    <t>武器：青龙振剑
防具：任意
饰品：五色华光</t>
    <phoneticPr fontId="172" type="noConversion"/>
  </si>
  <si>
    <t>星霜阵剑</t>
    <phoneticPr fontId="172" type="noConversion"/>
  </si>
  <si>
    <t>放霜冻武器-星河剑阵-霜天寒月阵-都天烈火仙阵-大五行阵-聚灵阵-落石阵-小迷踪阵-拘魂阵-星河剑阵（驱）-霜天寒月阵（驱）-五次鹤喙针-拘魂阵（驱）-真龙血怒-青龙伤害上品通天灵宝</t>
    <phoneticPr fontId="172" type="noConversion"/>
  </si>
  <si>
    <t>微水</t>
    <phoneticPr fontId="172" type="noConversion"/>
  </si>
  <si>
    <t>武器：青龙霜冻
防具：任意
饰品：霜冻</t>
    <phoneticPr fontId="172" type="noConversion"/>
  </si>
  <si>
    <t>木道：生木，通木
剑道：重剑，慢剑
气道：储海，归一
阵道：太极</t>
    <phoneticPr fontId="172" type="noConversion"/>
  </si>
  <si>
    <t>星河剑阵 霜天寒月阵 鹤喙针 真龙血怒 聚灵阵 大五行阵 都天烈火仙阵 落石阵 小迷踪阵 拘魂阵</t>
    <phoneticPr fontId="172" type="noConversion"/>
  </si>
  <si>
    <t>奇门遁甲录 九冲图集 大罗千幻诀 裂冰诀 太乙剑诀 真龙九变</t>
    <phoneticPr fontId="172" type="noConversion"/>
  </si>
  <si>
    <t>剑阵</t>
  </si>
  <si>
    <t>准备：先释放吸收灵气技能，然后金芒术给自己加内伤，再释放怒水和净水，最后武器
战斗：逆脉使破釜沉舟附加吸血，真龙血怒翻倍伤害，释放破釜沉舟
细节：通水悟道让吸血溢出的疗伤害更高
特别：真龙九变等增强行功法自选搭配</t>
    <phoneticPr fontId="172" type="noConversion"/>
  </si>
  <si>
    <t>水道：冰冻，生水，惊涛，通水
剑道：重剑，入微，慢剑
器道：青龙、玄武、化灵</t>
    <phoneticPr fontId="172" type="noConversion"/>
  </si>
  <si>
    <t>核心：破釜沉舟、静水无波，怒水天殇
增强：金芒术，真龙血怒、逆脉
聚灵：悬灵术、五行颠倒术、刺穴
调灵：运气术、三山印</t>
    <phoneticPr fontId="172" type="noConversion"/>
  </si>
  <si>
    <t>主要：太乙剑诀（元婴）、星河剑典
增强：金刚移山诀、九纹轮回诀（可替换：五府锻元诀）、藏离诀、重水潽度诀，真龙九变</t>
    <phoneticPr fontId="172" type="noConversion"/>
  </si>
  <si>
    <t>破斧沉舟</t>
  </si>
  <si>
    <t>准备：首先开缠绕武器，为自残触发紫霄功吸灵气做准备，释放聚灵神通
战斗：分金印+怒涛，纵地金光+怒涛，紫薇印+怒涛 按先后释放
持续：然后轮流释放两个权重印+怒涛 触发连击（平衡金水权重）
细节：狂澜+怒涛+少阳+五色华光也都是吸灵气的，自残伤害可通过回元进行回复。
特别：战前磕血煞丹可再触发紫霄功吸收灵气，增强战力。功法学到4、5层流派大成</t>
    <phoneticPr fontId="172" type="noConversion"/>
  </si>
  <si>
    <t>金|水</t>
    <phoneticPr fontId="172" type="noConversion"/>
  </si>
  <si>
    <t>武器：木花剑-缠绕
防具：金水权重
饰品：五色华光</t>
    <phoneticPr fontId="172" type="noConversion"/>
  </si>
  <si>
    <r>
      <t>金道：五行、</t>
    </r>
    <r>
      <rPr>
        <sz val="12"/>
        <color rgb="FF00B050"/>
        <rFont val="微软雅黑"/>
        <family val="2"/>
        <charset val="134"/>
      </rPr>
      <t>通金（可点）</t>
    </r>
    <r>
      <rPr>
        <sz val="12"/>
        <color theme="1"/>
        <rFont val="微软雅黑"/>
        <family val="2"/>
        <charset val="134"/>
      </rPr>
      <t xml:space="preserve">
水道：强水、冰冻、五行、通水
气道：易脉、回元、抱朴、归一
器道：玄武、化灵</t>
    </r>
    <phoneticPr fontId="172" type="noConversion"/>
  </si>
  <si>
    <t>核心：怒涛
主要：分金印
聚灵：悬灵术、纵地金光、五行颠倒术
调灵：运气术、紫微印
权重：真金印、生水印</t>
    <phoneticPr fontId="172" type="noConversion"/>
  </si>
  <si>
    <t>核心：怒涛诀
主要：狂澜诀（元婴）、太阴六虚功
聚灵：紫霄功、少阳诀、玄清天衍录</t>
    <phoneticPr fontId="172" type="noConversion"/>
  </si>
  <si>
    <t>多段</t>
    <phoneticPr fontId="172" type="noConversion"/>
  </si>
  <si>
    <t>元婴连招：刺穴-星河剑法-静水无波-金芒术-怒涛-逆脉-滥觞-真龙血怒-星河剑法-破釜沉舟
星河剑法非必须，在灵气整齐的状况下可以打，缺少水灵气用御水术调整，用刺穴和金芒时注意消耗掉可能有的杂灵气</t>
    <phoneticPr fontId="172" type="noConversion"/>
  </si>
  <si>
    <t>武器：青龙振剑+青龙霜冻
防具：7/3水金权重
饰品：霜冻</t>
    <phoneticPr fontId="172" type="noConversion"/>
  </si>
  <si>
    <t>气道：走穴，易脉，储海，抱朴
水道：冰冻，生水，惊涛，通水
剑道：重剑，入微，慢剑（化神点）
器道：青龙、玄武、化灵</t>
    <phoneticPr fontId="172" type="noConversion"/>
  </si>
  <si>
    <t>金芒术，怒涛，真龙血怒，逆脉，破釜沉舟，御水诀，滥觞，刺穴，静水无波，星河剑法（星河剑典时替换为怒水天殇）</t>
    <phoneticPr fontId="172" type="noConversion"/>
  </si>
  <si>
    <t>太乙剑诀（剑元婴）、藏离诀、真龙九变、大罗千幻诀（只能突破到第4层）、金刚移山诀（化神期换成5层玄水真法）、裂冰诀（天机替换为星河剑典）</t>
    <phoneticPr fontId="172" type="noConversion"/>
  </si>
  <si>
    <t>振剑</t>
    <phoneticPr fontId="172" type="noConversion"/>
  </si>
  <si>
    <t>金贯长虹</t>
  </si>
  <si>
    <t>准备：先用各种吸收灵气的技能把其他灵气转换为金灵气，再金芒术给自己叠内伤，逆脉使金虹贯日吸血，真龙血怒伤害翻倍，多余的金灵气用蓄势消耗掉
细节：金芒术全用金系灵气，最后注意留下十点金灵气
战斗：释放金虹贯日</t>
    <phoneticPr fontId="172" type="noConversion"/>
  </si>
  <si>
    <t>纯金</t>
    <phoneticPr fontId="172" type="noConversion"/>
  </si>
  <si>
    <t>武器：青龙蓄势
防具：任意
饰品：蓄势</t>
    <phoneticPr fontId="172" type="noConversion"/>
  </si>
  <si>
    <r>
      <rPr>
        <sz val="12"/>
        <color rgb="FF00B050"/>
        <rFont val="微软雅黑"/>
        <family val="2"/>
        <charset val="134"/>
      </rPr>
      <t>金道：蓄势、坚毅、锻金、通金（可点）</t>
    </r>
    <r>
      <rPr>
        <sz val="12"/>
        <rFont val="微软雅黑"/>
        <family val="2"/>
        <charset val="134"/>
      </rPr>
      <t xml:space="preserve">
水道：冰冻，生水，相生，通水
剑道：重剑，入微，</t>
    </r>
    <r>
      <rPr>
        <sz val="12"/>
        <color theme="1"/>
        <rFont val="微软雅黑"/>
        <family val="2"/>
        <charset val="134"/>
      </rPr>
      <t>慢剑</t>
    </r>
    <r>
      <rPr>
        <sz val="12"/>
        <rFont val="微软雅黑"/>
        <family val="2"/>
        <charset val="134"/>
      </rPr>
      <t xml:space="preserve">
器道：青龙、玄武、化灵</t>
    </r>
    <phoneticPr fontId="172" type="noConversion"/>
  </si>
  <si>
    <t>核心：金虹贯日、逆脉
主要：真龙血怒、金芒术
聚灵：纵地金光、悬灵术、刺穴
额外：运气术、蓄势、五行颠倒术</t>
    <phoneticPr fontId="172" type="noConversion"/>
  </si>
  <si>
    <t>主要：太乙剑诀（元婴）藏离诀
增强：真龙九变、金刚移山诀，金翎托天功、金虹剑诀、九纹轮回诀（可替换：五府锻元诀）</t>
    <phoneticPr fontId="172" type="noConversion"/>
  </si>
  <si>
    <t>开局先布阵。每回合只放三个技能：分金印、纵地金光、武器技能。
分金印层数越高，真金印+金虹剑法触发连击叠的易伤就越多。金虹剑法产生的剑气可用于释放千刃术</t>
    <phoneticPr fontId="172" type="noConversion"/>
  </si>
  <si>
    <t>金</t>
    <phoneticPr fontId="172" type="noConversion"/>
  </si>
  <si>
    <t>武器：吸收土灵气
防具：护罩
饰品：吸收土灵气</t>
    <phoneticPr fontId="172" type="noConversion"/>
  </si>
  <si>
    <t>体道：炼骨、化劲、冰肌、霸体
气道：洗髓、集气
剑道：重剑、慢剑、快剑
器道：玄武</t>
    <phoneticPr fontId="172" type="noConversion"/>
  </si>
  <si>
    <t>九宫颠倒阵（可用连岳代替）、聚灵阵、金虹剑法、真金印、千刃术、分金印、金芒术、纵地金光</t>
    <phoneticPr fontId="172" type="noConversion"/>
  </si>
  <si>
    <t>主要：一气分神功、藏离诀
聚灵：蓄灵诀、天星润水诀
增强：太乙剑诀、金刚移山诀</t>
    <phoneticPr fontId="172" type="noConversion"/>
  </si>
  <si>
    <t>金虹千刃剑</t>
  </si>
  <si>
    <t>快剑</t>
    <phoneticPr fontId="172" type="noConversion"/>
  </si>
  <si>
    <t>战斗：先 金虹剑阵-地煞剑阵-太阴奇门阵、然后大五行阵-聚灵阵吸收灵气，接着放凑数的落石阵和小迷踪阵等其他阵法、最后驱阵
细节：地煞剑阵和太阴奇门阵放完后接着驱阵可以提升伤害
特别：看运气输出</t>
    <phoneticPr fontId="172" type="noConversion"/>
  </si>
  <si>
    <t>微金</t>
    <phoneticPr fontId="172" type="noConversion"/>
  </si>
  <si>
    <t>武器：驭剑（青龙）
防具：护盾（任意）
饰品：五色华光</t>
    <phoneticPr fontId="172" type="noConversion"/>
  </si>
  <si>
    <t>金道：蓄势、生金、坚毅、通金
剑道：剑气、轻剑、入微、快剑、慢剑
阵道：八卦、四象、两仪或集中、太极</t>
    <phoneticPr fontId="172" type="noConversion"/>
  </si>
  <si>
    <t>核心：金虹剑阵，太阴奇门阵、驱阵
聚灵：聚灵阵、大五行阵、小迷踪阵
主要：落石阵、地煞剑阵和其他阵法</t>
    <phoneticPr fontId="172" type="noConversion"/>
  </si>
  <si>
    <t>元婴：太乙剑决
增伤：金刚移山诀、太阴六虚功
聚灵：奇门遁甲录
暴击：五府锻元诀、金虹剑诀</t>
    <phoneticPr fontId="172" type="noConversion"/>
  </si>
  <si>
    <t>蓄势神皇印</t>
  </si>
  <si>
    <t>准备：先用各种吸收灵气的技能把其他灵气转换为金灵气，剩余金灵气用蓄势
战斗：在回合结束前使用神皇印爆发蓄势
特别：前期用重元如意体，后期可以带五色华光</t>
    <phoneticPr fontId="172" type="noConversion"/>
  </si>
  <si>
    <r>
      <rPr>
        <sz val="12"/>
        <color theme="1"/>
        <rFont val="微软雅黑"/>
        <family val="2"/>
        <charset val="134"/>
      </rPr>
      <t>金道：蓄势、生金、锻金、通金
气道：易脉、储海、</t>
    </r>
    <r>
      <rPr>
        <sz val="12"/>
        <color rgb="FF00B050"/>
        <rFont val="微软雅黑"/>
        <family val="2"/>
        <charset val="134"/>
      </rPr>
      <t>抱朴（可点）</t>
    </r>
    <r>
      <rPr>
        <sz val="12"/>
        <rFont val="微软雅黑"/>
        <family val="2"/>
        <charset val="134"/>
      </rPr>
      <t xml:space="preserve">
剑道：通明、重剑
器道：青龙、双持、化灵</t>
    </r>
    <phoneticPr fontId="172" type="noConversion"/>
  </si>
  <si>
    <t>核心：神皇印、蓄势
聚灵：纵地金光、悬灵术、刺穴、御水诀、滥觞
额外：运气术、五行颠倒术、三山印</t>
    <phoneticPr fontId="172" type="noConversion"/>
  </si>
  <si>
    <t>主要：重元转轮诀（元婴）重元无锋功
增强：金虹剑诀、五府锻元诀、重剑诀
额外：天晶诀、龙海吞象诀</t>
    <phoneticPr fontId="172" type="noConversion"/>
  </si>
  <si>
    <t>散元裂气斩</t>
  </si>
  <si>
    <t>开武器+纵地，利用技能功法抽牌
回合结束弃牌触发金罡炼体诀叠盾，裂气斩输出
注意每回合放技能不要超过三次，包括武器技能</t>
    <phoneticPr fontId="172" type="noConversion"/>
  </si>
  <si>
    <t>武器：护罩
防具：主护罩+减伤
饰品：护罩</t>
    <phoneticPr fontId="172" type="noConversion"/>
  </si>
  <si>
    <t>金道：冲穴、御体、锻金
体道：炼骨、化劲、冰肌、霸体
气道：集气、化劲、抱朴
器道：玄武、双持、化灵</t>
    <phoneticPr fontId="172" type="noConversion"/>
  </si>
  <si>
    <t>纵地金光、裂气斩</t>
    <phoneticPr fontId="172" type="noConversion"/>
  </si>
  <si>
    <t>一气分神功、金罡炼体诀、蓄灵诀、玄清天衍录、散气固元功、太上化龙真诀（体/气元婴，金元婴和锻金冲突）</t>
    <phoneticPr fontId="172" type="noConversion"/>
  </si>
  <si>
    <t>寸芒金连击</t>
  </si>
  <si>
    <t>准备：装备的蓄势触发坚毅减伤，体道化劲、冰肌进一步增加生存能力。
战斗：先用寸芒输出，内伤可用纵地金光、通穴、真龙之血解掉，掉血过多可用逆脉+寸芒回血。最后可用真龙血怒双倍伤害爆发收尾。
特别：炼骨可以叠减伤，配合护罩装备可触发御体减伤。</t>
    <phoneticPr fontId="172" type="noConversion"/>
  </si>
  <si>
    <t>武器：振金
防具：护罩
饰品：护罩+蓄势</t>
    <phoneticPr fontId="172" type="noConversion"/>
  </si>
  <si>
    <t>金道：冲穴、强金、五行、御体、坚毅
体道：炼骨、化劲（可点冰肌、霸体）
器道：玄武、双持（可点化灵）</t>
    <phoneticPr fontId="172" type="noConversion"/>
  </si>
  <si>
    <t>寸芒、逆脉、三山印、火铃印、纵地金光、通穴、真龙血怒、悬灵术</t>
    <phoneticPr fontId="172" type="noConversion"/>
  </si>
  <si>
    <t>流光真诀、藏离诀、金翎托天功、真龙九变、幻影神行诀、金刚移山诀</t>
    <phoneticPr fontId="172" type="noConversion"/>
  </si>
  <si>
    <t>连击</t>
  </si>
  <si>
    <t>金鸿剑派</t>
    <phoneticPr fontId="172" type="noConversion"/>
  </si>
  <si>
    <t>流派传承</t>
  </si>
  <si>
    <t>还未更新完毕</t>
  </si>
  <si>
    <t xml:space="preserve">  现在护甲法袍类的玄武灵纹不能选缠绕了</t>
  </si>
  <si>
    <t>X3倍灵力</t>
  </si>
  <si>
    <t>X2倍灵力</t>
  </si>
  <si>
    <t>版本V2.0</t>
  </si>
  <si>
    <t>X1.5倍灵力</t>
  </si>
  <si>
    <t>x1/2/3倍灵力</t>
  </si>
  <si>
    <t>吸收X灵气</t>
  </si>
  <si>
    <t>增加80/160灵力</t>
  </si>
  <si>
    <t>增加30/60/90/120灵力</t>
  </si>
  <si>
    <t>增加30/60/90/120/150灵力</t>
  </si>
  <si>
    <r>
      <rPr>
        <sz val="12"/>
        <color rgb="FF000000"/>
        <rFont val="微软雅黑"/>
        <family val="2"/>
        <charset val="134"/>
      </rPr>
      <t>牙、骨</t>
    </r>
  </si>
  <si>
    <r>
      <rPr>
        <sz val="12"/>
        <color rgb="FF000000"/>
        <rFont val="微软雅黑"/>
        <family val="2"/>
        <charset val="134"/>
      </rPr>
      <t>灵物</t>
    </r>
  </si>
  <si>
    <r>
      <rPr>
        <sz val="12"/>
        <color rgb="FF000000"/>
        <rFont val="微软雅黑"/>
        <family val="2"/>
        <charset val="134"/>
      </rPr>
      <t>石</t>
    </r>
  </si>
  <si>
    <r>
      <rPr>
        <sz val="12"/>
        <color rgb="FF000000"/>
        <rFont val="微软雅黑"/>
        <family val="2"/>
        <charset val="134"/>
      </rPr>
      <t>金属</t>
    </r>
  </si>
  <si>
    <r>
      <rPr>
        <sz val="12"/>
        <color rgb="FF000000"/>
        <rFont val="微软雅黑"/>
        <family val="2"/>
        <charset val="134"/>
      </rPr>
      <t>皮、鳞片</t>
    </r>
  </si>
  <si>
    <r>
      <rPr>
        <sz val="12"/>
        <color rgb="FF000000"/>
        <rFont val="微软雅黑"/>
        <family val="2"/>
        <charset val="134"/>
      </rPr>
      <t>韧性</t>
    </r>
  </si>
  <si>
    <r>
      <rPr>
        <sz val="12"/>
        <color rgb="FF000000"/>
        <rFont val="微软雅黑"/>
        <family val="2"/>
        <charset val="134"/>
      </rPr>
      <t>坚固</t>
    </r>
  </si>
  <si>
    <r>
      <rPr>
        <sz val="12"/>
        <color rgb="FF000000"/>
        <rFont val="微软雅黑"/>
        <family val="2"/>
        <charset val="134"/>
      </rPr>
      <t>灵性</t>
    </r>
  </si>
  <si>
    <r>
      <rPr>
        <sz val="12"/>
        <color rgb="FF000000"/>
        <rFont val="微软雅黑"/>
        <family val="2"/>
        <charset val="134"/>
      </rPr>
      <t>操控</t>
    </r>
  </si>
  <si>
    <r>
      <rPr>
        <sz val="12"/>
        <color rgb="FF000000"/>
        <rFont val="微软雅黑"/>
        <family val="2"/>
        <charset val="134"/>
      </rPr>
      <t>亲和</t>
    </r>
  </si>
  <si>
    <t>当前
属性</t>
  </si>
  <si>
    <t>造成X系多段伤害</t>
  </si>
  <si>
    <t>多段X伤害</t>
  </si>
  <si>
    <t>本回合收到的X系伤害-1</t>
  </si>
  <si>
    <t>灵根权重X</t>
  </si>
  <si>
    <t>当前五维总和</t>
  </si>
  <si>
    <t>牙、骨</t>
  </si>
  <si>
    <t>生命</t>
  </si>
  <si>
    <t>灵物</t>
  </si>
  <si>
    <t>金属</t>
  </si>
  <si>
    <t>伤害X</t>
  </si>
  <si>
    <t>皮、鳞片</t>
  </si>
  <si>
    <t>已有材料数量</t>
  </si>
  <si>
    <t>已有材料类型</t>
  </si>
  <si>
    <t>价值</t>
  </si>
  <si>
    <t>五维满灵力</t>
  </si>
  <si>
    <t>回合开始获得【凝神】</t>
  </si>
  <si>
    <t>回合开始敌方获得【神殇】</t>
  </si>
  <si>
    <t>获得【凝神】</t>
  </si>
  <si>
    <t>敌方获得【神殇】</t>
  </si>
  <si>
    <t>神念</t>
  </si>
  <si>
    <t>回合开始获得【剑气】</t>
  </si>
  <si>
    <t>回合结束获得【护罩】</t>
  </si>
  <si>
    <t>回合结束获得【反伤】</t>
  </si>
  <si>
    <t>获得【剑气】</t>
  </si>
  <si>
    <t>获得【护罩】</t>
  </si>
  <si>
    <t>回合开始获得【护罩】</t>
  </si>
  <si>
    <t>回合开始敌方获得【易伤】</t>
  </si>
  <si>
    <t>回合结束获得【速】</t>
  </si>
  <si>
    <t>敌方获得【缚足】</t>
  </si>
  <si>
    <t>吸收随机灵气</t>
  </si>
  <si>
    <t>敌方获得【易伤】</t>
  </si>
  <si>
    <t>回合开始获得【尘】</t>
  </si>
  <si>
    <t>回合开始敌方获得【沙】</t>
  </si>
  <si>
    <t>回合结束获得【减伤】</t>
  </si>
  <si>
    <t>获得【减伤】</t>
  </si>
  <si>
    <t>敌方获得【沙】</t>
  </si>
  <si>
    <t>获得【尘】</t>
  </si>
  <si>
    <t>敌方获得【破体】</t>
  </si>
  <si>
    <t>回合开始获得【化焰】</t>
  </si>
  <si>
    <t>回合开始敌方获得【灼烧】</t>
  </si>
  <si>
    <t>回合开始获得【辟火】</t>
  </si>
  <si>
    <t>回合结束获得【化焰】</t>
  </si>
  <si>
    <t>获得【化焰】</t>
  </si>
  <si>
    <t xml:space="preserve">  获得【焰】</t>
  </si>
  <si>
    <t>敌方获得【灼烧】</t>
  </si>
  <si>
    <t>回合开始恢复生命值</t>
  </si>
  <si>
    <t>回合开始敌方获得【缠绕】</t>
  </si>
  <si>
    <t>回合开始获得【辟木】</t>
  </si>
  <si>
    <t>回合结束恢复生命</t>
  </si>
  <si>
    <t>恢复生命</t>
  </si>
  <si>
    <t>敌方获得【中毒】</t>
  </si>
  <si>
    <t>敌方获得【缠绕】</t>
  </si>
  <si>
    <t>回合开始获得【疗】</t>
  </si>
  <si>
    <t>回合开始敌方获得【霜冻】</t>
  </si>
  <si>
    <t>回合开始获得【辟水】</t>
  </si>
  <si>
    <t>回合结束获得【疗】</t>
  </si>
  <si>
    <t>获得【疗】</t>
  </si>
  <si>
    <t>敌方获得【霜冻】</t>
  </si>
  <si>
    <t>回合开始获得【蓄势】</t>
  </si>
  <si>
    <t>回合开始获得【辟金】</t>
  </si>
  <si>
    <t>回合结束获得【蓄势】</t>
  </si>
  <si>
    <t>获得【御X】</t>
  </si>
  <si>
    <t>获得【蓄势】</t>
  </si>
  <si>
    <t>敌方获得【流血】</t>
  </si>
  <si>
    <t>回合结束获得【凝神】</t>
  </si>
  <si>
    <t>回合开始吸收随机灵气</t>
  </si>
  <si>
    <t>回合开始吸收土系灵气</t>
  </si>
  <si>
    <t>回合开始吸收火系灵气</t>
  </si>
  <si>
    <t>回合开始吸收木系灵气</t>
  </si>
  <si>
    <t>回合开始敌方获得【中毒】</t>
  </si>
  <si>
    <t>回合开始获得【辟毒】</t>
  </si>
  <si>
    <t>回合开始吸收水系灵气</t>
  </si>
  <si>
    <t>回合开始吸收金系灵气</t>
  </si>
  <si>
    <t>战斗开始时获得
对应属性权重</t>
  </si>
  <si>
    <t>获得【振X】</t>
  </si>
  <si>
    <t>造成多段X属性伤害</t>
  </si>
  <si>
    <t>获得【驭X】</t>
  </si>
  <si>
    <t>造成X属性伤害</t>
  </si>
  <si>
    <t>针</t>
  </si>
  <si>
    <t>阴阳</t>
  </si>
  <si>
    <t>性热</t>
  </si>
  <si>
    <t>开悟</t>
  </si>
  <si>
    <t>梧桐木</t>
  </si>
  <si>
    <t>平</t>
  </si>
  <si>
    <t>陨龙之地</t>
  </si>
  <si>
    <t>性寒</t>
  </si>
  <si>
    <t>道蕴</t>
  </si>
  <si>
    <t>生息</t>
  </si>
  <si>
    <t>剑意</t>
  </si>
  <si>
    <t>振气</t>
  </si>
  <si>
    <t>聚元</t>
  </si>
  <si>
    <t>强火</t>
  </si>
  <si>
    <t>避劫</t>
    <phoneticPr fontId="172" type="noConversion"/>
  </si>
  <si>
    <t>养魂</t>
  </si>
  <si>
    <t>御气</t>
  </si>
  <si>
    <t>凝婴</t>
  </si>
  <si>
    <t>益寿</t>
  </si>
  <si>
    <t>炼气</t>
  </si>
  <si>
    <t>暂无，服用后修为+81000</t>
  </si>
  <si>
    <t>六阶妖丹·混元</t>
  </si>
  <si>
    <t>六阶妖丹·神</t>
  </si>
  <si>
    <t>六阶妖丹·土</t>
  </si>
  <si>
    <t>六阶妖丹·火</t>
  </si>
  <si>
    <t>六阶妖丹·水</t>
  </si>
  <si>
    <t>六阶妖丹·木</t>
  </si>
  <si>
    <t>六阶妖丹·金</t>
  </si>
  <si>
    <t>天机阁情报</t>
  </si>
  <si>
    <t>调和</t>
  </si>
  <si>
    <t>净血</t>
  </si>
  <si>
    <t>清心</t>
  </si>
  <si>
    <t>神行</t>
  </si>
  <si>
    <t>煅体</t>
  </si>
  <si>
    <t>开窍</t>
  </si>
  <si>
    <t>南宁海、碎星海域、蓬莎海域、图南海、化龙海</t>
  </si>
  <si>
    <t>南宁海、碎星海域、蓬莎海域、东海、化龙海</t>
  </si>
  <si>
    <t>南宁海、碎星海域、蓬莎海域、图南海、东海</t>
  </si>
  <si>
    <t>化龙海</t>
  </si>
  <si>
    <t>无尽海渊</t>
  </si>
  <si>
    <t>炼魔</t>
  </si>
  <si>
    <t>玄冥海</t>
  </si>
  <si>
    <t>雷鸣海</t>
  </si>
  <si>
    <t>东海</t>
  </si>
  <si>
    <t>吞云海</t>
  </si>
  <si>
    <t>定煞</t>
  </si>
  <si>
    <t>幽冥海</t>
  </si>
  <si>
    <t>阴冥海</t>
  </si>
  <si>
    <t>倍数</t>
  </si>
  <si>
    <t>仙晶</t>
  </si>
  <si>
    <t>击杀妖兽获得/与人交易，服用后修为+13500</t>
  </si>
  <si>
    <t>五阶妖丹·混元</t>
  </si>
  <si>
    <t>五阶妖丹·神</t>
  </si>
  <si>
    <t>灵核</t>
  </si>
  <si>
    <t>五阶妖丹·土</t>
  </si>
  <si>
    <t>五阶妖丹·火</t>
  </si>
  <si>
    <t>单价</t>
  </si>
  <si>
    <t>五阶妖丹·水</t>
  </si>
  <si>
    <t>五阶妖丹·木</t>
  </si>
  <si>
    <t>五阶妖丹·金</t>
  </si>
  <si>
    <t>与人交易</t>
  </si>
  <si>
    <t>皇龙花</t>
  </si>
  <si>
    <t>龙须藤</t>
  </si>
  <si>
    <t>南崖海域、碎星海域、蓬莎海域</t>
  </si>
  <si>
    <t>易容</t>
  </si>
  <si>
    <t>驱妖</t>
  </si>
  <si>
    <t>西宁海、南宁海、千流海域</t>
  </si>
  <si>
    <t>诱妖</t>
  </si>
  <si>
    <t>星河</t>
  </si>
  <si>
    <t>中草阁大掌柜、风雷谷、西宁海、千流海域、南崖海域、浪方海域、吞云海、雷鸣海、东海、无尽海渊</t>
  </si>
  <si>
    <t>中草阁</t>
  </si>
  <si>
    <t>中草阁大掌柜、风雷谷、西宁海、南宁海、南崖海域、碎星海域、浪方海域、吞云海、化龙海</t>
  </si>
  <si>
    <t>中草阁、天机阁</t>
  </si>
  <si>
    <t>凝液</t>
  </si>
  <si>
    <t>天机阁执事交易、无尽海域坊市</t>
  </si>
  <si>
    <t>冥胎骨</t>
  </si>
  <si>
    <t>万魂晶</t>
  </si>
  <si>
    <t>天机阁执事交易、岱舆山、无尽海域坊市</t>
  </si>
  <si>
    <t>解毒</t>
  </si>
  <si>
    <t>御剑门、南宁海、千流海域、南崖海域、浪方海域、雷鸣海</t>
  </si>
  <si>
    <t>大地图随机采药点、巫山、无尽海域坊市</t>
  </si>
  <si>
    <t>中草阁大掌柜、正阳山、北宁海、西宁海、千流海域、南崖海域、蓬莎海域、浪方海域、雷鸣海、图南海</t>
  </si>
  <si>
    <t>中草阁大掌柜、北宁海、西宁海、南崖海域、碎星海域、蓬莎海域、吞云海、雷鸣海</t>
  </si>
  <si>
    <t>中草阁大掌柜、北宁海、西宁海、南崖海域、碎星海域、蓬莎海域、吞云海</t>
  </si>
  <si>
    <t>竹山</t>
  </si>
  <si>
    <t>中草阁大掌柜、方壶山、北宁海、千流海域、蓬莎海域、浪方海域、雷鸣海、东海</t>
  </si>
  <si>
    <t>金虹</t>
  </si>
  <si>
    <t>连石山、北宁海、南宁海、千流海域、蓬莎海域、浪方海域、图南海、东海</t>
  </si>
  <si>
    <t>天剑笋</t>
  </si>
  <si>
    <t>方壶山</t>
  </si>
  <si>
    <t>风雷谷</t>
  </si>
  <si>
    <t>火麒麟处、无尽海域</t>
  </si>
  <si>
    <t>中草阁大掌柜、幽冥海</t>
  </si>
  <si>
    <t>中草阁大掌柜、阴冥海</t>
  </si>
  <si>
    <t>金虹、竹山、星河、离火、化尘</t>
  </si>
  <si>
    <t>方壶山、风雷谷</t>
  </si>
  <si>
    <t>九嶷山、御剑门</t>
  </si>
  <si>
    <t>中草阁大掌柜、连石山</t>
  </si>
  <si>
    <t>培元</t>
  </si>
  <si>
    <t>离火</t>
  </si>
  <si>
    <t>中草阁大掌柜、沃焦山、南宁海、千流海域、南崖海域、碎星海域、吞云海</t>
  </si>
  <si>
    <t>固元</t>
  </si>
  <si>
    <t>击杀妖兽获得/与人交易，服用后修为+1440</t>
  </si>
  <si>
    <t>四阶妖丹·混元</t>
  </si>
  <si>
    <t>四阶妖丹·神</t>
  </si>
  <si>
    <t>四阶妖丹·土</t>
  </si>
  <si>
    <t>四阶妖丹·火</t>
  </si>
  <si>
    <t>四阶妖丹·水</t>
  </si>
  <si>
    <t>四阶妖丹·木</t>
  </si>
  <si>
    <t>四阶妖丹·金</t>
  </si>
  <si>
    <t>沂山、岱舆山</t>
  </si>
  <si>
    <t>禾山、岱舆山</t>
  </si>
  <si>
    <t>无尽海域坊市</t>
  </si>
  <si>
    <t>炼魂珠</t>
  </si>
  <si>
    <t>沂山、九嶷山</t>
  </si>
  <si>
    <t>交易、无尽海域坊市</t>
  </si>
  <si>
    <t>九嶷山</t>
  </si>
  <si>
    <t>离火、化尘</t>
  </si>
  <si>
    <t>正阳山、沃焦山</t>
  </si>
  <si>
    <t>竹山、离火</t>
  </si>
  <si>
    <t>方壶山、沃焦山</t>
  </si>
  <si>
    <t>金虹、星河</t>
  </si>
  <si>
    <t>风雷谷、连石山</t>
  </si>
  <si>
    <t>竹山、星河</t>
  </si>
  <si>
    <t>金虹、化尘</t>
  </si>
  <si>
    <t>连石山、正阳山</t>
  </si>
  <si>
    <t>御剑门、风雷谷、巫山</t>
  </si>
  <si>
    <t>九嶷山、连石山</t>
  </si>
  <si>
    <t>禾山、巫山</t>
  </si>
  <si>
    <t>御剑门、风雷谷</t>
  </si>
  <si>
    <t>金虹、竹山</t>
  </si>
  <si>
    <t>方壶山、连石山</t>
  </si>
  <si>
    <t>方壶山、风雷谷、岱舆山</t>
  </si>
  <si>
    <t>连石山、巫山</t>
  </si>
  <si>
    <t>方壶山、沃焦山、岱舆山</t>
  </si>
  <si>
    <t>沂山、正阳山</t>
  </si>
  <si>
    <t>九嶷山、方壶山</t>
  </si>
  <si>
    <t>养气</t>
  </si>
  <si>
    <t>御剑门、方壶山、岱舆山</t>
  </si>
  <si>
    <t>九嶷山、正阳山</t>
  </si>
  <si>
    <t>禾山、方壶山、岱舆山</t>
  </si>
  <si>
    <t>沂山、沃焦山</t>
  </si>
  <si>
    <t>击杀妖兽获得/与人交易，服用后修为+135</t>
  </si>
  <si>
    <t>三阶妖丹·混元</t>
  </si>
  <si>
    <t>三阶妖丹·神</t>
  </si>
  <si>
    <t>三阶妖丹·土</t>
  </si>
  <si>
    <t>三阶妖丹·火</t>
  </si>
  <si>
    <t>三阶妖丹·水</t>
  </si>
  <si>
    <t>三阶妖丹·木</t>
  </si>
  <si>
    <t>三阶妖丹·金</t>
  </si>
  <si>
    <t>御剑门、风雷谷、连石山</t>
  </si>
  <si>
    <t>竹山、星河、化尘</t>
  </si>
  <si>
    <t>禾山、方壶山、风雷谷、正阳山、岱舆山</t>
  </si>
  <si>
    <t>沂山、方壶山、正阳山、风雷谷、岱舆山</t>
  </si>
  <si>
    <t>九嶷山、正阳山、连石山、岱舆山</t>
  </si>
  <si>
    <t>金虹、离火</t>
  </si>
  <si>
    <t>连石山、沃焦山、巫山</t>
  </si>
  <si>
    <t>金虹、离火、化尘</t>
  </si>
  <si>
    <t>九嶷山、正阳山、连石山、沃焦山、巫山、岱舆山</t>
  </si>
  <si>
    <t>星河、离火</t>
  </si>
  <si>
    <t>禾山、沂山、九嶷山、御剑门、风雷谷、沃焦山</t>
  </si>
  <si>
    <t>大地图与人交易</t>
  </si>
  <si>
    <t>金虹、竹山、星河</t>
  </si>
  <si>
    <t>御剑门、禾山、方壶山、沂山、风雷谷、连石山</t>
  </si>
  <si>
    <t>金虹、星河、离火</t>
  </si>
  <si>
    <t>风雷谷、连石山、沃焦山、岱舆山</t>
  </si>
  <si>
    <t>禾山、沂山、御剑门、风雷谷、沃焦山</t>
  </si>
  <si>
    <t>金虹、竹山、离火</t>
  </si>
  <si>
    <t>方壶山、连石山、沃焦山、岱舆山</t>
  </si>
  <si>
    <t>禾山、九嶷山、正阳山、巫山</t>
  </si>
  <si>
    <t>沂山、御剑门、风雷谷、沃焦山、巫山</t>
  </si>
  <si>
    <t>金虹、竹山、化尘</t>
  </si>
  <si>
    <t>方壶山、正阳山、连石山、岱舆山</t>
  </si>
  <si>
    <t>禾山、沂山、九嶷山、巫山</t>
  </si>
  <si>
    <t>击杀妖兽获得/与人交易，服用后修为+12</t>
  </si>
  <si>
    <t>二阶妖丹·混元</t>
  </si>
  <si>
    <t>二阶妖丹·神</t>
  </si>
  <si>
    <t>二阶妖丹·土</t>
  </si>
  <si>
    <t>二阶妖丹·火</t>
  </si>
  <si>
    <t>二阶妖丹·水</t>
  </si>
  <si>
    <t>二阶妖丹·木</t>
  </si>
  <si>
    <t>二阶妖丹·金</t>
  </si>
  <si>
    <t>各种拍卖</t>
  </si>
  <si>
    <t>沂山、禾山、九嶷山、巫山、正阳山、方壶山、连石山、沃焦山、风雷谷</t>
  </si>
  <si>
    <t>与人交易、各种拍卖</t>
  </si>
  <si>
    <t>星河、离火、化尘</t>
  </si>
  <si>
    <t>御剑门、沂山、禾山、九嶷山、巫山、正阳山、岱舆山、沃焦山、风雷谷</t>
  </si>
  <si>
    <t>御剑门、沂山、禾山、九嶷山、巫山、方壶山、岱舆山、连石山、风雷谷</t>
  </si>
  <si>
    <t>金虹、竹山、离火、化尘</t>
  </si>
  <si>
    <t>御剑门、禾山、九嶷山、正阳山、方壶山、连石山、沃焦山</t>
  </si>
  <si>
    <t>沂山、禾山、巫山、正阳山、方壶山、连石山、沃焦山、风雷谷</t>
  </si>
  <si>
    <t>竹山、星河、离火、化尘</t>
  </si>
  <si>
    <t>御剑门、沂山、九嶷山、巫山、正阳山、方壶山、连石山、沃焦山、风雷谷</t>
  </si>
  <si>
    <t>御剑门、禾山、九嶷山、巫山、正阳山、方壶山、连石山、沃焦山、风雷谷</t>
  </si>
  <si>
    <t>门派药房</t>
  </si>
  <si>
    <t>药材价值↓</t>
  </si>
  <si>
    <t>采集地点</t>
  </si>
  <si>
    <t>可购买</t>
  </si>
  <si>
    <t>药力</t>
  </si>
  <si>
    <t>冷热赋值</t>
  </si>
  <si>
    <t>名字</t>
  </si>
  <si>
    <t>避劫丹主药2生息1080，为了方便看表格隐藏了</t>
    <phoneticPr fontId="172" type="noConversion"/>
  </si>
  <si>
    <t>寿元+500</t>
  </si>
  <si>
    <t>地元仙寿丹</t>
  </si>
  <si>
    <t>Mod</t>
  </si>
  <si>
    <t>避劫</t>
  </si>
  <si>
    <t>木灵三针花</t>
    <phoneticPr fontId="172" type="noConversion"/>
  </si>
  <si>
    <t>坎水玄冰果</t>
    <phoneticPr fontId="172" type="noConversion"/>
  </si>
  <si>
    <t>天劫降临的时限推迟百年，但渡劫时收到的天劫伤害将提升/丹毒+10</t>
    <phoneticPr fontId="172" type="noConversion"/>
  </si>
  <si>
    <t>避劫丹</t>
    <phoneticPr fontId="172" type="noConversion"/>
  </si>
  <si>
    <t>奇茸通天菊</t>
    <phoneticPr fontId="172" type="noConversion"/>
  </si>
  <si>
    <t>结婴时每回合【经脉】-1，【意志】-1。结婴成功后，可额外提升200点血量上限。/丹毒+5</t>
  </si>
  <si>
    <t>生命值+2000/丹毒+1</t>
  </si>
  <si>
    <t>在装扮的时候可以改变容貌</t>
  </si>
  <si>
    <t>易容丹</t>
  </si>
  <si>
    <t>下次战斗神识加10/丹毒+5</t>
  </si>
  <si>
    <t>生命值+800/丹毒+1</t>
  </si>
  <si>
    <t>生命值+600/丹毒+1</t>
  </si>
  <si>
    <t>凡人</t>
  </si>
  <si>
    <t>境界倍率→</t>
  </si>
  <si>
    <t>这是我自己玩的自定义成丹数
不用管
默认凡人就行</t>
  </si>
  <si>
    <t>境界等级→</t>
  </si>
  <si>
    <t>领悟丹圣后出双倍丹，且在非坊市地区将物品卖给感兴趣NPC的双倍价</t>
  </si>
  <si>
    <t>生命值+320/丹毒+2</t>
  </si>
  <si>
    <t>在灵药堂的购买丹药的价格</t>
  </si>
  <si>
    <t>在非坊市地区将物品卖给感兴趣的NPC或者从不感兴趣NPC收购</t>
  </si>
  <si>
    <t>在坊市将物品卖给感兴趣NPC【坊市95折】</t>
  </si>
  <si>
    <t>生命值+170/丹毒+1</t>
  </si>
  <si>
    <t>在坊市从不感兴趣的NPC收购该丹药【坊市95折】</t>
  </si>
  <si>
    <t>灵药堂的收购价【灵药堂9折】</t>
  </si>
  <si>
    <t>在非坊市地区将物品卖给不感兴趣NPC的标价</t>
  </si>
  <si>
    <t>在坊市将物品卖给不感兴趣的NPC【坊市95折】</t>
  </si>
  <si>
    <t>倍率说明</t>
  </si>
  <si>
    <t>交易价格-炼制成本 (中草阁购买草药价)</t>
  </si>
  <si>
    <t>价格差：</t>
  </si>
  <si>
    <t>丹药原价-炼制成本 (中草阁购买草药价)</t>
  </si>
  <si>
    <t>价值差：</t>
  </si>
  <si>
    <t>草药价格可以去药材与丹炉页面单独调整</t>
  </si>
  <si>
    <t>丹药价格是丹药价值的货币表现</t>
  </si>
  <si>
    <t>价值与价格：</t>
  </si>
  <si>
    <t>为"是"表示领悟了丹道融汇贯通中的控火，在计算炼丹消耗灵石价时减少丹炉所带的价格消耗；为"否"则正常计算丹炉损耗</t>
  </si>
  <si>
    <t>控火悟道涵义：</t>
  </si>
  <si>
    <t>控火悟道→</t>
  </si>
  <si>
    <t>价格倍率→</t>
  </si>
  <si>
    <t>是否出错</t>
  </si>
  <si>
    <t>药引容量</t>
  </si>
  <si>
    <t>价值差</t>
  </si>
  <si>
    <t>丹药价值</t>
  </si>
  <si>
    <t>炼丹理论消耗灵石</t>
  </si>
  <si>
    <t>药材总数</t>
  </si>
  <si>
    <t>丹炉耐久消耗</t>
  </si>
  <si>
    <t>数量5</t>
  </si>
  <si>
    <t>药引↓</t>
  </si>
  <si>
    <t>药引药力</t>
  </si>
  <si>
    <t>寒热</t>
  </si>
  <si>
    <t>辅药2↓</t>
  </si>
  <si>
    <t>辅药力2</t>
  </si>
  <si>
    <t>辅需求2</t>
  </si>
  <si>
    <t>辅药↓</t>
  </si>
  <si>
    <t>辅药力↓</t>
  </si>
  <si>
    <t>辅需求</t>
  </si>
  <si>
    <t>总辅需求</t>
  </si>
  <si>
    <t>主药2↓</t>
  </si>
  <si>
    <t>药力2</t>
  </si>
  <si>
    <t>主需求2</t>
  </si>
  <si>
    <t>主药↓</t>
  </si>
  <si>
    <t>药力↓</t>
  </si>
  <si>
    <t>主需求</t>
  </si>
  <si>
    <t>总主药需求</t>
  </si>
  <si>
    <t>相较于V1.6
更新了：炼丹模拟器-&gt;丹普传承，炼器表-&gt;炼器传承，，渡劫，功法神通检查，字体界面调整，流派-&gt;流派传承
修正了：炼器-天阳剑效果，练气期小境界提升血量调整，年历大量更新，化神领域效果
添加了：境界晋升修为需求，星官，龙宫，岫络谷，九州游记，灵石笔记，桃花笔记
删除了：流派评分，之前是看名字填的【狗头保命】，洞府，炼丹赚钱，灵石
额外的：
1.快捷键CTRL+F查找表内容
2.任何道友都可随意转载修改和使用，但不得用于商业目的
3.等待1.8的升级更新，计划年历，化神和渡劫整完，灵石攻略点名方向不做具体操作，合并表白攻略，剑灵剧情，合并龙宫与龙族剧情
4.攻略多来自各方道友，我主要制作页面，填充更新数据。同步数据于觅长生1.0.009 2023/1/18，如果版本更新或者表格错误，数据不对了可以来QQ频道传音符找我ID：竹山丹圣</t>
    <phoneticPr fontId="172" type="noConversion"/>
  </si>
  <si>
    <t>证道长生</t>
  </si>
  <si>
    <t>灵根</t>
  </si>
  <si>
    <t>挖矿</t>
  </si>
  <si>
    <t>1.3</t>
    <phoneticPr fontId="172" type="noConversion"/>
  </si>
  <si>
    <t>桃花笔记</t>
    <phoneticPr fontId="172" type="noConversion"/>
  </si>
  <si>
    <t>炼器</t>
  </si>
  <si>
    <t>2.0</t>
    <phoneticPr fontId="172" type="noConversion"/>
  </si>
  <si>
    <t>锻体丹</t>
  </si>
  <si>
    <t>气血</t>
  </si>
  <si>
    <t>炼丹</t>
  </si>
  <si>
    <t>年历游记</t>
    <phoneticPr fontId="172" type="noConversion"/>
  </si>
  <si>
    <t>悟性</t>
  </si>
  <si>
    <t>广陵城</t>
  </si>
  <si>
    <t>复杂任务</t>
  </si>
  <si>
    <t>资质</t>
  </si>
  <si>
    <t>天星城</t>
  </si>
  <si>
    <t>功法神通</t>
  </si>
  <si>
    <t>厉魂丹</t>
  </si>
  <si>
    <t>灵魂丹</t>
  </si>
  <si>
    <t>《23年1月18日》
=V1.7=
仙录传承更新</t>
    <phoneticPr fontId="172" type="noConversion"/>
  </si>
  <si>
    <t>云汐城</t>
  </si>
  <si>
    <t>寿元</t>
  </si>
  <si>
    <t>逸风城</t>
  </si>
  <si>
    <t>2.0</t>
  </si>
  <si>
    <t>炼器传承</t>
  </si>
  <si>
    <t>武陵城</t>
  </si>
  <si>
    <t>1.0</t>
    <phoneticPr fontId="172" type="noConversion"/>
  </si>
  <si>
    <t>丹普传承</t>
  </si>
  <si>
    <t>竹山丹圣-整合</t>
  </si>
  <si>
    <t>六品</t>
  </si>
  <si>
    <t>五品</t>
  </si>
  <si>
    <t>四品</t>
  </si>
  <si>
    <t>三品</t>
  </si>
  <si>
    <t>二品</t>
  </si>
  <si>
    <t>一品</t>
  </si>
  <si>
    <t>一仙道人</t>
  </si>
  <si>
    <t>版本</t>
  </si>
  <si>
    <t>部分数据源</t>
  </si>
  <si>
    <t>默认适应X100%</t>
    <phoneticPr fontId="172" type="noConversion"/>
  </si>
  <si>
    <t>跑`商</t>
    <phoneticPr fontId="1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</si>
</sst>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m&quot;月&quot;d&quot;日&quot;;@"/>
    <numFmt numFmtId="177" formatCode="0_);[Red]\(0\)"/>
    <numFmt numFmtId="178" formatCode="0_ "/>
    <numFmt numFmtId="179" formatCode="m&quot;月&quot;"/>
  </numFmts>
  <fonts count="333">
    <font>
      <sz val="10"/>
      <color theme="1"/>
      <name val="等线"/>
      <family val="2"/>
      <charset val="134"/>
      <scheme val="minor"/>
    </font>
    <font>
      <sz val="11"/>
      <color rgb="FF000000"/>
      <name val="SimSun"/>
      <family val="3"/>
      <charset val="134"/>
    </font>
    <font>
      <sz val="11"/>
      <name val="宋体"/>
      <family val="3"/>
      <charset val="134"/>
    </font>
    <font>
      <sz val="11"/>
      <name val="宋体"/>
      <family val="3"/>
      <charset val="134"/>
    </font>
    <font>
      <sz val="14"/>
      <color rgb="FF000000"/>
      <name val="等线"/>
      <family val="3"/>
      <charset val="134"/>
    </font>
    <font>
      <sz val="14"/>
      <color rgb="FF000000"/>
      <name val="等线"/>
      <family val="3"/>
      <charset val="134"/>
    </font>
    <font>
      <sz val="14"/>
      <name val="等线"/>
      <family val="3"/>
      <charset val="134"/>
    </font>
    <font>
      <sz val="14"/>
      <name val="等线"/>
      <family val="3"/>
      <charset val="134"/>
    </font>
    <font>
      <sz val="10"/>
      <color rgb="FF000000"/>
      <name val="等线"/>
      <family val="3"/>
      <charset val="134"/>
    </font>
    <font>
      <sz val="11"/>
      <color rgb="FF000000"/>
      <name val="SimSun"/>
      <charset val="134"/>
    </font>
    <font>
      <sz val="12"/>
      <name val="宋体"/>
      <family val="3"/>
      <charset val="134"/>
    </font>
    <font>
      <b/>
      <sz val="10"/>
      <color rgb="FF000000"/>
      <name val="等线"/>
      <family val="3"/>
      <charset val="134"/>
    </font>
    <font>
      <b/>
      <sz val="10"/>
      <name val="等线"/>
      <family val="3"/>
      <charset val="134"/>
    </font>
    <font>
      <sz val="10"/>
      <color rgb="FF000000"/>
      <name val="等线"/>
      <family val="3"/>
      <charset val="134"/>
    </font>
    <font>
      <sz val="11"/>
      <name val="SimSun"/>
      <charset val="134"/>
    </font>
    <font>
      <sz val="11"/>
      <color rgb="FF333333"/>
      <name val="宋体"/>
      <family val="3"/>
      <charset val="134"/>
    </font>
    <font>
      <sz val="11"/>
      <color rgb="FFFFFFFF"/>
      <name val="SimSun"/>
      <charset val="134"/>
    </font>
    <font>
      <sz val="11"/>
      <color rgb="FFFFFFFF"/>
      <name val="宋体"/>
      <family val="3"/>
      <charset val="134"/>
    </font>
    <font>
      <sz val="11"/>
      <color rgb="FFFFFFFF"/>
      <name val="SimSun"/>
      <charset val="134"/>
    </font>
    <font>
      <b/>
      <sz val="26"/>
      <color rgb="FF000000"/>
      <name val="Microsoft YaHei"/>
      <family val="2"/>
      <charset val="134"/>
    </font>
    <font>
      <sz val="12"/>
      <color rgb="FF333333"/>
      <name val="Arial"/>
      <family val="2"/>
    </font>
    <font>
      <sz val="10"/>
      <name val="等线"/>
      <family val="3"/>
      <charset val="134"/>
    </font>
    <font>
      <b/>
      <sz val="10"/>
      <name val="Microsoft YaHei"/>
      <family val="2"/>
      <charset val="134"/>
    </font>
    <font>
      <b/>
      <sz val="10"/>
      <color rgb="FF000000"/>
      <name val="Microsoft YaHei"/>
      <family val="2"/>
      <charset val="134"/>
    </font>
    <font>
      <b/>
      <sz val="10"/>
      <color rgb="FF000000"/>
      <name val="Arial"/>
      <family val="2"/>
    </font>
    <font>
      <sz val="16"/>
      <color rgb="FF000000"/>
      <name val="Microsoft YaHei"/>
      <family val="2"/>
      <charset val="134"/>
    </font>
    <font>
      <sz val="10"/>
      <color rgb="FF000000"/>
      <name val="Microsoft YaHei"/>
      <family val="2"/>
      <charset val="134"/>
    </font>
    <font>
      <sz val="10"/>
      <color rgb="FF000000"/>
      <name val="Arial"/>
      <family val="2"/>
    </font>
    <font>
      <sz val="10"/>
      <name val="Arial"/>
      <family val="2"/>
    </font>
    <font>
      <sz val="10"/>
      <name val="Microsoft YaHei"/>
      <family val="2"/>
      <charset val="134"/>
    </font>
    <font>
      <sz val="10"/>
      <name val="宋体"/>
      <family val="3"/>
      <charset val="134"/>
    </font>
    <font>
      <sz val="12"/>
      <color rgb="FF000000"/>
      <name val="SimSun"/>
      <charset val="134"/>
    </font>
    <font>
      <sz val="10"/>
      <color rgb="FF000000"/>
      <name val="Arial"/>
      <family val="2"/>
    </font>
    <font>
      <sz val="12"/>
      <color rgb="FF333333"/>
      <name val="Arial"/>
      <family val="2"/>
    </font>
    <font>
      <sz val="10"/>
      <color rgb="FF000000"/>
      <name val="Microsoft YaHei"/>
      <family val="2"/>
      <charset val="134"/>
    </font>
    <font>
      <sz val="16"/>
      <name val="Microsoft YaHei"/>
      <family val="2"/>
      <charset val="134"/>
    </font>
    <font>
      <b/>
      <sz val="16"/>
      <name val="Microsoft YaHei"/>
      <family val="2"/>
      <charset val="134"/>
    </font>
    <font>
      <sz val="18"/>
      <color rgb="FF000000"/>
      <name val="微软雅黑"/>
      <family val="2"/>
      <charset val="134"/>
    </font>
    <font>
      <sz val="12"/>
      <name val="等线"/>
      <family val="3"/>
      <charset val="134"/>
    </font>
    <font>
      <sz val="12"/>
      <color rgb="FF000000"/>
      <name val="等线"/>
      <family val="3"/>
      <charset val="134"/>
    </font>
    <font>
      <sz val="12"/>
      <color rgb="FF000000"/>
      <name val="等线"/>
      <family val="3"/>
      <charset val="134"/>
    </font>
    <font>
      <sz val="10"/>
      <color rgb="FFFF0000"/>
      <name val="Microsoft YaHei"/>
      <family val="2"/>
      <charset val="134"/>
    </font>
    <font>
      <sz val="10"/>
      <color rgb="FFFFFFFF"/>
      <name val="Microsoft YaHei"/>
      <family val="2"/>
      <charset val="134"/>
    </font>
    <font>
      <sz val="10"/>
      <color rgb="FFFF0000"/>
      <name val="Microsoft YaHei"/>
      <family val="2"/>
      <charset val="134"/>
    </font>
    <font>
      <sz val="16"/>
      <color rgb="FF000000"/>
      <name val="Microsoft YaHei"/>
      <family val="2"/>
      <charset val="134"/>
    </font>
    <font>
      <sz val="10"/>
      <color rgb="FFFFFFFF"/>
      <name val="Microsoft YaHei"/>
      <family val="2"/>
      <charset val="134"/>
    </font>
    <font>
      <sz val="10"/>
      <color rgb="FFFFFFFF"/>
      <name val="宋体"/>
      <family val="3"/>
      <charset val="134"/>
    </font>
    <font>
      <sz val="10"/>
      <color rgb="FFFFFFFF"/>
      <name val="SimSun"/>
      <charset val="134"/>
    </font>
    <font>
      <sz val="16"/>
      <name val="Microsoft YaHei"/>
      <family val="2"/>
      <charset val="134"/>
    </font>
    <font>
      <b/>
      <sz val="14"/>
      <color rgb="FFFF0000"/>
      <name val="宋体"/>
      <family val="3"/>
      <charset val="134"/>
    </font>
    <font>
      <sz val="16"/>
      <color rgb="FF000000"/>
      <name val="Microsoft YaHei"/>
      <family val="2"/>
      <charset val="134"/>
    </font>
    <font>
      <sz val="10"/>
      <color rgb="FF000000"/>
      <name val="SimSun"/>
      <charset val="134"/>
    </font>
    <font>
      <sz val="10"/>
      <color rgb="FF000000"/>
      <name val="SimSun"/>
      <charset val="134"/>
    </font>
    <font>
      <sz val="12"/>
      <name val="宋体"/>
      <family val="3"/>
      <charset val="134"/>
    </font>
    <font>
      <sz val="24"/>
      <color rgb="FF000000"/>
      <name val="等线"/>
      <family val="3"/>
      <charset val="134"/>
    </font>
    <font>
      <sz val="24"/>
      <name val="等线"/>
      <family val="3"/>
      <charset val="134"/>
    </font>
    <font>
      <u/>
      <sz val="24"/>
      <color rgb="FF175CEB"/>
      <name val="等线"/>
      <family val="3"/>
      <charset val="134"/>
    </font>
    <font>
      <u/>
      <sz val="24"/>
      <color rgb="FF175CEB"/>
      <name val="等线"/>
      <family val="3"/>
      <charset val="134"/>
    </font>
    <font>
      <u/>
      <sz val="14"/>
      <color rgb="FF000000"/>
      <name val="等线"/>
      <family val="3"/>
      <charset val="134"/>
    </font>
    <font>
      <sz val="11"/>
      <name val="等线"/>
      <family val="3"/>
      <charset val="134"/>
    </font>
    <font>
      <sz val="11"/>
      <name val="等线"/>
      <family val="3"/>
      <charset val="134"/>
    </font>
    <font>
      <sz val="11"/>
      <color rgb="FF000000"/>
      <name val="等线"/>
      <family val="3"/>
      <charset val="134"/>
    </font>
    <font>
      <sz val="11"/>
      <color rgb="FF000000"/>
      <name val="等线"/>
      <family val="3"/>
      <charset val="134"/>
    </font>
    <font>
      <sz val="11"/>
      <color rgb="FFFF0000"/>
      <name val="等线"/>
      <family val="3"/>
      <charset val="134"/>
    </font>
    <font>
      <sz val="11"/>
      <color rgb="FFFFFFFF"/>
      <name val="等线"/>
      <family val="3"/>
      <charset val="134"/>
    </font>
    <font>
      <sz val="11"/>
      <color rgb="FFFFFFFF"/>
      <name val="等线"/>
      <family val="3"/>
      <charset val="134"/>
    </font>
    <font>
      <u/>
      <sz val="11"/>
      <color rgb="FF175CEB"/>
      <name val="等线"/>
      <family val="3"/>
      <charset val="134"/>
    </font>
    <font>
      <sz val="11"/>
      <color rgb="FFFF0000"/>
      <name val="宋体"/>
      <family val="3"/>
      <charset val="134"/>
    </font>
    <font>
      <sz val="11"/>
      <name val="SimSun"/>
      <charset val="134"/>
    </font>
    <font>
      <b/>
      <sz val="11"/>
      <color rgb="FF000000"/>
      <name val="SimSun"/>
      <charset val="134"/>
    </font>
    <font>
      <u/>
      <sz val="12"/>
      <color rgb="FF018FFB"/>
      <name val="等线"/>
      <family val="3"/>
      <charset val="134"/>
    </font>
    <font>
      <b/>
      <sz val="12"/>
      <name val="等线"/>
      <family val="3"/>
      <charset val="134"/>
    </font>
    <font>
      <b/>
      <sz val="12"/>
      <color rgb="FF000000"/>
      <name val="等线"/>
      <family val="3"/>
      <charset val="134"/>
    </font>
    <font>
      <sz val="11"/>
      <name val="宋体"/>
      <family val="3"/>
      <charset val="134"/>
    </font>
    <font>
      <sz val="11"/>
      <color rgb="FF00B050"/>
      <name val="宋体"/>
      <family val="3"/>
      <charset val="134"/>
    </font>
    <font>
      <sz val="11"/>
      <color rgb="FF008E40"/>
      <name val="宋体"/>
      <family val="3"/>
      <charset val="134"/>
    </font>
    <font>
      <sz val="11"/>
      <color rgb="FF008E40"/>
      <name val="宋体"/>
      <family val="3"/>
      <charset val="134"/>
    </font>
    <font>
      <sz val="11"/>
      <color rgb="FF00B0F0"/>
      <name val="宋体"/>
      <family val="3"/>
      <charset val="134"/>
    </font>
    <font>
      <sz val="11"/>
      <color rgb="FF00B0F0"/>
      <name val="宋体"/>
      <family val="3"/>
      <charset val="134"/>
    </font>
    <font>
      <sz val="11"/>
      <color rgb="FF7030A0"/>
      <name val="宋体"/>
      <family val="3"/>
      <charset val="134"/>
    </font>
    <font>
      <sz val="11"/>
      <color rgb="FF00B0F0"/>
      <name val="SimSun"/>
      <charset val="134"/>
    </font>
    <font>
      <sz val="11"/>
      <color rgb="FF00B050"/>
      <name val="SimSun"/>
      <charset val="134"/>
    </font>
    <font>
      <sz val="11"/>
      <color rgb="FF7030A0"/>
      <name val="宋体"/>
      <family val="3"/>
      <charset val="134"/>
    </font>
    <font>
      <sz val="11"/>
      <color rgb="FFF79646"/>
      <name val="宋体"/>
      <family val="3"/>
      <charset val="134"/>
    </font>
    <font>
      <sz val="11"/>
      <color rgb="FF7030A0"/>
      <name val="SimSun"/>
      <charset val="134"/>
    </font>
    <font>
      <sz val="11"/>
      <color rgb="FFF79646"/>
      <name val="宋体"/>
      <family val="3"/>
      <charset val="134"/>
    </font>
    <font>
      <sz val="11"/>
      <color rgb="FFF79646"/>
      <name val="SimSun"/>
      <charset val="134"/>
    </font>
    <font>
      <sz val="11"/>
      <name val="等线"/>
      <family val="3"/>
      <charset val="134"/>
    </font>
    <font>
      <sz val="11"/>
      <color rgb="FFC00000"/>
      <name val="宋体"/>
      <family val="3"/>
      <charset val="134"/>
    </font>
    <font>
      <sz val="11"/>
      <color rgb="FFC00000"/>
      <name val="宋体"/>
      <family val="3"/>
      <charset val="134"/>
    </font>
    <font>
      <sz val="11"/>
      <color rgb="FFC00000"/>
      <name val="SimSun"/>
      <charset val="134"/>
    </font>
    <font>
      <sz val="22"/>
      <color rgb="FF000000"/>
      <name val="等线"/>
      <family val="3"/>
      <charset val="134"/>
    </font>
    <font>
      <b/>
      <u/>
      <sz val="12"/>
      <color rgb="FF018FFB"/>
      <name val="等线"/>
      <family val="3"/>
      <charset val="134"/>
    </font>
    <font>
      <sz val="11"/>
      <color rgb="FFFF0000"/>
      <name val="宋体"/>
      <family val="3"/>
      <charset val="134"/>
    </font>
    <font>
      <sz val="11"/>
      <color rgb="FFFF0000"/>
      <name val="SimSun"/>
      <charset val="134"/>
    </font>
    <font>
      <sz val="11"/>
      <color rgb="FFC00000"/>
      <name val="宋体"/>
      <family val="3"/>
      <charset val="134"/>
    </font>
    <font>
      <b/>
      <sz val="12"/>
      <color rgb="FFCC0000"/>
      <name val="等线"/>
      <family val="3"/>
      <charset val="134"/>
    </font>
    <font>
      <b/>
      <sz val="12"/>
      <color rgb="FFCC0000"/>
      <name val="等线"/>
      <family val="3"/>
      <charset val="134"/>
    </font>
    <font>
      <b/>
      <sz val="11"/>
      <name val="宋体"/>
      <family val="3"/>
      <charset val="134"/>
    </font>
    <font>
      <b/>
      <sz val="11"/>
      <color rgb="FF008E40"/>
      <name val="宋体"/>
      <family val="3"/>
      <charset val="134"/>
    </font>
    <font>
      <sz val="11"/>
      <color rgb="FFFFC000"/>
      <name val="宋体"/>
      <family val="3"/>
      <charset val="134"/>
    </font>
    <font>
      <sz val="11"/>
      <color rgb="FF00B050"/>
      <name val="宋体"/>
      <family val="3"/>
      <charset val="134"/>
    </font>
    <font>
      <sz val="11"/>
      <color rgb="FFFB8D00"/>
      <name val="宋体"/>
      <family val="3"/>
      <charset val="134"/>
    </font>
    <font>
      <sz val="11"/>
      <color rgb="FFFB8D00"/>
      <name val="SimSun"/>
      <charset val="134"/>
    </font>
    <font>
      <sz val="11"/>
      <color rgb="FF00B0F0"/>
      <name val="宋体"/>
      <family val="3"/>
      <charset val="134"/>
    </font>
    <font>
      <sz val="11"/>
      <color rgb="FFCC0000"/>
      <name val="宋体"/>
      <family val="3"/>
      <charset val="134"/>
    </font>
    <font>
      <sz val="11"/>
      <color rgb="FFCC0000"/>
      <name val="SimSun"/>
      <charset val="134"/>
    </font>
    <font>
      <sz val="11"/>
      <color rgb="FF7030A0"/>
      <name val="宋体"/>
      <family val="3"/>
      <charset val="134"/>
    </font>
    <font>
      <sz val="11"/>
      <color rgb="FF000000"/>
      <name val="宋体"/>
      <family val="3"/>
      <charset val="134"/>
    </font>
    <font>
      <sz val="14"/>
      <color rgb="FF000000"/>
      <name val="微软雅黑"/>
      <family val="2"/>
      <charset val="134"/>
    </font>
    <font>
      <sz val="10"/>
      <color rgb="FF000000"/>
      <name val="等线"/>
      <family val="3"/>
      <charset val="134"/>
      <scheme val="minor"/>
    </font>
    <font>
      <sz val="12"/>
      <color rgb="FF333333"/>
      <name val="宋体"/>
      <family val="3"/>
      <charset val="134"/>
    </font>
    <font>
      <sz val="12"/>
      <color rgb="FF000000"/>
      <name val="宋体"/>
      <family val="3"/>
      <charset val="134"/>
    </font>
    <font>
      <b/>
      <sz val="12"/>
      <color rgb="FFFF0000"/>
      <name val="宋体"/>
      <family val="3"/>
      <charset val="134"/>
    </font>
    <font>
      <sz val="12"/>
      <color rgb="FFFF0000"/>
      <name val="Microsoft YaHei"/>
      <family val="2"/>
      <charset val="134"/>
    </font>
    <font>
      <sz val="12"/>
      <color rgb="FF333333"/>
      <name val="SimSun"/>
      <charset val="134"/>
    </font>
    <font>
      <b/>
      <sz val="12"/>
      <color rgb="FFFF0000"/>
      <name val="SimSun"/>
      <charset val="134"/>
    </font>
    <font>
      <b/>
      <sz val="12"/>
      <color rgb="FFFF0000"/>
      <name val="Arial"/>
      <family val="2"/>
    </font>
    <font>
      <sz val="18"/>
      <color rgb="FF000000"/>
      <name val="Microsoft YaHei"/>
      <family val="2"/>
      <charset val="134"/>
    </font>
    <font>
      <sz val="12"/>
      <color rgb="FF000000"/>
      <name val="微软雅黑"/>
      <family val="2"/>
      <charset val="134"/>
    </font>
    <font>
      <sz val="14"/>
      <color rgb="FFFF0000"/>
      <name val="Microsoft YaHei"/>
      <family val="2"/>
      <charset val="134"/>
    </font>
    <font>
      <sz val="10"/>
      <color rgb="FF000000"/>
      <name val="宋体"/>
      <family val="3"/>
      <charset val="134"/>
    </font>
    <font>
      <sz val="16"/>
      <color rgb="FFFF0000"/>
      <name val="Microsoft YaHei"/>
      <family val="2"/>
      <charset val="134"/>
    </font>
    <font>
      <sz val="12"/>
      <color rgb="FFFFFFFF"/>
      <name val="Microsoft YaHei"/>
      <family val="2"/>
      <charset val="134"/>
    </font>
    <font>
      <sz val="10"/>
      <color rgb="FFFFFFFF"/>
      <name val="Arial"/>
      <family val="2"/>
    </font>
    <font>
      <sz val="42"/>
      <color rgb="FFFF0000"/>
      <name val="Microsoft YaHei"/>
      <family val="2"/>
      <charset val="134"/>
    </font>
    <font>
      <sz val="10"/>
      <color rgb="FFFFF2CC"/>
      <name val="Arial"/>
      <family val="2"/>
    </font>
    <font>
      <sz val="10"/>
      <color rgb="FFFFD966"/>
      <name val="Arial"/>
      <family val="2"/>
    </font>
    <font>
      <sz val="16"/>
      <color rgb="FFCC0000"/>
      <name val="Microsoft YaHei"/>
      <family val="2"/>
      <charset val="134"/>
    </font>
    <font>
      <sz val="10"/>
      <color rgb="FFFFFF00"/>
      <name val="Arial"/>
      <family val="2"/>
    </font>
    <font>
      <sz val="10"/>
      <color rgb="FFCC0000"/>
      <name val="Arial"/>
      <family val="2"/>
    </font>
    <font>
      <sz val="16"/>
      <color rgb="FFFFFF00"/>
      <name val="Arial"/>
      <family val="2"/>
    </font>
    <font>
      <u/>
      <sz val="24"/>
      <color rgb="FF175CEB"/>
      <name val="微软雅黑"/>
      <family val="2"/>
      <charset val="134"/>
    </font>
    <font>
      <u/>
      <sz val="14"/>
      <color rgb="FF175CEB"/>
      <name val="等线"/>
      <family val="3"/>
      <charset val="134"/>
      <scheme val="minor"/>
    </font>
    <font>
      <u/>
      <sz val="11"/>
      <color rgb="FF175CEB"/>
      <name val="SimSun"/>
      <charset val="134"/>
    </font>
    <font>
      <sz val="11"/>
      <color rgb="FF000000"/>
      <name val="微软雅黑"/>
      <family val="2"/>
      <charset val="134"/>
    </font>
    <font>
      <u/>
      <sz val="11"/>
      <color rgb="FF175CEB"/>
      <name val="等线"/>
      <family val="3"/>
      <charset val="134"/>
      <scheme val="minor"/>
    </font>
    <font>
      <b/>
      <sz val="12"/>
      <color rgb="FFCC0000"/>
      <name val="微软雅黑"/>
      <family val="2"/>
      <charset val="134"/>
    </font>
    <font>
      <sz val="12"/>
      <color rgb="FFCC0000"/>
      <name val="等线"/>
      <family val="3"/>
      <charset val="134"/>
      <scheme val="minor"/>
    </font>
    <font>
      <sz val="11"/>
      <color theme="1"/>
      <name val="等线"/>
      <family val="3"/>
      <charset val="134"/>
      <scheme val="minor"/>
    </font>
    <font>
      <sz val="9"/>
      <name val="等线"/>
      <family val="2"/>
      <charset val="134"/>
      <scheme val="minor"/>
    </font>
    <font>
      <sz val="12"/>
      <color theme="1"/>
      <name val="微软雅黑"/>
      <family val="2"/>
      <charset val="134"/>
    </font>
    <font>
      <sz val="12"/>
      <name val="微软雅黑"/>
      <family val="2"/>
      <charset val="134"/>
    </font>
    <font>
      <sz val="12"/>
      <color rgb="FFFF0000"/>
      <name val="微软雅黑"/>
      <family val="2"/>
      <charset val="134"/>
    </font>
    <font>
      <sz val="14"/>
      <name val="微软雅黑"/>
      <family val="2"/>
      <charset val="134"/>
    </font>
    <font>
      <b/>
      <sz val="11"/>
      <color theme="0"/>
      <name val="等线"/>
      <family val="3"/>
      <charset val="134"/>
      <scheme val="minor"/>
    </font>
    <font>
      <b/>
      <sz val="28"/>
      <color theme="0"/>
      <name val="隶书"/>
      <family val="3"/>
      <charset val="134"/>
    </font>
    <font>
      <sz val="14"/>
      <color rgb="FFC6C6C6"/>
      <name val="微软雅黑"/>
      <family val="2"/>
      <charset val="134"/>
    </font>
    <font>
      <sz val="14"/>
      <color theme="1"/>
      <name val="微软雅黑"/>
      <family val="2"/>
      <charset val="134"/>
    </font>
    <font>
      <b/>
      <sz val="14"/>
      <color theme="0"/>
      <name val="微软雅黑"/>
      <family val="2"/>
      <charset val="134"/>
    </font>
    <font>
      <b/>
      <sz val="16"/>
      <name val="楷体"/>
      <family val="3"/>
      <charset val="134"/>
    </font>
    <font>
      <sz val="9"/>
      <name val="宋体"/>
      <family val="3"/>
      <charset val="134"/>
    </font>
    <font>
      <sz val="16"/>
      <name val="楷体"/>
      <family val="3"/>
      <charset val="134"/>
    </font>
    <font>
      <sz val="16"/>
      <color indexed="10"/>
      <name val="楷体"/>
      <family val="3"/>
      <charset val="134"/>
    </font>
    <font>
      <sz val="12"/>
      <color theme="1"/>
      <name val="微软雅黑 Light"/>
      <family val="2"/>
      <charset val="134"/>
    </font>
    <font>
      <sz val="11"/>
      <color theme="1"/>
      <name val="微软雅黑 Light"/>
      <family val="2"/>
      <charset val="134"/>
    </font>
    <font>
      <sz val="12"/>
      <color theme="1"/>
      <name val="等线"/>
      <family val="3"/>
      <charset val="134"/>
      <scheme val="minor"/>
    </font>
    <font>
      <sz val="48"/>
      <color rgb="FFFF0000"/>
      <name val="隶书"/>
      <family val="3"/>
      <charset val="134"/>
    </font>
    <font>
      <b/>
      <sz val="12"/>
      <color theme="0"/>
      <name val="微软雅黑"/>
      <family val="2"/>
      <charset val="134"/>
    </font>
    <font>
      <sz val="18"/>
      <color theme="0" tint="-0.14996795556505021"/>
      <name val="幼圆"/>
      <family val="3"/>
      <charset val="134"/>
    </font>
    <font>
      <sz val="48"/>
      <color theme="5" tint="-0.499984740745262"/>
      <name val="隶书"/>
      <family val="3"/>
      <charset val="134"/>
    </font>
    <font>
      <sz val="48"/>
      <color theme="1"/>
      <name val="隶书"/>
      <family val="3"/>
      <charset val="134"/>
    </font>
    <font>
      <sz val="48"/>
      <color theme="0"/>
      <name val="隶书"/>
      <family val="3"/>
      <charset val="134"/>
    </font>
    <font>
      <sz val="48"/>
      <color theme="7" tint="-0.499984740745262"/>
      <name val="隶书"/>
      <family val="3"/>
      <charset val="134"/>
    </font>
    <font>
      <sz val="48"/>
      <color theme="2" tint="-0.749992370372631"/>
      <name val="隶书"/>
      <family val="3"/>
      <charset val="134"/>
    </font>
    <font>
      <sz val="48"/>
      <color theme="9" tint="-0.499984740745262"/>
      <name val="隶书"/>
      <family val="3"/>
      <charset val="134"/>
    </font>
    <font>
      <sz val="12"/>
      <color theme="0"/>
      <name val="微软雅黑 Light"/>
      <family val="2"/>
      <charset val="134"/>
    </font>
    <font>
      <sz val="11"/>
      <color theme="0"/>
      <name val="微软雅黑 Light"/>
      <family val="2"/>
      <charset val="134"/>
    </font>
    <font>
      <sz val="48"/>
      <color rgb="FF00B050"/>
      <name val="隶书"/>
      <family val="3"/>
      <charset val="134"/>
    </font>
    <font>
      <sz val="48"/>
      <color rgb="FFFFFF00"/>
      <name val="隶书"/>
      <family val="3"/>
      <charset val="134"/>
    </font>
    <font>
      <b/>
      <sz val="16"/>
      <color theme="2" tint="-9.9978637043366805E-2"/>
      <name val="微软雅黑"/>
      <family val="2"/>
      <charset val="134"/>
    </font>
    <font>
      <b/>
      <sz val="14"/>
      <color theme="1"/>
      <name val="微软雅黑"/>
      <family val="2"/>
      <charset val="134"/>
    </font>
    <font>
      <sz val="9"/>
      <name val="等线"/>
      <family val="3"/>
      <charset val="134"/>
      <scheme val="minor"/>
    </font>
    <font>
      <b/>
      <sz val="18"/>
      <color theme="2" tint="-9.9978637043366805E-2"/>
      <name val="微软雅黑"/>
      <family val="2"/>
      <charset val="134"/>
    </font>
    <font>
      <sz val="20"/>
      <color theme="1"/>
      <name val="微软雅黑"/>
      <family val="2"/>
      <charset val="134"/>
    </font>
    <font>
      <b/>
      <sz val="20"/>
      <color theme="1"/>
      <name val="微软雅黑"/>
      <family val="2"/>
      <charset val="134"/>
    </font>
    <font>
      <sz val="20"/>
      <color rgb="FFFF7575"/>
      <name val="微软雅黑"/>
      <family val="2"/>
      <charset val="134"/>
    </font>
    <font>
      <b/>
      <sz val="16"/>
      <color theme="2"/>
      <name val="微软雅黑"/>
      <family val="2"/>
      <charset val="134"/>
    </font>
    <font>
      <b/>
      <sz val="26"/>
      <color theme="2" tint="-9.9978637043366805E-2"/>
      <name val="微软雅黑"/>
      <family val="2"/>
      <charset val="134"/>
    </font>
    <font>
      <sz val="12"/>
      <color theme="8" tint="0.79998168889431442"/>
      <name val="微软雅黑"/>
      <family val="2"/>
      <charset val="134"/>
    </font>
    <font>
      <b/>
      <sz val="12"/>
      <color theme="8" tint="0.79998168889431442"/>
      <name val="微软雅黑"/>
      <family val="2"/>
      <charset val="134"/>
    </font>
    <font>
      <b/>
      <sz val="17"/>
      <color theme="2"/>
      <name val="GameFont"/>
      <family val="1"/>
    </font>
    <font>
      <sz val="16"/>
      <color theme="1"/>
      <name val="华文楷体"/>
      <family val="3"/>
      <charset val="134"/>
    </font>
    <font>
      <sz val="48"/>
      <color theme="0"/>
      <name val="华文行楷"/>
      <family val="3"/>
      <charset val="134"/>
    </font>
    <font>
      <sz val="16"/>
      <color theme="1"/>
      <name val="微软雅黑"/>
      <family val="2"/>
      <charset val="134"/>
    </font>
    <font>
      <sz val="18"/>
      <color theme="1"/>
      <name val="微软雅黑"/>
      <family val="2"/>
      <charset val="134"/>
    </font>
    <font>
      <sz val="16"/>
      <color theme="0"/>
      <name val="微软雅黑"/>
      <family val="2"/>
      <charset val="134"/>
    </font>
    <font>
      <b/>
      <sz val="18"/>
      <color theme="1"/>
      <name val="微软雅黑"/>
      <family val="2"/>
      <charset val="134"/>
    </font>
    <font>
      <sz val="11"/>
      <color theme="1"/>
      <name val="微软雅黑"/>
      <family val="2"/>
      <charset val="134"/>
    </font>
    <font>
      <sz val="11"/>
      <color theme="1"/>
      <name val="Arial"/>
      <family val="2"/>
    </font>
    <font>
      <sz val="12"/>
      <color theme="1"/>
      <name val="Arial"/>
      <family val="2"/>
    </font>
    <font>
      <b/>
      <sz val="18"/>
      <color theme="1"/>
      <name val="Arial"/>
      <family val="2"/>
    </font>
    <font>
      <b/>
      <sz val="14"/>
      <color theme="1"/>
      <name val="Arial"/>
      <family val="2"/>
    </font>
    <font>
      <sz val="36"/>
      <color theme="0"/>
      <name val="隶书"/>
      <family val="3"/>
      <charset val="134"/>
    </font>
    <font>
      <sz val="72"/>
      <color rgb="FFFF0000"/>
      <name val="隶书"/>
      <family val="3"/>
      <charset val="134"/>
    </font>
    <font>
      <sz val="8"/>
      <color theme="1"/>
      <name val="微软雅黑"/>
      <family val="2"/>
      <charset val="134"/>
    </font>
    <font>
      <sz val="72"/>
      <color rgb="FFCC0000"/>
      <name val="隶书"/>
      <family val="3"/>
      <charset val="134"/>
    </font>
    <font>
      <sz val="12"/>
      <color theme="0" tint="-0.499984740745262"/>
      <name val="幼圆"/>
      <family val="3"/>
      <charset val="134"/>
    </font>
    <font>
      <sz val="48"/>
      <color theme="1"/>
      <name val="华文楷体"/>
      <family val="3"/>
      <charset val="134"/>
    </font>
    <font>
      <sz val="14"/>
      <color theme="1"/>
      <name val="Arial"/>
      <family val="2"/>
    </font>
    <font>
      <sz val="12"/>
      <color theme="0" tint="-0.499984740745262"/>
      <name val="Arial"/>
      <family val="2"/>
    </font>
    <font>
      <sz val="14"/>
      <color theme="1"/>
      <name val="幼圆"/>
      <family val="3"/>
      <charset val="134"/>
    </font>
    <font>
      <sz val="48"/>
      <color theme="1"/>
      <name val="华文行楷"/>
      <family val="3"/>
      <charset val="134"/>
    </font>
    <font>
      <sz val="24"/>
      <color theme="1"/>
      <name val="Arial"/>
      <family val="2"/>
    </font>
    <font>
      <sz val="24"/>
      <color theme="0"/>
      <name val="微软雅黑"/>
      <family val="2"/>
      <charset val="134"/>
    </font>
    <font>
      <b/>
      <sz val="11"/>
      <color theme="1"/>
      <name val="微软雅黑"/>
      <family val="2"/>
      <charset val="134"/>
    </font>
    <font>
      <sz val="24"/>
      <color theme="1"/>
      <name val="幼圆"/>
      <family val="3"/>
      <charset val="134"/>
    </font>
    <font>
      <sz val="36"/>
      <color theme="0" tint="-0.499984740745262"/>
      <name val="隶书"/>
      <family val="3"/>
      <charset val="134"/>
    </font>
    <font>
      <sz val="12"/>
      <color theme="2"/>
      <name val="微软雅黑"/>
      <family val="2"/>
      <charset val="134"/>
    </font>
    <font>
      <b/>
      <sz val="14"/>
      <color theme="2"/>
      <name val="微软雅黑"/>
      <family val="2"/>
      <charset val="134"/>
    </font>
    <font>
      <sz val="16"/>
      <name val="微软雅黑"/>
      <family val="2"/>
      <charset val="134"/>
    </font>
    <font>
      <b/>
      <sz val="18"/>
      <color theme="2"/>
      <name val="微软雅黑"/>
      <family val="2"/>
      <charset val="134"/>
    </font>
    <font>
      <sz val="12"/>
      <color theme="0"/>
      <name val="微软雅黑"/>
      <family val="2"/>
      <charset val="134"/>
    </font>
    <font>
      <sz val="72"/>
      <color theme="0"/>
      <name val="隶书"/>
      <family val="3"/>
      <charset val="134"/>
    </font>
    <font>
      <sz val="18"/>
      <color theme="0"/>
      <name val="幼圆"/>
      <family val="3"/>
      <charset val="134"/>
    </font>
    <font>
      <b/>
      <sz val="18"/>
      <name val="楷体"/>
      <family val="3"/>
      <charset val="134"/>
    </font>
    <font>
      <sz val="18"/>
      <name val="楷体"/>
      <family val="3"/>
      <charset val="134"/>
    </font>
    <font>
      <sz val="24"/>
      <color theme="1"/>
      <name val="微软雅黑"/>
      <family val="2"/>
      <charset val="134"/>
    </font>
    <font>
      <sz val="16"/>
      <color theme="1"/>
      <name val="幼圆"/>
      <family val="3"/>
      <charset val="134"/>
    </font>
    <font>
      <sz val="11"/>
      <color indexed="8"/>
      <name val="等线"/>
      <family val="3"/>
      <charset val="134"/>
      <scheme val="minor"/>
    </font>
    <font>
      <sz val="11"/>
      <name val="微软雅黑"/>
      <family val="2"/>
      <charset val="134"/>
    </font>
    <font>
      <sz val="10"/>
      <name val="微软雅黑"/>
      <family val="2"/>
      <charset val="134"/>
    </font>
    <font>
      <sz val="11"/>
      <color rgb="FF202122"/>
      <name val="微软雅黑"/>
      <family val="2"/>
      <charset val="134"/>
    </font>
    <font>
      <b/>
      <sz val="11"/>
      <color rgb="FF202122"/>
      <name val="微软雅黑"/>
      <family val="2"/>
      <charset val="134"/>
    </font>
    <font>
      <sz val="12"/>
      <color theme="0" tint="-0.249977111117893"/>
      <name val="幼圆"/>
      <family val="3"/>
      <charset val="134"/>
    </font>
    <font>
      <sz val="14"/>
      <color indexed="8"/>
      <name val="微软雅黑"/>
      <family val="2"/>
      <charset val="134"/>
    </font>
    <font>
      <b/>
      <sz val="14"/>
      <color rgb="FFFFFF00"/>
      <name val="微软雅黑"/>
      <family val="2"/>
      <charset val="134"/>
    </font>
    <font>
      <b/>
      <sz val="16"/>
      <color theme="1"/>
      <name val="微软雅黑"/>
      <family val="2"/>
      <charset val="134"/>
    </font>
    <font>
      <sz val="72"/>
      <color rgb="FF000000"/>
      <name val="楷体"/>
      <family val="3"/>
      <charset val="134"/>
    </font>
    <font>
      <sz val="14"/>
      <color rgb="FF2B2B2B"/>
      <name val="微软雅黑"/>
      <family val="2"/>
      <charset val="134"/>
    </font>
    <font>
      <b/>
      <sz val="36"/>
      <color theme="2"/>
      <name val="华文隶书"/>
      <family val="3"/>
      <charset val="134"/>
    </font>
    <font>
      <b/>
      <sz val="16"/>
      <color rgb="FF000000"/>
      <name val="微软雅黑"/>
      <family val="2"/>
      <charset val="134"/>
    </font>
    <font>
      <sz val="12"/>
      <color rgb="FF7030A0"/>
      <name val="微软雅黑"/>
      <family val="2"/>
      <charset val="134"/>
    </font>
    <font>
      <b/>
      <sz val="22"/>
      <color theme="1"/>
      <name val="微软雅黑"/>
      <family val="2"/>
      <charset val="134"/>
    </font>
    <font>
      <sz val="12"/>
      <color theme="7" tint="0.79998168889431442"/>
      <name val="微软雅黑"/>
      <family val="2"/>
      <charset val="134"/>
    </font>
    <font>
      <sz val="14"/>
      <color theme="7" tint="-0.499984740745262"/>
      <name val="微软雅黑"/>
      <family val="2"/>
      <charset val="134"/>
    </font>
    <font>
      <sz val="12"/>
      <color rgb="FF333333"/>
      <name val="微软雅黑"/>
      <family val="2"/>
      <charset val="134"/>
    </font>
    <font>
      <b/>
      <sz val="24"/>
      <color theme="5" tint="0.79998168889431442"/>
      <name val="微软雅黑"/>
      <family val="2"/>
      <charset val="134"/>
    </font>
    <font>
      <sz val="18"/>
      <color theme="1"/>
      <name val="楷体"/>
      <family val="3"/>
      <charset val="134"/>
    </font>
    <font>
      <b/>
      <sz val="16"/>
      <color theme="1" tint="0.34998626667073579"/>
      <name val="微软雅黑"/>
      <family val="2"/>
      <charset val="134"/>
    </font>
    <font>
      <b/>
      <sz val="12"/>
      <color theme="1"/>
      <name val="微软雅黑"/>
      <family val="2"/>
      <charset val="134"/>
    </font>
    <font>
      <b/>
      <sz val="11"/>
      <color rgb="FFFFFFFF"/>
      <name val="等线"/>
      <family val="3"/>
      <charset val="134"/>
      <scheme val="minor"/>
    </font>
    <font>
      <sz val="16"/>
      <color theme="0"/>
      <name val="楷体"/>
      <family val="3"/>
      <charset val="134"/>
    </font>
    <font>
      <b/>
      <sz val="12"/>
      <color indexed="8"/>
      <name val="微软雅黑"/>
      <family val="2"/>
      <charset val="134"/>
    </font>
    <font>
      <sz val="14"/>
      <color theme="1"/>
      <name val="微软雅黑 Light"/>
      <family val="2"/>
      <charset val="134"/>
    </font>
    <font>
      <b/>
      <sz val="16"/>
      <color theme="0"/>
      <name val="微软雅黑"/>
      <family val="2"/>
      <charset val="134"/>
    </font>
    <font>
      <b/>
      <sz val="14"/>
      <name val="微软雅黑"/>
      <family val="2"/>
      <charset val="134"/>
    </font>
    <font>
      <sz val="20"/>
      <color theme="0"/>
      <name val="黑体"/>
      <family val="3"/>
      <charset val="134"/>
    </font>
    <font>
      <b/>
      <sz val="20"/>
      <color theme="0"/>
      <name val="黑体"/>
      <family val="3"/>
      <charset val="134"/>
    </font>
    <font>
      <sz val="24"/>
      <color theme="0"/>
      <name val="隶书"/>
      <family val="3"/>
      <charset val="134"/>
    </font>
    <font>
      <sz val="26"/>
      <color theme="0"/>
      <name val="隶书"/>
      <family val="3"/>
      <charset val="134"/>
    </font>
    <font>
      <sz val="12"/>
      <color theme="1"/>
      <name val="楷体"/>
      <family val="3"/>
      <charset val="134"/>
    </font>
    <font>
      <sz val="14"/>
      <color theme="8" tint="0.79998168889431442"/>
      <name val="楷体"/>
      <family val="3"/>
      <charset val="134"/>
    </font>
    <font>
      <b/>
      <sz val="16"/>
      <color theme="8" tint="-0.249977111117893"/>
      <name val="微软雅黑"/>
      <family val="2"/>
      <charset val="134"/>
    </font>
    <font>
      <b/>
      <sz val="11"/>
      <color theme="8" tint="-0.249977111117893"/>
      <name val="微软雅黑"/>
      <family val="2"/>
      <charset val="134"/>
    </font>
    <font>
      <b/>
      <sz val="12"/>
      <color theme="8" tint="-0.249977111117893"/>
      <name val="微软雅黑"/>
      <family val="2"/>
      <charset val="134"/>
    </font>
    <font>
      <b/>
      <sz val="14"/>
      <color theme="8" tint="-0.249977111117893"/>
      <name val="微软雅黑"/>
      <family val="2"/>
      <charset val="134"/>
    </font>
    <font>
      <b/>
      <sz val="10"/>
      <color theme="8" tint="-0.249977111117893"/>
      <name val="微软雅黑"/>
      <family val="2"/>
      <charset val="134"/>
    </font>
    <font>
      <b/>
      <sz val="18"/>
      <color rgb="FF3D6AA1"/>
      <name val="华文行楷"/>
      <family val="3"/>
      <charset val="134"/>
    </font>
    <font>
      <sz val="22"/>
      <color theme="1"/>
      <name val="微软雅黑"/>
      <family val="2"/>
      <charset val="134"/>
    </font>
    <font>
      <b/>
      <sz val="22"/>
      <color theme="2"/>
      <name val="微软雅黑"/>
      <family val="2"/>
      <charset val="134"/>
    </font>
    <font>
      <b/>
      <sz val="12"/>
      <color theme="5"/>
      <name val="微软雅黑"/>
      <family val="2"/>
      <charset val="134"/>
    </font>
    <font>
      <b/>
      <sz val="14"/>
      <color rgb="FFFF0000"/>
      <name val="微软雅黑"/>
      <family val="2"/>
      <charset val="134"/>
    </font>
    <font>
      <b/>
      <sz val="14"/>
      <color indexed="8"/>
      <name val="等线"/>
      <family val="3"/>
      <charset val="134"/>
      <scheme val="minor"/>
    </font>
    <font>
      <sz val="11"/>
      <color theme="9" tint="-0.499984740745262"/>
      <name val="微软雅黑"/>
      <family val="2"/>
      <charset val="134"/>
    </font>
    <font>
      <sz val="12"/>
      <color rgb="FF0070C0"/>
      <name val="微软雅黑"/>
      <family val="2"/>
      <charset val="134"/>
    </font>
    <font>
      <sz val="11"/>
      <color indexed="8"/>
      <name val="微软雅黑"/>
      <family val="2"/>
      <charset val="134"/>
    </font>
    <font>
      <b/>
      <sz val="12"/>
      <color theme="5"/>
      <name val="Calibri"/>
      <family val="2"/>
    </font>
    <font>
      <sz val="14"/>
      <color indexed="8"/>
      <name val="等线"/>
      <family val="3"/>
      <charset val="134"/>
      <scheme val="minor"/>
    </font>
    <font>
      <b/>
      <sz val="11"/>
      <color theme="0"/>
      <name val="微软雅黑"/>
      <family val="2"/>
      <charset val="134"/>
    </font>
    <font>
      <sz val="11"/>
      <color rgb="FF7030A0"/>
      <name val="微软雅黑"/>
      <family val="2"/>
      <charset val="134"/>
    </font>
    <font>
      <sz val="10"/>
      <color rgb="FF7030A0"/>
      <name val="微软雅黑"/>
      <family val="2"/>
      <charset val="134"/>
    </font>
    <font>
      <sz val="11"/>
      <color rgb="FFFF0000"/>
      <name val="微软雅黑"/>
      <family val="2"/>
      <charset val="134"/>
    </font>
    <font>
      <sz val="10"/>
      <color rgb="FFFF0000"/>
      <name val="微软雅黑"/>
      <family val="2"/>
      <charset val="134"/>
    </font>
    <font>
      <sz val="11"/>
      <color rgb="FF0070C0"/>
      <name val="微软雅黑"/>
      <family val="2"/>
      <charset val="134"/>
    </font>
    <font>
      <sz val="18"/>
      <color theme="8" tint="-0.499984740745262"/>
      <name val="华文楷体"/>
      <family val="3"/>
      <charset val="134"/>
    </font>
    <font>
      <sz val="24"/>
      <color theme="8" tint="-0.499984740745262"/>
      <name val="隶书"/>
      <family val="3"/>
      <charset val="134"/>
    </font>
    <font>
      <sz val="16"/>
      <color indexed="8"/>
      <name val="等线"/>
      <family val="3"/>
      <charset val="134"/>
      <scheme val="minor"/>
    </font>
    <font>
      <b/>
      <sz val="16"/>
      <color rgb="FF12CCB6"/>
      <name val="微软雅黑"/>
      <family val="2"/>
      <charset val="134"/>
    </font>
    <font>
      <sz val="16"/>
      <color indexed="8"/>
      <name val="微软雅黑"/>
      <family val="2"/>
      <charset val="134"/>
    </font>
    <font>
      <b/>
      <sz val="16"/>
      <color theme="5" tint="0.39994506668294322"/>
      <name val="微软雅黑"/>
      <family val="2"/>
      <charset val="134"/>
    </font>
    <font>
      <sz val="18"/>
      <color theme="7" tint="-0.249977111117893"/>
      <name val="华文楷体"/>
      <family val="3"/>
      <charset val="134"/>
    </font>
    <font>
      <sz val="24"/>
      <color theme="7" tint="-0.249977111117893"/>
      <name val="隶书"/>
      <family val="3"/>
      <charset val="134"/>
    </font>
    <font>
      <b/>
      <sz val="16"/>
      <color theme="7" tint="0.39994506668294322"/>
      <name val="微软雅黑"/>
      <family val="2"/>
      <charset val="134"/>
    </font>
    <font>
      <b/>
      <sz val="16"/>
      <color rgb="FF0070C0"/>
      <name val="微软雅黑"/>
      <family val="2"/>
      <charset val="134"/>
    </font>
    <font>
      <sz val="18"/>
      <color rgb="FF2D877E"/>
      <name val="华文楷体"/>
      <family val="3"/>
      <charset val="134"/>
    </font>
    <font>
      <sz val="24"/>
      <color rgb="FF2D877E"/>
      <name val="隶书"/>
      <family val="3"/>
      <charset val="134"/>
    </font>
    <font>
      <b/>
      <sz val="16"/>
      <color rgb="FFFFC000"/>
      <name val="微软雅黑"/>
      <family val="2"/>
      <charset val="134"/>
    </font>
    <font>
      <sz val="18"/>
      <color theme="9" tint="0.79995117038483843"/>
      <name val="华文楷体"/>
      <family val="3"/>
      <charset val="134"/>
    </font>
    <font>
      <sz val="24"/>
      <color theme="9" tint="0.79995117038483843"/>
      <name val="隶书"/>
      <family val="3"/>
      <charset val="134"/>
    </font>
    <font>
      <b/>
      <sz val="16"/>
      <color rgb="FFFD8C59"/>
      <name val="微软雅黑"/>
      <family val="2"/>
      <charset val="134"/>
    </font>
    <font>
      <sz val="18"/>
      <color rgb="FF4FC5BA"/>
      <name val="华文楷体"/>
      <family val="3"/>
      <charset val="134"/>
    </font>
    <font>
      <sz val="12"/>
      <color rgb="FF00B050"/>
      <name val="微软雅黑"/>
      <family val="2"/>
      <charset val="134"/>
    </font>
    <font>
      <sz val="24"/>
      <color rgb="FF4FC5BA"/>
      <name val="隶书"/>
      <family val="3"/>
      <charset val="134"/>
    </font>
    <font>
      <b/>
      <sz val="16"/>
      <color theme="8" tint="0.39994506668294322"/>
      <name val="微软雅黑"/>
      <family val="2"/>
      <charset val="134"/>
    </font>
    <font>
      <b/>
      <sz val="16"/>
      <color theme="8" tint="0.79995117038483843"/>
      <name val="微软雅黑"/>
      <family val="2"/>
      <charset val="134"/>
    </font>
    <font>
      <b/>
      <sz val="16"/>
      <color rgb="FFFFFF00"/>
      <name val="微软雅黑"/>
      <family val="2"/>
      <charset val="134"/>
    </font>
    <font>
      <sz val="28"/>
      <color theme="8" tint="0.79995117038483843"/>
      <name val="华康方圆体W7"/>
      <family val="5"/>
      <charset val="134"/>
    </font>
    <font>
      <sz val="12"/>
      <color theme="8" tint="0.79995117038483843"/>
      <name val="微软雅黑"/>
      <family val="2"/>
      <charset val="134"/>
    </font>
    <font>
      <sz val="28"/>
      <color theme="1"/>
      <name val="华康方圆体W7"/>
      <family val="5"/>
      <charset val="134"/>
    </font>
    <font>
      <sz val="16"/>
      <color theme="1"/>
      <name val="楷体"/>
      <family val="3"/>
      <charset val="134"/>
    </font>
    <font>
      <sz val="14"/>
      <color theme="0"/>
      <name val="微软雅黑"/>
      <family val="2"/>
      <charset val="134"/>
    </font>
    <font>
      <sz val="28"/>
      <name val="Arial Black"/>
      <family val="2"/>
    </font>
    <font>
      <b/>
      <sz val="16"/>
      <name val="微软雅黑"/>
      <family val="2"/>
      <charset val="134"/>
    </font>
    <font>
      <b/>
      <sz val="48"/>
      <color theme="0"/>
      <name val="楷体"/>
      <family val="3"/>
      <charset val="134"/>
    </font>
    <font>
      <sz val="11"/>
      <color theme="9" tint="-0.249977111117893"/>
      <name val="等线"/>
      <family val="3"/>
      <charset val="134"/>
      <scheme val="minor"/>
    </font>
    <font>
      <sz val="12"/>
      <color rgb="FF00B0F0"/>
      <name val="微软雅黑"/>
      <family val="2"/>
      <charset val="134"/>
    </font>
    <font>
      <sz val="12"/>
      <color rgb="FFFFC000"/>
      <name val="微软雅黑"/>
      <family val="2"/>
      <charset val="134"/>
    </font>
    <font>
      <b/>
      <sz val="12"/>
      <color rgb="FF008E40"/>
      <name val="微软雅黑"/>
      <family val="2"/>
      <charset val="134"/>
    </font>
    <font>
      <u/>
      <sz val="11"/>
      <color theme="10"/>
      <name val="等线"/>
      <family val="3"/>
      <charset val="134"/>
      <scheme val="minor"/>
    </font>
    <font>
      <b/>
      <sz val="12"/>
      <color rgb="FF4FC5BA"/>
      <name val="微软雅黑"/>
      <family val="2"/>
      <charset val="134"/>
    </font>
    <font>
      <b/>
      <sz val="12"/>
      <color rgb="FFFF0000"/>
      <name val="微软雅黑"/>
      <family val="2"/>
      <charset val="134"/>
    </font>
    <font>
      <b/>
      <sz val="12"/>
      <color rgb="FF00B050"/>
      <name val="微软雅黑"/>
      <family val="2"/>
      <charset val="134"/>
    </font>
    <font>
      <sz val="11"/>
      <color theme="0"/>
      <name val="等线"/>
      <family val="3"/>
      <charset val="134"/>
      <scheme val="minor"/>
    </font>
    <font>
      <sz val="11"/>
      <color theme="0"/>
      <name val="微软雅黑"/>
      <family val="2"/>
      <charset val="134"/>
    </font>
    <font>
      <sz val="28"/>
      <color theme="1"/>
      <name val="华文行楷"/>
      <family val="3"/>
      <charset val="134"/>
    </font>
    <font>
      <sz val="11"/>
      <color rgb="FF9C0006"/>
      <name val="等线"/>
      <family val="3"/>
      <charset val="134"/>
      <scheme val="minor"/>
    </font>
    <font>
      <sz val="18"/>
      <color rgb="FF9C0006"/>
      <name val="微软雅黑"/>
      <family val="2"/>
      <charset val="134"/>
    </font>
    <font>
      <b/>
      <sz val="11"/>
      <color rgb="FF3F3F3F"/>
      <name val="等线"/>
      <family val="3"/>
      <charset val="134"/>
      <scheme val="minor"/>
    </font>
    <font>
      <b/>
      <sz val="18"/>
      <color rgb="FF3F3F3F"/>
      <name val="微软雅黑"/>
      <family val="2"/>
      <charset val="134"/>
    </font>
    <font>
      <sz val="16"/>
      <color rgb="FF3F3F3F"/>
      <name val="微软雅黑"/>
      <family val="2"/>
      <charset val="134"/>
    </font>
    <font>
      <b/>
      <sz val="16"/>
      <color rgb="FF3F3F3F"/>
      <name val="微软雅黑"/>
      <family val="2"/>
      <charset val="134"/>
    </font>
    <font>
      <sz val="11"/>
      <color rgb="FF9C6500"/>
      <name val="等线"/>
      <family val="3"/>
      <charset val="134"/>
      <scheme val="minor"/>
    </font>
    <font>
      <sz val="18"/>
      <color rgb="FF9C5700"/>
      <name val="微软雅黑"/>
      <family val="2"/>
      <charset val="134"/>
    </font>
    <font>
      <sz val="18"/>
      <color rgb="FF9C6500"/>
      <name val="微软雅黑"/>
      <family val="2"/>
      <charset val="134"/>
    </font>
    <font>
      <sz val="16"/>
      <color rgb="FF9C0006"/>
      <name val="微软雅黑"/>
      <family val="2"/>
      <charset val="134"/>
    </font>
    <font>
      <b/>
      <sz val="11"/>
      <color rgb="FFFA7D00"/>
      <name val="等线"/>
      <family val="3"/>
      <charset val="134"/>
      <scheme val="minor"/>
    </font>
    <font>
      <b/>
      <sz val="18"/>
      <color rgb="FFFA7D00"/>
      <name val="微软雅黑"/>
      <family val="2"/>
      <charset val="134"/>
    </font>
    <font>
      <b/>
      <sz val="16"/>
      <color indexed="21"/>
      <name val="楷体"/>
      <family val="3"/>
      <charset val="134"/>
    </font>
    <font>
      <sz val="16"/>
      <color indexed="21"/>
      <name val="楷体"/>
      <family val="3"/>
      <charset val="134"/>
    </font>
    <font>
      <b/>
      <sz val="20"/>
      <name val="楷体"/>
      <family val="3"/>
      <charset val="134"/>
    </font>
    <font>
      <sz val="20"/>
      <name val="微软雅黑"/>
      <family val="2"/>
      <charset val="134"/>
    </font>
    <font>
      <sz val="18"/>
      <color rgb="FF000000"/>
      <name val="楷体"/>
      <family val="3"/>
      <charset val="134"/>
    </font>
  </fonts>
  <fills count="200">
    <fill>
      <patternFill patternType="none"/>
    </fill>
    <fill>
      <patternFill patternType="gray125"/>
    </fill>
    <fill>
      <patternFill patternType="solid">
        <fgColor rgb="FFFFD966"/>
        <bgColor auto="1"/>
      </patternFill>
    </fill>
    <fill>
      <patternFill patternType="solid">
        <fgColor rgb="FF6CDEFF"/>
        <bgColor auto="1"/>
      </patternFill>
    </fill>
    <fill>
      <patternFill patternType="solid">
        <fgColor rgb="FF98FA1C"/>
        <bgColor auto="1"/>
      </patternFill>
    </fill>
    <fill>
      <patternFill patternType="solid">
        <fgColor rgb="FFFFC8B8"/>
        <bgColor auto="1"/>
      </patternFill>
    </fill>
    <fill>
      <patternFill patternType="solid">
        <fgColor rgb="FFFEE4FF"/>
        <bgColor auto="1"/>
      </patternFill>
    </fill>
    <fill>
      <patternFill patternType="solid">
        <fgColor rgb="FFFF9900"/>
        <bgColor auto="1"/>
      </patternFill>
    </fill>
    <fill>
      <patternFill patternType="solid">
        <fgColor rgb="FFFFFFFF"/>
        <bgColor auto="1"/>
      </patternFill>
    </fill>
    <fill>
      <patternFill patternType="solid">
        <fgColor rgb="FFFFF2CC"/>
        <bgColor auto="1"/>
      </patternFill>
    </fill>
    <fill>
      <patternFill patternType="solid">
        <fgColor rgb="FFD9EAD3"/>
        <bgColor auto="1"/>
      </patternFill>
    </fill>
    <fill>
      <patternFill patternType="solid">
        <fgColor rgb="FFDFF8FF"/>
        <bgColor auto="1"/>
      </patternFill>
    </fill>
    <fill>
      <patternFill patternType="solid">
        <fgColor rgb="FFEE93F6"/>
        <bgColor auto="1"/>
      </patternFill>
    </fill>
    <fill>
      <patternFill patternType="solid">
        <fgColor rgb="FFFFFF00"/>
        <bgColor auto="1"/>
      </patternFill>
    </fill>
    <fill>
      <patternFill patternType="solid">
        <fgColor rgb="FFBFBFBF"/>
        <bgColor auto="1"/>
      </patternFill>
    </fill>
    <fill>
      <patternFill patternType="solid">
        <fgColor rgb="FF92D050"/>
        <bgColor auto="1"/>
      </patternFill>
    </fill>
    <fill>
      <patternFill patternType="solid">
        <fgColor rgb="FF00B050"/>
        <bgColor auto="1"/>
      </patternFill>
    </fill>
    <fill>
      <patternFill patternType="solid">
        <fgColor rgb="FF00B0F0"/>
        <bgColor auto="1"/>
      </patternFill>
    </fill>
    <fill>
      <patternFill patternType="solid">
        <fgColor rgb="FFFFB700"/>
        <bgColor auto="1"/>
      </patternFill>
    </fill>
    <fill>
      <patternFill patternType="solid">
        <fgColor rgb="FFBAD6FF"/>
        <bgColor auto="1"/>
      </patternFill>
    </fill>
    <fill>
      <patternFill patternType="solid">
        <fgColor rgb="FFCFC7F4"/>
        <bgColor auto="1"/>
      </patternFill>
    </fill>
    <fill>
      <patternFill patternType="solid">
        <fgColor rgb="FFEBEBFB"/>
        <bgColor auto="1"/>
      </patternFill>
    </fill>
    <fill>
      <patternFill patternType="solid">
        <fgColor rgb="FF9A38D7"/>
        <bgColor auto="1"/>
      </patternFill>
    </fill>
    <fill>
      <patternFill patternType="solid">
        <fgColor rgb="FF7F7F7F"/>
        <bgColor auto="1"/>
      </patternFill>
    </fill>
    <fill>
      <patternFill patternType="solid">
        <fgColor rgb="FFE99899"/>
        <bgColor auto="1"/>
      </patternFill>
    </fill>
    <fill>
      <patternFill patternType="solid">
        <fgColor rgb="FFED41FD"/>
        <bgColor auto="1"/>
      </patternFill>
    </fill>
    <fill>
      <patternFill patternType="solid">
        <fgColor rgb="FFD9D9D9"/>
        <bgColor auto="1"/>
      </patternFill>
    </fill>
    <fill>
      <patternFill patternType="solid">
        <fgColor rgb="FFFF0000"/>
        <bgColor auto="1"/>
      </patternFill>
    </fill>
    <fill>
      <patternFill patternType="solid">
        <fgColor rgb="FF85D4E6"/>
        <bgColor auto="1"/>
      </patternFill>
    </fill>
    <fill>
      <patternFill patternType="solid">
        <fgColor rgb="FFE2EFDA"/>
        <bgColor auto="1"/>
      </patternFill>
    </fill>
    <fill>
      <patternFill patternType="solid">
        <fgColor rgb="FFF8CBAD"/>
        <bgColor auto="1"/>
      </patternFill>
    </fill>
    <fill>
      <patternFill patternType="solid">
        <fgColor rgb="FFD9E1F2"/>
        <bgColor auto="1"/>
      </patternFill>
    </fill>
    <fill>
      <patternFill patternType="solid">
        <fgColor rgb="FFE7E6E6"/>
        <bgColor auto="1"/>
      </patternFill>
    </fill>
    <fill>
      <patternFill patternType="solid">
        <fgColor rgb="FFDDEBF7"/>
        <bgColor auto="1"/>
      </patternFill>
    </fill>
    <fill>
      <patternFill patternType="solid">
        <fgColor rgb="FFBDD7EE"/>
        <bgColor auto="1"/>
      </patternFill>
    </fill>
    <fill>
      <patternFill patternType="solid">
        <fgColor rgb="FF9BC2E6"/>
        <bgColor auto="1"/>
      </patternFill>
    </fill>
    <fill>
      <patternFill patternType="solid">
        <fgColor rgb="FF1274A5"/>
        <bgColor auto="1"/>
      </patternFill>
    </fill>
    <fill>
      <patternFill patternType="solid">
        <fgColor rgb="FF1F4E78"/>
        <bgColor auto="1"/>
      </patternFill>
    </fill>
    <fill>
      <patternFill patternType="solid">
        <fgColor rgb="FFFFB84D"/>
        <bgColor auto="1"/>
      </patternFill>
    </fill>
    <fill>
      <patternFill patternType="solid">
        <fgColor rgb="FFDE3C36"/>
        <bgColor auto="1"/>
      </patternFill>
    </fill>
    <fill>
      <patternFill patternType="solid">
        <fgColor rgb="FFDCDCDC"/>
        <bgColor auto="1"/>
      </patternFill>
    </fill>
    <fill>
      <patternFill patternType="solid">
        <fgColor rgb="FFC6E0B4"/>
        <bgColor auto="1"/>
      </patternFill>
    </fill>
    <fill>
      <patternFill patternType="solid">
        <fgColor rgb="FFF2F2F2"/>
        <bgColor auto="1"/>
      </patternFill>
    </fill>
    <fill>
      <patternFill patternType="solid">
        <fgColor rgb="FFA6A6A6"/>
        <bgColor auto="1"/>
      </patternFill>
    </fill>
    <fill>
      <patternFill patternType="solid">
        <fgColor rgb="FFEDF0EF"/>
        <bgColor auto="1"/>
      </patternFill>
    </fill>
    <fill>
      <patternFill patternType="solid">
        <fgColor rgb="FFECF0EE"/>
        <bgColor auto="1"/>
      </patternFill>
    </fill>
    <fill>
      <patternFill patternType="solid">
        <fgColor rgb="FFE9E9E9"/>
        <bgColor auto="1"/>
      </patternFill>
    </fill>
    <fill>
      <patternFill patternType="solid">
        <fgColor rgb="FFEDEDED"/>
        <bgColor auto="1"/>
      </patternFill>
    </fill>
    <fill>
      <patternFill patternType="solid">
        <fgColor rgb="FFE8EEEB"/>
        <bgColor auto="1"/>
      </patternFill>
    </fill>
    <fill>
      <patternFill patternType="solid">
        <fgColor rgb="FFE8EEEA"/>
        <bgColor auto="1"/>
      </patternFill>
    </fill>
    <fill>
      <patternFill patternType="solid">
        <fgColor rgb="FFF0F0F0"/>
        <bgColor auto="1"/>
      </patternFill>
    </fill>
    <fill>
      <patternFill patternType="solid">
        <fgColor rgb="FFF0F2F1"/>
        <bgColor auto="1"/>
      </patternFill>
    </fill>
    <fill>
      <patternFill patternType="solid">
        <fgColor rgb="FFEBEFED"/>
        <bgColor auto="1"/>
      </patternFill>
    </fill>
    <fill>
      <patternFill patternType="solid">
        <fgColor rgb="FFEEF0EF"/>
        <bgColor auto="1"/>
      </patternFill>
    </fill>
    <fill>
      <patternFill patternType="solid">
        <fgColor rgb="FFE6EDEA"/>
        <bgColor auto="1"/>
      </patternFill>
    </fill>
    <fill>
      <patternFill patternType="solid">
        <fgColor rgb="FFF1F2F1"/>
        <bgColor auto="1"/>
      </patternFill>
    </fill>
    <fill>
      <patternFill patternType="solid">
        <fgColor rgb="FFF1F2F2"/>
        <bgColor auto="1"/>
      </patternFill>
    </fill>
    <fill>
      <patternFill patternType="solid">
        <fgColor rgb="FFEBEBEB"/>
        <bgColor auto="1"/>
      </patternFill>
    </fill>
    <fill>
      <patternFill patternType="solid">
        <fgColor rgb="FFEFF1F0"/>
        <bgColor auto="1"/>
      </patternFill>
    </fill>
    <fill>
      <patternFill patternType="solid">
        <fgColor rgb="FFE9EFEC"/>
        <bgColor auto="1"/>
      </patternFill>
    </fill>
    <fill>
      <patternFill patternType="solid">
        <fgColor rgb="FFD2E5DA"/>
        <bgColor auto="1"/>
      </patternFill>
    </fill>
    <fill>
      <patternFill patternType="solid">
        <fgColor rgb="FFC4DFD0"/>
        <bgColor auto="1"/>
      </patternFill>
    </fill>
    <fill>
      <patternFill patternType="solid">
        <fgColor rgb="FFE7E7E7"/>
        <bgColor auto="1"/>
      </patternFill>
    </fill>
    <fill>
      <patternFill patternType="solid">
        <fgColor rgb="FFB8B8B8"/>
        <bgColor auto="1"/>
      </patternFill>
    </fill>
    <fill>
      <patternFill patternType="solid">
        <fgColor rgb="FFBDBDBD"/>
        <bgColor auto="1"/>
      </patternFill>
    </fill>
    <fill>
      <patternFill patternType="solid">
        <fgColor rgb="FFE5EDE9"/>
        <bgColor auto="1"/>
      </patternFill>
    </fill>
    <fill>
      <patternFill patternType="solid">
        <fgColor rgb="FFE1EBE6"/>
        <bgColor auto="1"/>
      </patternFill>
    </fill>
    <fill>
      <patternFill patternType="solid">
        <fgColor rgb="FFC3DFD0"/>
        <bgColor auto="1"/>
      </patternFill>
    </fill>
    <fill>
      <patternFill patternType="solid">
        <fgColor rgb="FFBADBC9"/>
        <bgColor auto="1"/>
      </patternFill>
    </fill>
    <fill>
      <patternFill patternType="solid">
        <fgColor rgb="FFE3E3E3"/>
        <bgColor auto="1"/>
      </patternFill>
    </fill>
    <fill>
      <patternFill patternType="solid">
        <fgColor rgb="FFE8E8E8"/>
        <bgColor auto="1"/>
      </patternFill>
    </fill>
    <fill>
      <patternFill patternType="solid">
        <fgColor rgb="FF8A8A8A"/>
        <bgColor auto="1"/>
      </patternFill>
    </fill>
    <fill>
      <patternFill patternType="solid">
        <fgColor rgb="FFA2A2A2"/>
        <bgColor auto="1"/>
      </patternFill>
    </fill>
    <fill>
      <patternFill patternType="solid">
        <fgColor rgb="FFECECEC"/>
        <bgColor auto="1"/>
      </patternFill>
    </fill>
    <fill>
      <patternFill patternType="solid">
        <fgColor rgb="FFAFAFAF"/>
        <bgColor auto="1"/>
      </patternFill>
    </fill>
    <fill>
      <patternFill patternType="solid">
        <fgColor rgb="FFDADADA"/>
        <bgColor auto="1"/>
      </patternFill>
    </fill>
    <fill>
      <patternFill patternType="solid">
        <fgColor rgb="FFDFEAE4"/>
        <bgColor auto="1"/>
      </patternFill>
    </fill>
    <fill>
      <patternFill patternType="solid">
        <fgColor rgb="FFD7E7DF"/>
        <bgColor auto="1"/>
      </patternFill>
    </fill>
    <fill>
      <patternFill patternType="solid">
        <fgColor rgb="FF239D5A"/>
        <bgColor auto="1"/>
      </patternFill>
    </fill>
    <fill>
      <patternFill patternType="solid">
        <fgColor rgb="FF008E40"/>
        <bgColor auto="1"/>
      </patternFill>
    </fill>
    <fill>
      <patternFill patternType="solid">
        <fgColor rgb="FFDDDDDD"/>
        <bgColor auto="1"/>
      </patternFill>
    </fill>
    <fill>
      <patternFill patternType="solid">
        <fgColor rgb="FFEFEFEF"/>
        <bgColor auto="1"/>
      </patternFill>
    </fill>
    <fill>
      <patternFill patternType="solid">
        <fgColor rgb="FFD7D7D7"/>
        <bgColor auto="1"/>
      </patternFill>
    </fill>
    <fill>
      <patternFill patternType="solid">
        <fgColor rgb="FFD1E4DA"/>
        <bgColor auto="1"/>
      </patternFill>
    </fill>
    <fill>
      <patternFill patternType="solid">
        <fgColor rgb="FF898989"/>
        <bgColor auto="1"/>
      </patternFill>
    </fill>
    <fill>
      <patternFill patternType="solid">
        <fgColor rgb="FFE2ECE7"/>
        <bgColor auto="1"/>
      </patternFill>
    </fill>
    <fill>
      <patternFill patternType="solid">
        <fgColor rgb="FFEAEAEA"/>
        <bgColor auto="1"/>
      </patternFill>
    </fill>
    <fill>
      <patternFill patternType="solid">
        <fgColor rgb="FF37A569"/>
        <bgColor auto="1"/>
      </patternFill>
    </fill>
    <fill>
      <patternFill patternType="solid">
        <fgColor rgb="FF808080"/>
        <bgColor auto="1"/>
      </patternFill>
    </fill>
    <fill>
      <patternFill patternType="solid">
        <fgColor rgb="FFC5C5C5"/>
        <bgColor auto="1"/>
      </patternFill>
    </fill>
    <fill>
      <patternFill patternType="solid">
        <fgColor rgb="FF3FA86E"/>
        <bgColor auto="1"/>
      </patternFill>
    </fill>
    <fill>
      <patternFill patternType="solid">
        <fgColor rgb="FF9A9A9A"/>
        <bgColor auto="1"/>
      </patternFill>
    </fill>
    <fill>
      <patternFill patternType="solid">
        <fgColor rgb="FF11954C"/>
        <bgColor auto="1"/>
      </patternFill>
    </fill>
    <fill>
      <patternFill patternType="solid">
        <fgColor rgb="FFA5D2B9"/>
        <bgColor auto="1"/>
      </patternFill>
    </fill>
    <fill>
      <patternFill patternType="solid">
        <fgColor rgb="FF8CC8A7"/>
        <bgColor auto="1"/>
      </patternFill>
    </fill>
    <fill>
      <patternFill patternType="solid">
        <fgColor rgb="FFC2DECF"/>
        <bgColor auto="1"/>
      </patternFill>
    </fill>
    <fill>
      <patternFill patternType="solid">
        <fgColor rgb="FF93CBAC"/>
        <bgColor auto="1"/>
      </patternFill>
    </fill>
    <fill>
      <patternFill patternType="solid">
        <fgColor rgb="FFC3C3C3"/>
        <bgColor auto="1"/>
      </patternFill>
    </fill>
    <fill>
      <patternFill patternType="solid">
        <fgColor rgb="FFE4E4E4"/>
        <bgColor auto="1"/>
      </patternFill>
    </fill>
    <fill>
      <patternFill patternType="solid">
        <fgColor rgb="FFA1D1B7"/>
        <bgColor auto="1"/>
      </patternFill>
    </fill>
    <fill>
      <patternFill patternType="solid">
        <fgColor rgb="FFA2D1B7"/>
        <bgColor auto="1"/>
      </patternFill>
    </fill>
    <fill>
      <patternFill patternType="solid">
        <fgColor rgb="FF858585"/>
        <bgColor auto="1"/>
      </patternFill>
    </fill>
    <fill>
      <patternFill patternType="solid">
        <fgColor rgb="FFB8DAC8"/>
        <bgColor auto="1"/>
      </patternFill>
    </fill>
    <fill>
      <patternFill patternType="solid">
        <fgColor rgb="FF5EB585"/>
        <bgColor auto="1"/>
      </patternFill>
    </fill>
    <fill>
      <patternFill patternType="solid">
        <fgColor rgb="FF63B789"/>
        <bgColor auto="1"/>
      </patternFill>
    </fill>
    <fill>
      <patternFill patternType="solid">
        <fgColor rgb="FF8B8B8B"/>
        <bgColor auto="1"/>
      </patternFill>
    </fill>
    <fill>
      <patternFill patternType="solid">
        <fgColor theme="8" tint="-0.249977111117893"/>
        <bgColor indexed="64"/>
      </patternFill>
    </fill>
    <fill>
      <patternFill patternType="solid">
        <fgColor rgb="FFC6C6C6"/>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A5A5A5"/>
        <bgColor indexed="64"/>
      </patternFill>
    </fill>
    <fill>
      <patternFill patternType="solid">
        <fgColor theme="8" tint="-0.499984740745262"/>
        <bgColor indexed="64"/>
      </patternFill>
    </fill>
    <fill>
      <patternFill patternType="solid">
        <fgColor theme="8"/>
        <bgColor indexed="64"/>
      </patternFill>
    </fill>
    <fill>
      <patternFill patternType="solid">
        <fgColor rgb="FFD18A5E"/>
        <bgColor indexed="64"/>
      </patternFill>
    </fill>
    <fill>
      <patternFill patternType="solid">
        <fgColor rgb="FFC00000"/>
        <bgColor indexed="64"/>
      </patternFill>
    </fill>
    <fill>
      <patternFill patternType="solid">
        <fgColor rgb="FF1A4E49"/>
        <bgColor indexed="64"/>
      </patternFill>
    </fill>
    <fill>
      <patternFill patternType="solid">
        <fgColor rgb="FF31869B"/>
        <bgColor indexed="64"/>
      </patternFill>
    </fill>
    <fill>
      <patternFill patternType="solid">
        <fgColor rgb="FFD8A300"/>
        <bgColor indexed="64"/>
      </patternFill>
    </fill>
    <fill>
      <patternFill patternType="solid">
        <fgColor theme="8" tint="0.3999450666829432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5" tint="0.39994506668294322"/>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9" tint="0.39994506668294322"/>
        <bgColor indexed="64"/>
      </patternFill>
    </fill>
    <fill>
      <patternFill patternType="solid">
        <fgColor rgb="FFFF6600"/>
        <bgColor indexed="64"/>
      </patternFill>
    </fill>
    <fill>
      <patternFill patternType="solid">
        <fgColor rgb="FF2D877E"/>
        <bgColor indexed="64"/>
      </patternFill>
    </fill>
    <fill>
      <patternFill patternType="solid">
        <fgColor rgb="FF25716A"/>
        <bgColor indexed="64"/>
      </patternFill>
    </fill>
    <fill>
      <patternFill patternType="solid">
        <fgColor rgb="FFFFD54F"/>
        <bgColor indexed="64"/>
      </patternFill>
    </fill>
    <fill>
      <patternFill patternType="solid">
        <fgColor rgb="FFFFC000"/>
        <bgColor indexed="64"/>
      </patternFill>
    </fill>
    <fill>
      <patternFill patternType="solid">
        <fgColor theme="1" tint="0.249977111117893"/>
        <bgColor indexed="64"/>
      </patternFill>
    </fill>
    <fill>
      <patternFill patternType="solid">
        <fgColor theme="8" tint="0.39997558519241921"/>
        <bgColor indexed="64"/>
      </patternFill>
    </fill>
    <fill>
      <patternFill patternType="solid">
        <fgColor theme="8" tint="0.79995117038483843"/>
        <bgColor indexed="64"/>
      </patternFill>
    </fill>
    <fill>
      <patternFill patternType="solid">
        <fgColor theme="8" tint="-0.249977111117893"/>
        <bgColor rgb="FF000000"/>
      </patternFill>
    </fill>
    <fill>
      <patternFill patternType="solid">
        <fgColor theme="8" tint="0.59999389629810485"/>
        <bgColor indexed="64"/>
      </patternFill>
    </fill>
    <fill>
      <patternFill patternType="solid">
        <fgColor theme="8" tint="0.39994506668294322"/>
        <bgColor rgb="FF000000"/>
      </patternFill>
    </fill>
    <fill>
      <patternFill patternType="solid">
        <fgColor rgb="FFFFD961"/>
        <bgColor indexed="64"/>
      </patternFill>
    </fill>
    <fill>
      <patternFill patternType="solid">
        <fgColor theme="7" tint="0.79995117038483843"/>
        <bgColor indexed="64"/>
      </patternFill>
    </fill>
    <fill>
      <patternFill patternType="solid">
        <fgColor theme="8" tint="0.79998168889431442"/>
        <bgColor indexed="64"/>
      </patternFill>
    </fill>
    <fill>
      <patternFill patternType="solid">
        <fgColor theme="7" tint="0.39994506668294322"/>
        <bgColor indexed="64"/>
      </patternFill>
    </fill>
    <fill>
      <patternFill patternType="solid">
        <fgColor theme="6" tint="0.59999389629810485"/>
        <bgColor indexed="64"/>
      </patternFill>
    </fill>
    <fill>
      <patternFill patternType="solid">
        <fgColor theme="7"/>
        <bgColor indexed="64"/>
      </patternFill>
    </fill>
    <fill>
      <patternFill patternType="solid">
        <fgColor theme="3"/>
        <bgColor indexed="64"/>
      </patternFill>
    </fill>
    <fill>
      <patternFill patternType="solid">
        <fgColor rgb="FFFF0000"/>
        <bgColor indexed="64"/>
      </patternFill>
    </fill>
    <fill>
      <patternFill patternType="solid">
        <fgColor rgb="FFD9D9D9"/>
        <bgColor indexed="64"/>
      </patternFill>
    </fill>
    <fill>
      <patternFill patternType="solid">
        <fgColor theme="9" tint="-0.249977111117893"/>
        <bgColor indexed="64"/>
      </patternFill>
    </fill>
    <fill>
      <patternFill patternType="solid">
        <fgColor theme="8" tint="0.7999206518753624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454545"/>
        <bgColor indexed="64"/>
      </patternFill>
    </fill>
    <fill>
      <patternFill patternType="solid">
        <fgColor rgb="FFDDA887"/>
        <bgColor indexed="64"/>
      </patternFill>
    </fill>
    <fill>
      <patternFill patternType="solid">
        <fgColor rgb="FF27776F"/>
        <bgColor indexed="64"/>
      </patternFill>
    </fill>
    <fill>
      <patternFill patternType="solid">
        <fgColor theme="8" tint="0.39988402966399123"/>
        <bgColor indexed="64"/>
      </patternFill>
    </fill>
    <fill>
      <patternFill patternType="solid">
        <fgColor rgb="FF44546A"/>
        <bgColor indexed="64"/>
      </patternFill>
    </fill>
    <fill>
      <patternFill patternType="solid">
        <fgColor rgb="FFFD8C59"/>
        <bgColor indexed="64"/>
      </patternFill>
    </fill>
    <fill>
      <patternFill patternType="solid">
        <fgColor rgb="FFD34303"/>
        <bgColor indexed="64"/>
      </patternFill>
    </fill>
    <fill>
      <patternFill patternType="solid">
        <fgColor rgb="FFEBEBFB"/>
        <bgColor indexed="64"/>
      </patternFill>
    </fill>
    <fill>
      <patternFill patternType="solid">
        <fgColor rgb="FF002060"/>
        <bgColor indexed="64"/>
      </patternFill>
    </fill>
    <fill>
      <patternFill patternType="solid">
        <fgColor theme="0" tint="-0.14993743705557422"/>
        <bgColor indexed="64"/>
      </patternFill>
    </fill>
    <fill>
      <patternFill patternType="solid">
        <fgColor theme="4" tint="-0.249977111117893"/>
        <bgColor indexed="64"/>
      </patternFill>
    </fill>
    <fill>
      <patternFill patternType="solid">
        <fgColor rgb="FFC8A4E4"/>
        <bgColor indexed="64"/>
      </patternFill>
    </fill>
    <fill>
      <patternFill patternType="solid">
        <fgColor rgb="FFFEE4FF"/>
        <bgColor indexed="64"/>
      </patternFill>
    </fill>
    <fill>
      <patternFill patternType="solid">
        <fgColor rgb="FF64006A"/>
        <bgColor indexed="64"/>
      </patternFill>
    </fill>
    <fill>
      <patternFill patternType="solid">
        <fgColor rgb="FFE4BD92"/>
        <bgColor indexed="64"/>
      </patternFill>
    </fill>
    <fill>
      <patternFill patternType="solid">
        <fgColor rgb="FFFFC8B8"/>
        <bgColor indexed="64"/>
      </patternFill>
    </fill>
    <fill>
      <patternFill patternType="solid">
        <fgColor rgb="FFDFF5E4"/>
        <bgColor indexed="64"/>
      </patternFill>
    </fill>
    <fill>
      <patternFill patternType="solid">
        <fgColor rgb="FFFFD861"/>
        <bgColor indexed="64"/>
      </patternFill>
    </fill>
    <fill>
      <patternFill patternType="solid">
        <fgColor rgb="FF68CEC4"/>
        <bgColor indexed="64"/>
      </patternFill>
    </fill>
    <fill>
      <patternFill patternType="solid">
        <fgColor rgb="FF640069"/>
        <bgColor indexed="64"/>
      </patternFill>
    </fill>
    <fill>
      <patternFill patternType="solid">
        <fgColor theme="2" tint="-9.9978637043366805E-2"/>
        <bgColor indexed="64"/>
      </patternFill>
    </fill>
    <fill>
      <patternFill patternType="solid">
        <fgColor theme="5" tint="0.79995117038483843"/>
        <bgColor indexed="64"/>
      </patternFill>
    </fill>
    <fill>
      <patternFill patternType="solid">
        <fgColor rgb="FFACD8D7"/>
        <bgColor indexed="64"/>
      </patternFill>
    </fill>
    <fill>
      <patternFill patternType="solid">
        <fgColor rgb="FFFFE18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0F0F0"/>
        <bgColor indexed="64"/>
      </patternFill>
    </fill>
    <fill>
      <patternFill patternType="solid">
        <fgColor rgb="FFD9A265"/>
        <bgColor indexed="64"/>
      </patternFill>
    </fill>
    <fill>
      <patternFill patternType="solid">
        <fgColor rgb="FFFFBAA7"/>
        <bgColor indexed="64"/>
      </patternFill>
    </fill>
    <fill>
      <patternFill patternType="solid">
        <fgColor rgb="FF88C7C6"/>
        <bgColor indexed="64"/>
      </patternFill>
    </fill>
    <fill>
      <patternFill patternType="solid">
        <fgColor rgb="FFFFD13F"/>
        <bgColor indexed="64"/>
      </patternFill>
    </fill>
    <fill>
      <patternFill patternType="solid">
        <fgColor rgb="FF46C2B6"/>
        <bgColor indexed="64"/>
      </patternFill>
    </fill>
    <fill>
      <patternFill patternType="solid">
        <fgColor theme="9" tint="0.59999389629810485"/>
        <bgColor indexed="64"/>
      </patternFill>
    </fill>
    <fill>
      <patternFill patternType="solid">
        <fgColor theme="8" tint="0.39991454817346722"/>
        <bgColor indexed="64"/>
      </patternFill>
    </fill>
    <fill>
      <patternFill patternType="solid">
        <fgColor theme="2"/>
        <bgColor indexed="64"/>
      </patternFill>
    </fill>
    <fill>
      <patternFill patternType="solid">
        <fgColor theme="6" tint="0.39994506668294322"/>
        <bgColor indexed="64"/>
      </patternFill>
    </fill>
    <fill>
      <patternFill patternType="solid">
        <fgColor rgb="FFC2CCD8"/>
        <bgColor indexed="64"/>
      </patternFill>
    </fill>
    <fill>
      <patternFill patternType="solid">
        <fgColor rgb="FFD2E7C3"/>
        <bgColor indexed="64"/>
      </patternFill>
    </fill>
    <fill>
      <patternFill patternType="solid">
        <fgColor rgb="FF70AD47"/>
        <bgColor indexed="64"/>
      </patternFill>
    </fill>
    <fill>
      <patternFill patternType="solid">
        <fgColor theme="0" tint="-0.1498458815271462"/>
        <bgColor indexed="64"/>
      </patternFill>
    </fill>
    <fill>
      <patternFill patternType="solid">
        <fgColor rgb="FFFFC7CE"/>
        <bgColor indexed="64"/>
      </patternFill>
    </fill>
    <fill>
      <patternFill patternType="solid">
        <fgColor rgb="FFF2F2F2"/>
        <bgColor indexed="64"/>
      </patternFill>
    </fill>
    <fill>
      <patternFill patternType="solid">
        <fgColor rgb="FFFFEB9C"/>
        <bgColor indexed="64"/>
      </patternFill>
    </fill>
  </fills>
  <borders count="32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top/>
      <bottom/>
      <diagonal/>
    </border>
    <border diagonalUp="1" diagonalDown="1">
      <left/>
      <right/>
      <top/>
      <bottom/>
      <diagonal/>
    </border>
    <border diagonalUp="1" diagonalDown="1">
      <left/>
      <right style="thin">
        <color rgb="FF000000"/>
      </right>
      <top/>
      <bottom/>
      <diagonal/>
    </border>
    <border diagonalUp="1" diagonalDown="1">
      <left style="thin">
        <color rgb="FF000000"/>
      </left>
      <right/>
      <top/>
      <bottom/>
      <diagonal/>
    </border>
    <border diagonalUp="1" diagonalDown="1">
      <left/>
      <right/>
      <top/>
      <bottom/>
      <diagonal/>
    </border>
    <border diagonalUp="1" diagonalDown="1">
      <left/>
      <right style="thin">
        <color rgb="FF000000"/>
      </right>
      <top/>
      <bottom/>
      <diagonal/>
    </border>
    <border diagonalUp="1" diagonalDown="1">
      <left style="thin">
        <color rgb="FF000000"/>
      </left>
      <right/>
      <top/>
      <bottom/>
      <diagonal/>
    </border>
    <border diagonalUp="1" diagonalDown="1">
      <left/>
      <right/>
      <top/>
      <bottom/>
      <diagonal/>
    </border>
    <border diagonalUp="1" diagonalDown="1">
      <left/>
      <right style="thin">
        <color rgb="FF000000"/>
      </right>
      <top/>
      <bottom/>
      <diagonal/>
    </border>
    <border diagonalUp="1" diagonalDown="1">
      <left style="thin">
        <color rgb="FF000000"/>
      </left>
      <right/>
      <top style="thin">
        <color rgb="FF000000"/>
      </top>
      <bottom/>
      <diagonal/>
    </border>
    <border diagonalUp="1" diagonalDown="1">
      <left/>
      <right/>
      <top style="thin">
        <color rgb="FF000000"/>
      </top>
      <bottom/>
      <diagonal/>
    </border>
    <border diagonalUp="1" diagonalDown="1">
      <left/>
      <right style="thin">
        <color rgb="FF000000"/>
      </right>
      <top style="thin">
        <color rgb="FF000000"/>
      </top>
      <bottom/>
      <diagonal/>
    </border>
    <border diagonalUp="1" diagonalDown="1">
      <left style="thin">
        <color rgb="FF000000"/>
      </left>
      <right/>
      <top/>
      <bottom style="thin">
        <color rgb="FF000000"/>
      </bottom>
      <diagonal/>
    </border>
    <border diagonalUp="1" diagonalDown="1">
      <left/>
      <right/>
      <top/>
      <bottom style="thin">
        <color rgb="FF000000"/>
      </bottom>
      <diagonal/>
    </border>
    <border diagonalUp="1" diagonalDown="1">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5C300A"/>
      </left>
      <right style="thin">
        <color rgb="FF5C300A"/>
      </right>
      <top style="thin">
        <color rgb="FF5C300A"/>
      </top>
      <bottom style="thin">
        <color rgb="FF5C300A"/>
      </bottom>
      <diagonal/>
    </border>
    <border>
      <left style="medium">
        <color rgb="FF5C300A"/>
      </left>
      <right/>
      <top/>
      <bottom style="thin">
        <color rgb="FF000000"/>
      </bottom>
      <diagonal/>
    </border>
    <border>
      <left/>
      <right style="medium">
        <color rgb="FF5C300A"/>
      </right>
      <top/>
      <bottom style="thin">
        <color rgb="FF000000"/>
      </bottom>
      <diagonal/>
    </border>
    <border>
      <left style="medium">
        <color rgb="FF5C300A"/>
      </left>
      <right/>
      <top style="thin">
        <color rgb="FF000000"/>
      </top>
      <bottom style="thin">
        <color rgb="FF000000"/>
      </bottom>
      <diagonal/>
    </border>
    <border>
      <left style="medium">
        <color rgb="FFDE3C36"/>
      </left>
      <right style="thin">
        <color rgb="FF000000"/>
      </right>
      <top style="medium">
        <color rgb="FFDE3C36"/>
      </top>
      <bottom/>
      <diagonal/>
    </border>
    <border>
      <left/>
      <right/>
      <top style="medium">
        <color rgb="FFDE3C36"/>
      </top>
      <bottom/>
      <diagonal/>
    </border>
    <border>
      <left/>
      <right style="thin">
        <color rgb="FF000000"/>
      </right>
      <top style="medium">
        <color rgb="FFDE3C36"/>
      </top>
      <bottom/>
      <diagonal/>
    </border>
    <border>
      <left/>
      <right style="medium">
        <color rgb="FFDE3C36"/>
      </right>
      <top style="medium">
        <color rgb="FFDE3C36"/>
      </top>
      <bottom/>
      <diagonal/>
    </border>
    <border>
      <left style="medium">
        <color rgb="FF2972F4"/>
      </left>
      <right style="thin">
        <color rgb="FF000000"/>
      </right>
      <top style="medium">
        <color rgb="FF2972F4"/>
      </top>
      <bottom style="thin">
        <color rgb="FF000000"/>
      </bottom>
      <diagonal/>
    </border>
    <border>
      <left/>
      <right style="medium">
        <color rgb="FF2972F4"/>
      </right>
      <top style="medium">
        <color rgb="FF2972F4"/>
      </top>
      <bottom style="thin">
        <color rgb="FF000000"/>
      </bottom>
      <diagonal/>
    </border>
    <border>
      <left/>
      <right style="medium">
        <color rgb="FF5C300A"/>
      </right>
      <top style="thin">
        <color rgb="FF000000"/>
      </top>
      <bottom style="thin">
        <color rgb="FF000000"/>
      </bottom>
      <diagonal/>
    </border>
    <border>
      <left style="medium">
        <color rgb="FFDE3C36"/>
      </left>
      <right/>
      <top style="medium">
        <color rgb="FFDE3C36"/>
      </top>
      <bottom/>
      <diagonal/>
    </border>
    <border>
      <left style="medium">
        <color rgb="FFDE3C36"/>
      </left>
      <right style="thin">
        <color rgb="FF000000"/>
      </right>
      <top style="medium">
        <color rgb="FFDE3C36"/>
      </top>
      <bottom style="thin">
        <color rgb="FF000000"/>
      </bottom>
      <diagonal/>
    </border>
    <border>
      <left/>
      <right style="thin">
        <color rgb="FF000000"/>
      </right>
      <top style="medium">
        <color rgb="FFDE3C36"/>
      </top>
      <bottom style="thin">
        <color rgb="FF000000"/>
      </bottom>
      <diagonal/>
    </border>
    <border>
      <left/>
      <right style="medium">
        <color rgb="FFDE3C36"/>
      </right>
      <top style="medium">
        <color rgb="FFDE3C36"/>
      </top>
      <bottom style="thin">
        <color rgb="FF000000"/>
      </bottom>
      <diagonal/>
    </border>
    <border>
      <left style="medium">
        <color rgb="FF2972F4"/>
      </left>
      <right style="thin">
        <color rgb="FF000000"/>
      </right>
      <top/>
      <bottom style="thin">
        <color rgb="FF000000"/>
      </bottom>
      <diagonal/>
    </border>
    <border>
      <left/>
      <right style="medium">
        <color rgb="FF2972F4"/>
      </right>
      <top/>
      <bottom style="thin">
        <color rgb="FF000000"/>
      </bottom>
      <diagonal/>
    </border>
    <border>
      <left/>
      <right style="medium">
        <color rgb="FF5C300A"/>
      </right>
      <top/>
      <bottom/>
      <diagonal/>
    </border>
    <border>
      <left style="medium">
        <color rgb="FFDE3C36"/>
      </left>
      <right/>
      <top/>
      <bottom/>
      <diagonal/>
    </border>
    <border>
      <left style="medium">
        <color rgb="FFDE3C36"/>
      </left>
      <right style="thin">
        <color rgb="FF000000"/>
      </right>
      <top/>
      <bottom style="thin">
        <color rgb="FF000000"/>
      </bottom>
      <diagonal/>
    </border>
    <border>
      <left/>
      <right style="medium">
        <color rgb="FFDE3C36"/>
      </right>
      <top/>
      <bottom style="thin">
        <color rgb="FF000000"/>
      </bottom>
      <diagonal/>
    </border>
    <border>
      <left/>
      <right style="medium">
        <color rgb="FFDE3C36"/>
      </right>
      <top/>
      <bottom/>
      <diagonal/>
    </border>
    <border>
      <left/>
      <right style="medium">
        <color rgb="FF5C300A"/>
      </right>
      <top style="thin">
        <color rgb="FF000000"/>
      </top>
      <bottom/>
      <diagonal/>
    </border>
    <border>
      <left style="medium">
        <color rgb="FFDE3C36"/>
      </left>
      <right/>
      <top/>
      <bottom style="thin">
        <color rgb="FF000000"/>
      </bottom>
      <diagonal/>
    </border>
    <border>
      <left style="medium">
        <color rgb="FFDE3C36"/>
      </left>
      <right/>
      <top style="thin">
        <color rgb="FF000000"/>
      </top>
      <bottom/>
      <diagonal/>
    </border>
    <border>
      <left/>
      <right style="medium">
        <color rgb="FFDE3C36"/>
      </right>
      <top style="thin">
        <color rgb="FF000000"/>
      </top>
      <bottom/>
      <diagonal/>
    </border>
    <border>
      <left style="medium">
        <color rgb="FFDE3C36"/>
      </left>
      <right/>
      <top/>
      <bottom style="medium">
        <color rgb="FFDE3C36"/>
      </bottom>
      <diagonal/>
    </border>
    <border>
      <left/>
      <right style="medium">
        <color rgb="FFDE3C36"/>
      </right>
      <top/>
      <bottom style="medium">
        <color rgb="FFDE3C36"/>
      </bottom>
      <diagonal/>
    </border>
    <border>
      <left style="medium">
        <color rgb="FFDE3C36"/>
      </left>
      <right style="thin">
        <color rgb="FF000000"/>
      </right>
      <top/>
      <bottom style="medium">
        <color rgb="FFDE3C36"/>
      </bottom>
      <diagonal/>
    </border>
    <border>
      <left/>
      <right style="thin">
        <color rgb="FF000000"/>
      </right>
      <top/>
      <bottom style="medium">
        <color rgb="FFDE3C36"/>
      </bottom>
      <diagonal/>
    </border>
    <border>
      <left style="medium">
        <color rgb="FF2972F4"/>
      </left>
      <right style="thin">
        <color rgb="FF000000"/>
      </right>
      <top/>
      <bottom style="medium">
        <color rgb="FF2972F4"/>
      </bottom>
      <diagonal/>
    </border>
    <border>
      <left/>
      <right style="medium">
        <color rgb="FF2972F4"/>
      </right>
      <top/>
      <bottom style="medium">
        <color rgb="FF2972F4"/>
      </bottom>
      <diagonal/>
    </border>
    <border>
      <left style="medium">
        <color rgb="FF5C300A"/>
      </left>
      <right/>
      <top/>
      <bottom/>
      <diagonal/>
    </border>
    <border>
      <left style="medium">
        <color rgb="FF5C300A"/>
      </left>
      <right/>
      <top/>
      <bottom style="medium">
        <color rgb="FF5C300A"/>
      </bottom>
      <diagonal/>
    </border>
    <border>
      <left/>
      <right/>
      <top/>
      <bottom style="medium">
        <color rgb="FF5C300A"/>
      </bottom>
      <diagonal/>
    </border>
    <border>
      <left/>
      <right style="medium">
        <color rgb="FF5C300A"/>
      </right>
      <top/>
      <bottom style="medium">
        <color rgb="FF5C300A"/>
      </bottom>
      <diagonal/>
    </border>
    <border>
      <left style="thin">
        <color rgb="FF5C300A"/>
      </left>
      <right style="thin">
        <color rgb="FF5C300A"/>
      </right>
      <top/>
      <bottom style="thin">
        <color rgb="FF5C300A"/>
      </bottom>
      <diagonal/>
    </border>
    <border>
      <left/>
      <right style="thin">
        <color rgb="FF5C300A"/>
      </right>
      <top style="thin">
        <color rgb="FF000000"/>
      </top>
      <bottom style="thin">
        <color rgb="FF000000"/>
      </bottom>
      <diagonal/>
    </border>
    <border>
      <left style="thin">
        <color rgb="FF5C300A"/>
      </left>
      <right style="thin">
        <color rgb="FF5C300A"/>
      </right>
      <top style="thin">
        <color rgb="FF5C300A"/>
      </top>
      <bottom/>
      <diagonal/>
    </border>
    <border>
      <left style="thin">
        <color rgb="FF5C300A"/>
      </left>
      <right/>
      <top style="thin">
        <color rgb="FF5C300A"/>
      </top>
      <bottom style="thin">
        <color rgb="FF5C300A"/>
      </bottom>
      <diagonal/>
    </border>
    <border>
      <left/>
      <right/>
      <top style="thin">
        <color rgb="FF5C300A"/>
      </top>
      <bottom/>
      <diagonal/>
    </border>
    <border>
      <left style="hair">
        <color rgb="FFA6A6A6"/>
      </left>
      <right/>
      <top/>
      <bottom/>
      <diagonal/>
    </border>
    <border>
      <left/>
      <right/>
      <top style="hair">
        <color rgb="FFA6A6A6"/>
      </top>
      <bottom/>
      <diagonal/>
    </border>
    <border>
      <left style="hair">
        <color rgb="FFA6A6A6"/>
      </left>
      <right/>
      <top style="hair">
        <color rgb="FFA6A6A6"/>
      </top>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diagonal/>
    </border>
    <border>
      <left style="hair">
        <color rgb="FF000000"/>
      </left>
      <right/>
      <top/>
      <bottom/>
      <diagonal/>
    </border>
    <border>
      <left style="hair">
        <color rgb="FF000000"/>
      </left>
      <right style="hair">
        <color rgb="FF000000"/>
      </right>
      <top/>
      <bottom style="hair">
        <color rgb="FF000000"/>
      </bottom>
      <diagonal/>
    </border>
    <border>
      <left style="thin">
        <color rgb="FFDE3C36"/>
      </left>
      <right style="thin">
        <color rgb="FFDE3C36"/>
      </right>
      <top style="thin">
        <color rgb="FFDE3C36"/>
      </top>
      <bottom style="thin">
        <color rgb="FFDE3C36"/>
      </bottom>
      <diagonal/>
    </border>
    <border>
      <left style="thin">
        <color rgb="FF2972F4"/>
      </left>
      <right style="thin">
        <color rgb="FF2972F4"/>
      </right>
      <top style="thin">
        <color rgb="FF2972F4"/>
      </top>
      <bottom style="thin">
        <color rgb="FF2972F4"/>
      </bottom>
      <diagonal/>
    </border>
    <border>
      <left style="hair">
        <color rgb="FFA6A6A6"/>
      </left>
      <right/>
      <top style="hair">
        <color rgb="FFA6A6A6"/>
      </top>
      <bottom style="hair">
        <color rgb="FFA6A6A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theme="0"/>
      </left>
      <right style="double">
        <color rgb="FF3F3F3F"/>
      </right>
      <top style="double">
        <color rgb="FF3F3F3F"/>
      </top>
      <bottom style="double">
        <color rgb="FF3F3F3F"/>
      </bottom>
      <diagonal/>
    </border>
    <border>
      <left style="thin">
        <color auto="1"/>
      </left>
      <right style="thin">
        <color auto="1"/>
      </right>
      <top style="thin">
        <color theme="1"/>
      </top>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auto="1"/>
      </left>
      <right style="thin">
        <color theme="1"/>
      </right>
      <top style="thin">
        <color auto="1"/>
      </top>
      <bottom style="thin">
        <color auto="1"/>
      </bottom>
      <diagonal/>
    </border>
    <border>
      <left style="thin">
        <color theme="0"/>
      </left>
      <right style="double">
        <color rgb="FF3F3F3F"/>
      </right>
      <top/>
      <bottom style="double">
        <color rgb="FF3F3F3F"/>
      </bottom>
      <diagonal/>
    </border>
    <border>
      <left style="thin">
        <color theme="1"/>
      </left>
      <right style="thin">
        <color theme="1"/>
      </right>
      <top/>
      <bottom/>
      <diagonal/>
    </border>
    <border>
      <left style="thin">
        <color theme="0"/>
      </left>
      <right style="double">
        <color rgb="FF3F3F3F"/>
      </right>
      <top/>
      <bottom/>
      <diagonal/>
    </border>
    <border>
      <left style="thin">
        <color auto="1"/>
      </left>
      <right style="thin">
        <color theme="1"/>
      </right>
      <top/>
      <bottom style="thin">
        <color auto="1"/>
      </bottom>
      <diagonal/>
    </border>
    <border>
      <left style="thin">
        <color auto="1"/>
      </left>
      <right style="thin">
        <color theme="1"/>
      </right>
      <top/>
      <bottom/>
      <diagonal/>
    </border>
    <border>
      <left style="thin">
        <color auto="1"/>
      </left>
      <right style="thin">
        <color theme="1"/>
      </right>
      <top style="thin">
        <color auto="1"/>
      </top>
      <bottom/>
      <diagonal/>
    </border>
    <border>
      <left style="thin">
        <color theme="1"/>
      </left>
      <right style="thin">
        <color theme="1"/>
      </right>
      <top style="thin">
        <color theme="1"/>
      </top>
      <bottom/>
      <diagonal/>
    </border>
    <border>
      <left style="thin">
        <color theme="0"/>
      </left>
      <right style="double">
        <color rgb="FF3F3F3F"/>
      </right>
      <top style="double">
        <color rgb="FF3F3F3F"/>
      </top>
      <bottom/>
      <diagonal/>
    </border>
    <border>
      <left/>
      <right style="thin">
        <color theme="1"/>
      </right>
      <top style="thin">
        <color auto="1"/>
      </top>
      <bottom style="thin">
        <color auto="1"/>
      </bottom>
      <diagonal/>
    </border>
    <border>
      <left style="thin">
        <color theme="0"/>
      </left>
      <right/>
      <top/>
      <bottom/>
      <diagonal/>
    </border>
    <border>
      <left/>
      <right/>
      <top/>
      <bottom style="thin">
        <color auto="1"/>
      </bottom>
      <diagonal/>
    </border>
    <border>
      <left/>
      <right/>
      <top style="thin">
        <color theme="1"/>
      </top>
      <bottom style="thin">
        <color theme="1"/>
      </bottom>
      <diagonal/>
    </border>
    <border>
      <left/>
      <right style="thin">
        <color theme="1"/>
      </right>
      <top/>
      <bottom style="thin">
        <color auto="1"/>
      </bottom>
      <diagonal/>
    </border>
    <border>
      <left/>
      <right/>
      <top style="thin">
        <color auto="1"/>
      </top>
      <bottom/>
      <diagonal/>
    </border>
    <border>
      <left/>
      <right style="thin">
        <color theme="1"/>
      </right>
      <top style="thin">
        <color theme="1"/>
      </top>
      <bottom style="thin">
        <color theme="1"/>
      </bottom>
      <diagonal/>
    </border>
    <border>
      <left style="thin">
        <color theme="0"/>
      </left>
      <right/>
      <top style="double">
        <color rgb="FF3F3F3F"/>
      </top>
      <bottom/>
      <diagonal/>
    </border>
    <border>
      <left style="thin">
        <color theme="0"/>
      </left>
      <right/>
      <top style="double">
        <color rgb="FF3F3F3F"/>
      </top>
      <bottom style="double">
        <color rgb="FF3F3F3F"/>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bottom/>
      <diagonal/>
    </border>
    <border>
      <left style="thin">
        <color theme="1"/>
      </left>
      <right style="thin">
        <color auto="1"/>
      </right>
      <top/>
      <bottom style="thin">
        <color theme="1"/>
      </bottom>
      <diagonal/>
    </border>
    <border>
      <left style="thin">
        <color theme="1"/>
      </left>
      <right style="thin">
        <color auto="1"/>
      </right>
      <top/>
      <bottom/>
      <diagonal/>
    </border>
    <border>
      <left style="medium">
        <color theme="2"/>
      </left>
      <right style="medium">
        <color theme="2"/>
      </right>
      <top/>
      <bottom style="medium">
        <color theme="2"/>
      </bottom>
      <diagonal/>
    </border>
    <border>
      <left/>
      <right/>
      <top/>
      <bottom style="medium">
        <color theme="2"/>
      </bottom>
      <diagonal/>
    </border>
    <border>
      <left style="medium">
        <color theme="2"/>
      </left>
      <right/>
      <top/>
      <bottom style="medium">
        <color theme="2"/>
      </bottom>
      <diagonal/>
    </border>
    <border>
      <left style="medium">
        <color theme="2"/>
      </left>
      <right style="medium">
        <color theme="2"/>
      </right>
      <top/>
      <bottom/>
      <diagonal/>
    </border>
    <border>
      <left/>
      <right/>
      <top style="medium">
        <color theme="2"/>
      </top>
      <bottom/>
      <diagonal/>
    </border>
    <border>
      <left style="medium">
        <color theme="2"/>
      </left>
      <right/>
      <top style="medium">
        <color theme="2"/>
      </top>
      <bottom/>
      <diagonal/>
    </border>
    <border>
      <left style="hair">
        <color theme="2"/>
      </left>
      <right style="hair">
        <color theme="2"/>
      </right>
      <top style="hair">
        <color theme="2"/>
      </top>
      <bottom/>
      <diagonal/>
    </border>
    <border>
      <left/>
      <right style="hair">
        <color theme="2"/>
      </right>
      <top/>
      <bottom/>
      <diagonal/>
    </border>
    <border>
      <left style="hair">
        <color theme="2"/>
      </left>
      <right/>
      <top/>
      <bottom/>
      <diagonal/>
    </border>
    <border>
      <left/>
      <right/>
      <top style="hair">
        <color theme="2"/>
      </top>
      <bottom/>
      <diagonal/>
    </border>
    <border>
      <left style="hair">
        <color theme="2"/>
      </left>
      <right style="hair">
        <color theme="2"/>
      </right>
      <top style="hair">
        <color theme="2"/>
      </top>
      <bottom style="hair">
        <color theme="2"/>
      </bottom>
      <diagonal/>
    </border>
    <border>
      <left/>
      <right style="hair">
        <color theme="2"/>
      </right>
      <top style="hair">
        <color theme="2"/>
      </top>
      <bottom/>
      <diagonal/>
    </border>
    <border>
      <left style="hair">
        <color theme="2"/>
      </left>
      <right/>
      <top style="hair">
        <color theme="2"/>
      </top>
      <bottom/>
      <diagonal/>
    </border>
    <border>
      <left style="hair">
        <color theme="2"/>
      </left>
      <right/>
      <top style="hair">
        <color theme="2"/>
      </top>
      <bottom style="hair">
        <color theme="2"/>
      </bottom>
      <diagonal/>
    </border>
    <border>
      <left/>
      <right style="hair">
        <color theme="2"/>
      </right>
      <top style="hair">
        <color theme="2"/>
      </top>
      <bottom style="hair">
        <color theme="2"/>
      </bottom>
      <diagonal/>
    </border>
    <border>
      <left/>
      <right/>
      <top/>
      <bottom style="hair">
        <color theme="2"/>
      </bottom>
      <diagonal/>
    </border>
    <border>
      <left style="hair">
        <color theme="2"/>
      </left>
      <right/>
      <top/>
      <bottom style="hair">
        <color theme="2"/>
      </bottom>
      <diagonal/>
    </border>
    <border>
      <left style="hair">
        <color theme="2"/>
      </left>
      <right style="hair">
        <color theme="2"/>
      </right>
      <top/>
      <bottom style="hair">
        <color theme="2"/>
      </bottom>
      <diagonal/>
    </border>
    <border>
      <left/>
      <right style="hair">
        <color theme="2"/>
      </right>
      <top/>
      <bottom style="hair">
        <color theme="2"/>
      </bottom>
      <diagonal/>
    </border>
    <border>
      <left style="medium">
        <color theme="2"/>
      </left>
      <right style="medium">
        <color theme="2"/>
      </right>
      <top style="medium">
        <color theme="2"/>
      </top>
      <bottom/>
      <diagonal/>
    </border>
    <border>
      <left style="slantDashDot">
        <color theme="2"/>
      </left>
      <right style="slantDashDot">
        <color theme="2"/>
      </right>
      <top style="slantDashDot">
        <color theme="2"/>
      </top>
      <bottom/>
      <diagonal/>
    </border>
    <border>
      <left style="slantDashDot">
        <color theme="2"/>
      </left>
      <right style="slantDashDot">
        <color theme="2"/>
      </right>
      <top style="slantDashDot">
        <color theme="2"/>
      </top>
      <bottom style="slantDashDot">
        <color theme="2"/>
      </bottom>
      <diagonal/>
    </border>
    <border>
      <left/>
      <right style="slantDashDot">
        <color theme="2"/>
      </right>
      <top style="slantDashDot">
        <color theme="2"/>
      </top>
      <bottom style="slantDashDot">
        <color theme="2"/>
      </bottom>
      <diagonal/>
    </border>
    <border>
      <left/>
      <right style="slantDashDot">
        <color theme="2"/>
      </right>
      <top/>
      <bottom/>
      <diagonal/>
    </border>
    <border>
      <left style="slantDashDot">
        <color theme="2"/>
      </left>
      <right/>
      <top/>
      <bottom/>
      <diagonal/>
    </border>
    <border>
      <left/>
      <right style="slantDashDot">
        <color theme="2"/>
      </right>
      <top style="slantDashDot">
        <color theme="2"/>
      </top>
      <bottom/>
      <diagonal/>
    </border>
    <border>
      <left style="slantDashDot">
        <color theme="2"/>
      </left>
      <right/>
      <top style="slantDashDot">
        <color theme="2"/>
      </top>
      <bottom/>
      <diagonal/>
    </border>
    <border>
      <left/>
      <right/>
      <top style="slantDashDot">
        <color theme="2"/>
      </top>
      <bottom/>
      <diagonal/>
    </border>
    <border>
      <left/>
      <right style="slantDashDot">
        <color theme="2"/>
      </right>
      <top style="medium">
        <color theme="2"/>
      </top>
      <bottom/>
      <diagonal/>
    </border>
    <border>
      <left style="slantDashDot">
        <color theme="2"/>
      </left>
      <right/>
      <top style="medium">
        <color theme="2"/>
      </top>
      <bottom/>
      <diagonal/>
    </border>
    <border>
      <left/>
      <right style="slantDashDot">
        <color theme="2"/>
      </right>
      <top/>
      <bottom style="slantDashDot">
        <color theme="2"/>
      </bottom>
      <diagonal/>
    </border>
    <border>
      <left style="slantDashDot">
        <color theme="2"/>
      </left>
      <right/>
      <top/>
      <bottom style="slantDashDot">
        <color theme="2"/>
      </bottom>
      <diagonal/>
    </border>
    <border>
      <left/>
      <right/>
      <top/>
      <bottom style="slantDashDot">
        <color theme="2"/>
      </bottom>
      <diagonal/>
    </border>
    <border>
      <left style="thin">
        <color rgb="FF4BACC6"/>
      </left>
      <right/>
      <top/>
      <bottom/>
      <diagonal/>
    </border>
    <border>
      <left/>
      <right/>
      <top style="thin">
        <color rgb="FF4BACC6"/>
      </top>
      <bottom/>
      <diagonal/>
    </border>
    <border>
      <left style="thin">
        <color rgb="FF4BACC6"/>
      </left>
      <right/>
      <top style="thin">
        <color rgb="FF4BACC6"/>
      </top>
      <bottom/>
      <diagonal/>
    </border>
    <border>
      <left style="thin">
        <color rgb="FF4BACC6"/>
      </left>
      <right style="thin">
        <color rgb="FF4BACC6"/>
      </right>
      <top style="thin">
        <color rgb="FF4BACC6"/>
      </top>
      <bottom style="thin">
        <color rgb="FF4BACC6"/>
      </bottom>
      <diagonal/>
    </border>
    <border>
      <left style="thin">
        <color rgb="FF4BACC6"/>
      </left>
      <right style="thin">
        <color rgb="FF4BACC6"/>
      </right>
      <top/>
      <bottom style="thin">
        <color rgb="FF4BACC6"/>
      </bottom>
      <diagonal/>
    </border>
    <border>
      <left/>
      <right/>
      <top style="thin">
        <color rgb="FF4BACC6"/>
      </top>
      <bottom style="thin">
        <color rgb="FF4BACC6"/>
      </bottom>
      <diagonal/>
    </border>
    <border>
      <left style="thin">
        <color rgb="FF4BACC6"/>
      </left>
      <right/>
      <top style="thin">
        <color rgb="FF4BACC6"/>
      </top>
      <bottom style="thin">
        <color rgb="FF4BACC6"/>
      </bottom>
      <diagonal/>
    </border>
    <border>
      <left/>
      <right style="thin">
        <color rgb="FF4BACC6"/>
      </right>
      <top style="thin">
        <color rgb="FF4BACC6"/>
      </top>
      <bottom style="thin">
        <color rgb="FF4BACC6"/>
      </bottom>
      <diagonal/>
    </border>
    <border>
      <left/>
      <right style="thin">
        <color rgb="FF4BACC6"/>
      </right>
      <top/>
      <bottom style="thin">
        <color rgb="FF4BACC6"/>
      </bottom>
      <diagonal/>
    </border>
    <border>
      <left style="thin">
        <color rgb="FF4BACC6"/>
      </left>
      <right/>
      <top/>
      <bottom style="thin">
        <color rgb="FF4BACC6"/>
      </bottom>
      <diagonal/>
    </border>
    <border>
      <left style="thin">
        <color rgb="FF4BACC6"/>
      </left>
      <right style="thin">
        <color rgb="FF4BACC6"/>
      </right>
      <top/>
      <bottom/>
      <diagonal/>
    </border>
    <border>
      <left/>
      <right style="thin">
        <color rgb="FF4BACC6"/>
      </right>
      <top style="thin">
        <color rgb="FF4BACC6"/>
      </top>
      <bottom/>
      <diagonal/>
    </border>
    <border>
      <left style="thin">
        <color rgb="FF4BACC6"/>
      </left>
      <right style="thin">
        <color rgb="FF4BACC6"/>
      </right>
      <top style="thin">
        <color rgb="FF4BACC6"/>
      </top>
      <bottom/>
      <diagonal/>
    </border>
    <border>
      <left/>
      <right style="thin">
        <color rgb="FF4BACC6"/>
      </right>
      <top/>
      <bottom/>
      <diagonal/>
    </border>
    <border>
      <left style="thin">
        <color theme="8"/>
      </left>
      <right style="thin">
        <color theme="8"/>
      </right>
      <top style="thin">
        <color theme="8"/>
      </top>
      <bottom style="thin">
        <color theme="8"/>
      </bottom>
      <diagonal/>
    </border>
    <border>
      <left style="thin">
        <color theme="8"/>
      </left>
      <right style="thin">
        <color theme="8"/>
      </right>
      <top/>
      <bottom style="thin">
        <color theme="8"/>
      </bottom>
      <diagonal/>
    </border>
    <border>
      <left/>
      <right style="thin">
        <color theme="8"/>
      </right>
      <top/>
      <bottom/>
      <diagonal/>
    </border>
    <border>
      <left style="thin">
        <color theme="8"/>
      </left>
      <right style="thin">
        <color theme="8"/>
      </right>
      <top/>
      <bottom/>
      <diagonal/>
    </border>
    <border>
      <left style="thin">
        <color theme="8"/>
      </left>
      <right style="thin">
        <color theme="8"/>
      </right>
      <top style="thin">
        <color theme="8"/>
      </top>
      <bottom/>
      <diagonal/>
    </border>
    <border>
      <left style="thin">
        <color theme="8"/>
      </left>
      <right/>
      <top style="thin">
        <color theme="8"/>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theme="2"/>
      </left>
      <right style="medium">
        <color theme="2"/>
      </right>
      <top style="medium">
        <color theme="2"/>
      </top>
      <bottom style="medium">
        <color theme="2"/>
      </bottom>
      <diagonal/>
    </border>
    <border>
      <left style="medium">
        <color theme="2"/>
      </left>
      <right/>
      <top/>
      <bottom/>
      <diagonal/>
    </border>
    <border>
      <left/>
      <right style="medium">
        <color theme="2"/>
      </right>
      <top style="medium">
        <color theme="2"/>
      </top>
      <bottom style="medium">
        <color theme="2"/>
      </bottom>
      <diagonal/>
    </border>
    <border>
      <left/>
      <right style="medium">
        <color theme="2"/>
      </right>
      <top style="medium">
        <color theme="2"/>
      </top>
      <bottom/>
      <diagonal/>
    </border>
    <border>
      <left style="thin">
        <color theme="1"/>
      </left>
      <right/>
      <top style="thin">
        <color theme="1"/>
      </top>
      <bottom/>
      <diagonal/>
    </border>
    <border>
      <left style="thin">
        <color theme="1"/>
      </left>
      <right/>
      <top style="thin">
        <color theme="1"/>
      </top>
      <bottom style="thin">
        <color theme="1"/>
      </bottom>
      <diagonal/>
    </border>
    <border>
      <left style="medium">
        <color theme="2"/>
      </left>
      <right/>
      <top style="medium">
        <color theme="2"/>
      </top>
      <bottom style="medium">
        <color theme="2"/>
      </bottom>
      <diagonal/>
    </border>
    <border>
      <left style="thin">
        <color theme="1"/>
      </left>
      <right/>
      <top/>
      <bottom style="thin">
        <color theme="1"/>
      </bottom>
      <diagonal/>
    </border>
    <border>
      <left style="thin">
        <color theme="1"/>
      </left>
      <right style="thin">
        <color theme="1"/>
      </right>
      <top style="medium">
        <color theme="2"/>
      </top>
      <bottom/>
      <diagonal/>
    </border>
    <border>
      <left/>
      <right/>
      <top style="medium">
        <color theme="8" tint="0.79998168889431442"/>
      </top>
      <bottom/>
      <diagonal/>
    </border>
    <border>
      <left style="medium">
        <color theme="8" tint="0.79998168889431442"/>
      </left>
      <right/>
      <top style="medium">
        <color theme="8" tint="0.79998168889431442"/>
      </top>
      <bottom style="medium">
        <color theme="8" tint="0.79998168889431442"/>
      </bottom>
      <diagonal/>
    </border>
    <border>
      <left style="medium">
        <color theme="8" tint="0.79998168889431442"/>
      </left>
      <right style="medium">
        <color theme="8" tint="0.79998168889431442"/>
      </right>
      <top style="medium">
        <color theme="8" tint="0.79998168889431442"/>
      </top>
      <bottom/>
      <diagonal/>
    </border>
    <border>
      <left style="medium">
        <color theme="8" tint="0.79998168889431442"/>
      </left>
      <right style="medium">
        <color theme="8" tint="0.79998168889431442"/>
      </right>
      <top style="medium">
        <color theme="8" tint="0.79998168889431442"/>
      </top>
      <bottom style="medium">
        <color theme="8" tint="0.79998168889431442"/>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medium">
        <color rgb="FFA2A9B1"/>
      </left>
      <right style="medium">
        <color rgb="FFA2A9B1"/>
      </right>
      <top style="medium">
        <color rgb="FFA2A9B1"/>
      </top>
      <bottom style="medium">
        <color rgb="FFA2A9B1"/>
      </bottom>
      <diagonal/>
    </border>
    <border>
      <left/>
      <right style="medium">
        <color rgb="FFA2A9B1"/>
      </right>
      <top/>
      <bottom/>
      <diagonal/>
    </border>
    <border>
      <left/>
      <right style="thick">
        <color theme="8" tint="0.79998168889431442"/>
      </right>
      <top style="thick">
        <color theme="8" tint="0.79998168889431442"/>
      </top>
      <bottom style="thick">
        <color theme="8" tint="0.79998168889431442"/>
      </bottom>
      <diagonal/>
    </border>
    <border>
      <left/>
      <right/>
      <top style="thick">
        <color theme="8" tint="0.79998168889431442"/>
      </top>
      <bottom style="thick">
        <color theme="8" tint="0.79998168889431442"/>
      </bottom>
      <diagonal/>
    </border>
    <border>
      <left style="thick">
        <color theme="8" tint="0.79998168889431442"/>
      </left>
      <right/>
      <top style="thick">
        <color theme="8" tint="0.79998168889431442"/>
      </top>
      <bottom style="thick">
        <color theme="8" tint="0.79998168889431442"/>
      </bottom>
      <diagonal/>
    </border>
    <border>
      <left style="thick">
        <color theme="8" tint="0.79998168889431442"/>
      </left>
      <right style="thick">
        <color theme="8" tint="0.79998168889431442"/>
      </right>
      <top style="thick">
        <color theme="8" tint="0.79998168889431442"/>
      </top>
      <bottom style="thick">
        <color theme="8" tint="0.79998168889431442"/>
      </bottom>
      <diagonal/>
    </border>
    <border>
      <left/>
      <right style="thin">
        <color theme="1"/>
      </right>
      <top/>
      <bottom style="thin">
        <color theme="1"/>
      </bottom>
      <diagonal/>
    </border>
    <border>
      <left style="thick">
        <color theme="8" tint="0.79998168889431442"/>
      </left>
      <right style="thick">
        <color theme="8" tint="0.79998168889431442"/>
      </right>
      <top/>
      <bottom style="thick">
        <color theme="8" tint="0.79998168889431442"/>
      </bottom>
      <diagonal/>
    </border>
    <border>
      <left style="thin">
        <color theme="7" tint="0.79998168889431442"/>
      </left>
      <right style="thin">
        <color theme="7" tint="0.79998168889431442"/>
      </right>
      <top style="thin">
        <color theme="7" tint="0.79998168889431442"/>
      </top>
      <bottom style="thin">
        <color theme="7" tint="0.79998168889431442"/>
      </bottom>
      <diagonal/>
    </border>
    <border>
      <left style="slantDashDot">
        <color theme="8" tint="-0.249977111117893"/>
      </left>
      <right style="slantDashDot">
        <color theme="8" tint="-0.249977111117893"/>
      </right>
      <top style="slantDashDot">
        <color theme="8" tint="-0.249977111117893"/>
      </top>
      <bottom style="slantDashDot">
        <color theme="8" tint="-0.249977111117893"/>
      </bottom>
      <diagonal/>
    </border>
    <border>
      <left style="medium">
        <color theme="2"/>
      </left>
      <right style="slantDashDot">
        <color theme="8" tint="-0.249977111117893"/>
      </right>
      <top/>
      <bottom style="slantDashDot">
        <color theme="8" tint="-0.249977111117893"/>
      </bottom>
      <diagonal/>
    </border>
    <border>
      <left style="medium">
        <color theme="2"/>
      </left>
      <right style="slantDashDot">
        <color theme="8" tint="-0.249977111117893"/>
      </right>
      <top/>
      <bottom/>
      <diagonal/>
    </border>
    <border>
      <left style="medium">
        <color theme="2"/>
      </left>
      <right style="slantDashDot">
        <color theme="8" tint="-0.249977111117893"/>
      </right>
      <top style="slantDashDot">
        <color theme="8" tint="-0.249977111117893"/>
      </top>
      <bottom/>
      <diagonal/>
    </border>
    <border>
      <left/>
      <right style="slantDashDot">
        <color theme="8" tint="-0.249977111117893"/>
      </right>
      <top style="slantDashDot">
        <color theme="8" tint="-0.249977111117893"/>
      </top>
      <bottom style="slantDashDot">
        <color theme="8" tint="-0.249977111117893"/>
      </bottom>
      <diagonal/>
    </border>
    <border>
      <left/>
      <right/>
      <top style="slantDashDot">
        <color theme="8" tint="-0.249977111117893"/>
      </top>
      <bottom style="slantDashDot">
        <color theme="8" tint="-0.249977111117893"/>
      </bottom>
      <diagonal/>
    </border>
    <border>
      <left style="slantDashDot">
        <color theme="8" tint="-0.249977111117893"/>
      </left>
      <right/>
      <top style="slantDashDot">
        <color theme="8" tint="-0.249977111117893"/>
      </top>
      <bottom style="slantDashDot">
        <color theme="8" tint="-0.249977111117893"/>
      </bottom>
      <diagonal/>
    </border>
    <border>
      <left style="slantDashDot">
        <color theme="8" tint="-0.249977111117893"/>
      </left>
      <right style="slantDashDot">
        <color theme="8" tint="-0.249977111117893"/>
      </right>
      <top/>
      <bottom style="slantDashDot">
        <color theme="8" tint="-0.249977111117893"/>
      </bottom>
      <diagonal/>
    </border>
    <border>
      <left/>
      <right style="slantDashDot">
        <color theme="8" tint="-0.249977111117893"/>
      </right>
      <top/>
      <bottom style="slantDashDot">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style="medium">
        <color theme="8" tint="-0.249977111117893"/>
      </top>
      <bottom style="medium">
        <color theme="8" tint="-0.249977111117893"/>
      </bottom>
      <diagonal/>
    </border>
    <border>
      <left style="medium">
        <color theme="2"/>
      </left>
      <right/>
      <top style="medium">
        <color theme="8" tint="-0.249977111117893"/>
      </top>
      <bottom style="medium">
        <color theme="8" tint="-0.249977111117893"/>
      </bottom>
      <diagonal/>
    </border>
    <border>
      <left style="thin">
        <color theme="6" tint="0.79995117038483843"/>
      </left>
      <right style="thin">
        <color theme="6" tint="0.79995117038483843"/>
      </right>
      <top style="thin">
        <color theme="6" tint="0.79995117038483843"/>
      </top>
      <bottom style="thin">
        <color theme="6" tint="0.79995117038483843"/>
      </bottom>
      <diagonal/>
    </border>
    <border>
      <left style="thin">
        <color rgb="FFE4BD92"/>
      </left>
      <right style="thin">
        <color rgb="FFE4BD92"/>
      </right>
      <top/>
      <bottom/>
      <diagonal/>
    </border>
    <border>
      <left style="thin">
        <color rgb="FFE4BD92"/>
      </left>
      <right style="thin">
        <color rgb="FFE4BD92"/>
      </right>
      <top style="thin">
        <color rgb="FFE4BD92"/>
      </top>
      <bottom/>
      <diagonal/>
    </border>
    <border>
      <left style="thin">
        <color theme="4" tint="0.79995117038483843"/>
      </left>
      <right style="thin">
        <color theme="4" tint="0.79995117038483843"/>
      </right>
      <top style="thin">
        <color theme="4" tint="0.79995117038483843"/>
      </top>
      <bottom style="thin">
        <color theme="4" tint="0.79995117038483843"/>
      </bottom>
      <diagonal/>
    </border>
    <border>
      <left/>
      <right style="thin">
        <color theme="1"/>
      </right>
      <top/>
      <bottom/>
      <diagonal/>
    </border>
    <border>
      <left/>
      <right style="thin">
        <color theme="1"/>
      </right>
      <top style="thin">
        <color theme="1"/>
      </top>
      <bottom/>
      <diagonal/>
    </border>
    <border>
      <left/>
      <right style="thin">
        <color rgb="FFE4BD92"/>
      </right>
      <top style="thin">
        <color rgb="FF4BACC6"/>
      </top>
      <bottom style="thin">
        <color rgb="FFE4BD92"/>
      </bottom>
      <diagonal/>
    </border>
    <border>
      <left/>
      <right/>
      <top style="thin">
        <color rgb="FF4BACC6"/>
      </top>
      <bottom style="thin">
        <color rgb="FFE4BD92"/>
      </bottom>
      <diagonal/>
    </border>
    <border>
      <left style="thin">
        <color rgb="FFE4BD92"/>
      </left>
      <right/>
      <top style="thin">
        <color rgb="FF4BACC6"/>
      </top>
      <bottom style="thin">
        <color rgb="FFE4BD92"/>
      </bottom>
      <diagonal/>
    </border>
    <border>
      <left style="thin">
        <color rgb="FFE4BD92"/>
      </left>
      <right style="thin">
        <color rgb="FFE4BD92"/>
      </right>
      <top style="thin">
        <color rgb="FF4BACC6"/>
      </top>
      <bottom/>
      <diagonal/>
    </border>
    <border>
      <left style="thin">
        <color rgb="FFE4BD92"/>
      </left>
      <right style="thin">
        <color rgb="FFE4BD92"/>
      </right>
      <top/>
      <bottom style="thin">
        <color rgb="FF4BACC6"/>
      </bottom>
      <diagonal/>
    </border>
    <border>
      <left style="thin">
        <color rgb="FFE4BD92"/>
      </left>
      <right style="thin">
        <color rgb="FFE4BD92"/>
      </right>
      <top/>
      <bottom style="thin">
        <color rgb="FFE4BD92"/>
      </bottom>
      <diagonal/>
    </border>
    <border>
      <left style="thin">
        <color rgb="FFE4BD92"/>
      </left>
      <right style="thin">
        <color rgb="FFE4BD92"/>
      </right>
      <top style="thin">
        <color rgb="FFE4BD92"/>
      </top>
      <bottom style="thin">
        <color rgb="FFE4BD92"/>
      </bottom>
      <diagonal/>
    </border>
    <border>
      <left style="thin">
        <color rgb="FF000000"/>
      </left>
      <right style="thin">
        <color rgb="FF000000"/>
      </right>
      <top style="thin">
        <color rgb="FFE4BD92"/>
      </top>
      <bottom/>
      <diagonal/>
    </border>
    <border>
      <left style="thin">
        <color auto="1"/>
      </left>
      <right/>
      <top style="thin">
        <color rgb="FF000000"/>
      </top>
      <bottom style="thin">
        <color rgb="FF000000"/>
      </bottom>
      <diagonal/>
    </border>
    <border>
      <left/>
      <right style="thin">
        <color rgb="FF000000"/>
      </right>
      <top style="thin">
        <color rgb="FFE4BD92"/>
      </top>
      <bottom style="thin">
        <color rgb="FF000000"/>
      </bottom>
      <diagonal/>
    </border>
    <border>
      <left/>
      <right/>
      <top style="thin">
        <color rgb="FFE4BD92"/>
      </top>
      <bottom style="thin">
        <color rgb="FF000000"/>
      </bottom>
      <diagonal/>
    </border>
    <border>
      <left style="thin">
        <color auto="1"/>
      </left>
      <right/>
      <top style="thin">
        <color rgb="FFE4BD92"/>
      </top>
      <bottom style="thin">
        <color rgb="FF000000"/>
      </bottom>
      <diagonal/>
    </border>
    <border>
      <left/>
      <right style="thin">
        <color rgb="FFE4BD92"/>
      </right>
      <top style="thin">
        <color rgb="FF000000"/>
      </top>
      <bottom style="thin">
        <color rgb="FFE4BD92"/>
      </bottom>
      <diagonal/>
    </border>
    <border>
      <left/>
      <right/>
      <top style="thin">
        <color rgb="FF000000"/>
      </top>
      <bottom style="thin">
        <color rgb="FFE4BD92"/>
      </bottom>
      <diagonal/>
    </border>
    <border>
      <left style="thin">
        <color rgb="FFE4BD92"/>
      </left>
      <right/>
      <top style="thin">
        <color rgb="FF000000"/>
      </top>
      <bottom style="thin">
        <color rgb="FFE4BD92"/>
      </bottom>
      <diagonal/>
    </border>
    <border>
      <left style="thin">
        <color rgb="FFE4BD92"/>
      </left>
      <right style="thin">
        <color rgb="FFE4BD92"/>
      </right>
      <top style="thin">
        <color rgb="FF000000"/>
      </top>
      <bottom/>
      <diagonal/>
    </border>
    <border>
      <left/>
      <right style="thin">
        <color rgb="FF000000"/>
      </right>
      <top style="thin">
        <color rgb="FFE4BD92"/>
      </top>
      <bottom/>
      <diagonal/>
    </border>
    <border>
      <left/>
      <right style="thin">
        <color rgb="FFE4BD92"/>
      </right>
      <top style="thin">
        <color rgb="FFE4BD92"/>
      </top>
      <bottom style="thin">
        <color rgb="FFE4BD92"/>
      </bottom>
      <diagonal/>
    </border>
    <border>
      <left/>
      <right/>
      <top style="thin">
        <color rgb="FFE4BD92"/>
      </top>
      <bottom style="thin">
        <color rgb="FFE4BD92"/>
      </bottom>
      <diagonal/>
    </border>
    <border>
      <left style="thin">
        <color rgb="FFE4BD92"/>
      </left>
      <right/>
      <top style="thin">
        <color rgb="FFE4BD92"/>
      </top>
      <bottom style="thin">
        <color rgb="FFE4BD92"/>
      </bottom>
      <diagonal/>
    </border>
    <border>
      <left style="thin">
        <color rgb="FF00B0F0"/>
      </left>
      <right style="thin">
        <color rgb="FF4BACC6"/>
      </right>
      <top/>
      <bottom style="thin">
        <color rgb="FF4BACC6"/>
      </bottom>
      <diagonal/>
    </border>
    <border>
      <left style="thin">
        <color rgb="FF00B0F0"/>
      </left>
      <right style="thin">
        <color rgb="FF00B0F0"/>
      </right>
      <top/>
      <bottom style="thin">
        <color rgb="FF4BACC6"/>
      </bottom>
      <diagonal/>
    </border>
    <border>
      <left style="thin">
        <color rgb="FF00B0F0"/>
      </left>
      <right style="thin">
        <color rgb="FF00B0F0"/>
      </right>
      <top/>
      <bottom style="thin">
        <color rgb="FF00B0F0"/>
      </bottom>
      <diagonal/>
    </border>
    <border>
      <left style="thin">
        <color rgb="FF00B0F0"/>
      </left>
      <right style="thin">
        <color rgb="FF4BACC6"/>
      </right>
      <top style="thin">
        <color rgb="FF4BACC6"/>
      </top>
      <bottom/>
      <diagonal/>
    </border>
    <border>
      <left style="thin">
        <color rgb="FF00B0F0"/>
      </left>
      <right style="thin">
        <color rgb="FF00B0F0"/>
      </right>
      <top style="thin">
        <color rgb="FF4BACC6"/>
      </top>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
      <left style="thin">
        <color auto="1"/>
      </left>
      <right style="thin">
        <color auto="1"/>
      </right>
      <top/>
      <bottom style="thin">
        <color theme="1"/>
      </bottom>
      <diagonal/>
    </border>
    <border>
      <left style="thin">
        <color auto="1"/>
      </left>
      <right style="thin">
        <color theme="1"/>
      </right>
      <top/>
      <bottom style="thin">
        <color theme="1"/>
      </bottom>
      <diagonal/>
    </border>
    <border>
      <left style="thin">
        <color auto="1"/>
      </left>
      <right style="thin">
        <color theme="1"/>
      </right>
      <top style="thin">
        <color theme="1"/>
      </top>
      <bottom/>
      <diagonal/>
    </border>
    <border>
      <left/>
      <right style="thin">
        <color theme="1"/>
      </right>
      <top style="thin">
        <color auto="1"/>
      </top>
      <bottom/>
      <diagonal/>
    </border>
    <border>
      <left style="thin">
        <color rgb="FF1D5751"/>
      </left>
      <right style="thin">
        <color rgb="FF1D5751"/>
      </right>
      <top style="thin">
        <color rgb="FF1D5751"/>
      </top>
      <bottom style="thin">
        <color rgb="FF1D5751"/>
      </bottom>
      <diagonal/>
    </border>
    <border>
      <left style="thin">
        <color rgb="FF1D5751"/>
      </left>
      <right/>
      <top/>
      <bottom/>
      <diagonal/>
    </border>
    <border>
      <left/>
      <right style="thin">
        <color rgb="FF1D5751"/>
      </right>
      <top/>
      <bottom/>
      <diagonal/>
    </border>
    <border>
      <left style="slantDashDot">
        <color theme="8"/>
      </left>
      <right/>
      <top style="slantDashDot">
        <color theme="8"/>
      </top>
      <bottom/>
      <diagonal/>
    </border>
    <border>
      <left style="slantDashDot">
        <color theme="8"/>
      </left>
      <right style="slantDashDot">
        <color theme="8"/>
      </right>
      <top style="slantDashDot">
        <color theme="8"/>
      </top>
      <bottom/>
      <diagonal/>
    </border>
    <border>
      <left style="slantDashDot">
        <color theme="8"/>
      </left>
      <right/>
      <top style="slantDashDot">
        <color theme="8"/>
      </top>
      <bottom style="slantDashDot">
        <color theme="8"/>
      </bottom>
      <diagonal/>
    </border>
    <border>
      <left style="slantDashDot">
        <color theme="8"/>
      </left>
      <right style="slantDashDot">
        <color theme="8"/>
      </right>
      <top style="slantDashDot">
        <color theme="8"/>
      </top>
      <bottom style="slantDashDot">
        <color theme="8"/>
      </bottom>
      <diagonal/>
    </border>
    <border>
      <left/>
      <right style="thin">
        <color auto="1"/>
      </right>
      <top style="thin">
        <color rgb="FF000000"/>
      </top>
      <bottom style="thin">
        <color rgb="FF000000"/>
      </bottom>
      <diagonal/>
    </border>
    <border>
      <left style="dashed">
        <color theme="1"/>
      </left>
      <right style="dashed">
        <color theme="1"/>
      </right>
      <top style="dashed">
        <color theme="1"/>
      </top>
      <bottom style="dashed">
        <color theme="1"/>
      </bottom>
      <diagonal/>
    </border>
    <border>
      <left/>
      <right style="thin">
        <color rgb="FF1D5751"/>
      </right>
      <top style="thin">
        <color rgb="FF1D5751"/>
      </top>
      <bottom style="thin">
        <color rgb="FF1D5751"/>
      </bottom>
      <diagonal/>
    </border>
    <border>
      <left style="thin">
        <color rgb="FF1D5751"/>
      </left>
      <right style="thin">
        <color rgb="FF1D5751"/>
      </right>
      <top style="thin">
        <color rgb="FF1D5751"/>
      </top>
      <bottom/>
      <diagonal/>
    </border>
    <border>
      <left/>
      <right/>
      <top style="thin">
        <color auto="1"/>
      </top>
      <bottom style="thin">
        <color rgb="FF000000"/>
      </bottom>
      <diagonal/>
    </border>
    <border>
      <left style="thin">
        <color rgb="FF000000"/>
      </left>
      <right/>
      <top style="thin">
        <color auto="1"/>
      </top>
      <bottom style="thin">
        <color rgb="FF000000"/>
      </bottom>
      <diagonal/>
    </border>
    <border>
      <left style="hair">
        <color auto="1"/>
      </left>
      <right style="hair">
        <color auto="1"/>
      </right>
      <top style="hair">
        <color auto="1"/>
      </top>
      <bottom/>
      <diagonal/>
    </border>
    <border>
      <left/>
      <right style="hair">
        <color auto="1"/>
      </right>
      <top style="hair">
        <color auto="1"/>
      </top>
      <bottom/>
      <diagonal/>
    </border>
    <border>
      <left style="medium">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hair">
        <color auto="1"/>
      </bottom>
      <diagonal/>
    </border>
    <border>
      <left style="hair">
        <color auto="1"/>
      </left>
      <right/>
      <top style="hair">
        <color auto="1"/>
      </top>
      <bottom/>
      <diagonal/>
    </border>
    <border>
      <left style="hair">
        <color auto="1"/>
      </left>
      <right/>
      <top/>
      <bottom/>
      <diagonal/>
    </border>
    <border>
      <left style="hair">
        <color auto="1"/>
      </left>
      <right style="hair">
        <color auto="1"/>
      </right>
      <top style="medium">
        <color auto="1"/>
      </top>
      <bottom style="hair">
        <color auto="1"/>
      </bottom>
      <diagonal/>
    </border>
    <border>
      <left style="medium">
        <color auto="1"/>
      </left>
      <right style="hair">
        <color auto="1"/>
      </right>
      <top style="medium">
        <color auto="1"/>
      </top>
      <bottom style="hair">
        <color auto="1"/>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right/>
      <top/>
      <bottom style="hair">
        <color auto="1"/>
      </bottom>
      <diagonal/>
    </border>
    <border>
      <left style="hair">
        <color auto="1"/>
      </left>
      <right/>
      <top/>
      <bottom style="hair">
        <color auto="1"/>
      </bottom>
      <diagonal/>
    </border>
    <border>
      <left/>
      <right style="hair">
        <color theme="0" tint="-0.34998626667073579"/>
      </right>
      <top/>
      <bottom style="hair">
        <color auto="1"/>
      </bottom>
      <diagonal/>
    </border>
    <border>
      <left/>
      <right style="hair">
        <color theme="0" tint="-0.34998626667073579"/>
      </right>
      <top/>
      <bottom/>
      <diagonal/>
    </border>
    <border>
      <left style="hair">
        <color theme="0" tint="-0.34998626667073579"/>
      </left>
      <right/>
      <top/>
      <bottom/>
      <diagonal/>
    </border>
    <border>
      <left/>
      <right style="hair">
        <color theme="0" tint="-0.34998626667073579"/>
      </right>
      <top style="hair">
        <color auto="1"/>
      </top>
      <bottom/>
      <diagonal/>
    </border>
    <border>
      <left style="hair">
        <color theme="0" tint="-0.34998626667073579"/>
      </left>
      <right style="hair">
        <color auto="1"/>
      </right>
      <top style="hair">
        <color theme="0" tint="-0.34998626667073579"/>
      </top>
      <bottom style="hair">
        <color theme="0" tint="-0.34998626667073579"/>
      </bottom>
      <diagonal/>
    </border>
    <border>
      <left/>
      <right/>
      <top style="hair">
        <color auto="1"/>
      </top>
      <bottom/>
      <diagonal/>
    </border>
    <border>
      <left style="hair">
        <color auto="1"/>
      </left>
      <right style="hair">
        <color theme="0" tint="-0.34998626667073579"/>
      </right>
      <top/>
      <bottom style="hair">
        <color auto="1"/>
      </bottom>
      <diagonal/>
    </border>
    <border>
      <left style="hair">
        <color theme="0" tint="-0.34998626667073579"/>
      </left>
      <right style="hair">
        <color auto="1"/>
      </right>
      <top style="hair">
        <color theme="0" tint="-0.34998626667073579"/>
      </top>
      <bottom/>
      <diagonal/>
    </border>
    <border>
      <left style="hair">
        <color auto="1"/>
      </left>
      <right style="hair">
        <color theme="0" tint="-0.34998626667073579"/>
      </right>
      <top/>
      <bottom/>
      <diagonal/>
    </border>
    <border>
      <left style="hair">
        <color auto="1"/>
      </left>
      <right style="hair">
        <color theme="0" tint="-0.34998626667073579"/>
      </right>
      <top style="hair">
        <color auto="1"/>
      </top>
      <bottom/>
      <diagonal/>
    </border>
    <border>
      <left style="thin">
        <color auto="1"/>
      </left>
      <right style="thin">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thin">
        <color auto="1"/>
      </top>
      <bottom style="thin">
        <color auto="1"/>
      </bottom>
      <diagonal/>
    </border>
    <border>
      <left style="hair">
        <color theme="0" tint="-0.34998626667073579"/>
      </left>
      <right style="hair">
        <color theme="0" tint="-0.34998626667073579"/>
      </right>
      <top/>
      <bottom style="hair">
        <color theme="0" tint="-0.34998626667073579"/>
      </bottom>
      <diagonal/>
    </border>
    <border>
      <left style="hair">
        <color theme="0" tint="-0.34998626667073579"/>
      </left>
      <right style="hair">
        <color theme="0" tint="-0.34998626667073579"/>
      </right>
      <top/>
      <bottom/>
      <diagonal/>
    </border>
    <border>
      <left/>
      <right style="hair">
        <color theme="0" tint="-0.34998626667073579"/>
      </right>
      <top/>
      <bottom style="hair">
        <color theme="0" tint="-0.34998626667073579"/>
      </bottom>
      <diagonal/>
    </border>
    <border>
      <left/>
      <right style="thin">
        <color rgb="FF3F3F3F"/>
      </right>
      <top style="thin">
        <color rgb="FF3F3F3F"/>
      </top>
      <bottom/>
      <diagonal/>
    </border>
    <border>
      <left/>
      <right style="thin">
        <color rgb="FF3F3F3F"/>
      </right>
      <top style="thin">
        <color rgb="FF3F3F3F"/>
      </top>
      <bottom style="thin">
        <color rgb="FF3F3F3F"/>
      </bottom>
      <diagonal/>
    </border>
    <border>
      <left style="thin">
        <color rgb="FF3F3F3F"/>
      </left>
      <right/>
      <top/>
      <bottom/>
      <diagonal/>
    </border>
    <border>
      <left style="thin">
        <color auto="1"/>
      </left>
      <right style="thin">
        <color auto="1"/>
      </right>
      <top style="thin">
        <color theme="7" tint="-0.249977111117893"/>
      </top>
      <bottom style="thin">
        <color auto="1"/>
      </bottom>
      <diagonal/>
    </border>
    <border>
      <left style="thin">
        <color rgb="FF7F7F7F"/>
      </left>
      <right/>
      <top/>
      <bottom style="thin">
        <color rgb="FF7F7F7F"/>
      </bottom>
      <diagonal/>
    </border>
    <border>
      <left style="thin">
        <color rgb="FF7F7F7F"/>
      </left>
      <right style="thin">
        <color rgb="FF7F7F7F"/>
      </right>
      <top/>
      <bottom style="thin">
        <color rgb="FF7F7F7F"/>
      </bottom>
      <diagonal/>
    </border>
    <border>
      <left/>
      <right style="thin">
        <color rgb="FF3F3F3F"/>
      </right>
      <top/>
      <bottom style="thin">
        <color rgb="FF3F3F3F"/>
      </bottom>
      <diagonal/>
    </border>
  </borders>
  <cellStyleXfs count="15">
    <xf numFmtId="0" fontId="0" fillId="0" borderId="0">
      <alignment vertical="center"/>
    </xf>
    <xf numFmtId="0" fontId="139" fillId="0" borderId="0">
      <alignment vertical="center"/>
    </xf>
    <xf numFmtId="0" fontId="145" fillId="111" borderId="109" applyNumberFormat="0" applyAlignment="0" applyProtection="0">
      <alignment vertical="center"/>
    </xf>
    <xf numFmtId="0" fontId="139" fillId="0" borderId="0">
      <alignment vertical="center"/>
    </xf>
    <xf numFmtId="0" fontId="157" fillId="0" borderId="111" applyNumberFormat="0" applyFill="0" applyBorder="0" applyAlignment="0" applyProtection="0">
      <alignment horizontal="center" vertical="center"/>
    </xf>
    <xf numFmtId="0" fontId="139" fillId="0" borderId="0">
      <alignment vertical="center"/>
    </xf>
    <xf numFmtId="0" fontId="139" fillId="0" borderId="0"/>
    <xf numFmtId="0" fontId="241" fillId="111" borderId="109" applyNumberFormat="0" applyAlignment="0" applyProtection="0">
      <alignment vertical="center"/>
    </xf>
    <xf numFmtId="0" fontId="309" fillId="0" borderId="0" applyNumberFormat="0" applyFill="0" applyBorder="0" applyAlignment="0" applyProtection="0">
      <alignment vertical="center"/>
    </xf>
    <xf numFmtId="0" fontId="313" fillId="147" borderId="0" applyNumberFormat="0" applyBorder="0" applyAlignment="0" applyProtection="0">
      <alignment vertical="center"/>
    </xf>
    <xf numFmtId="0" fontId="139" fillId="126" borderId="0" applyNumberFormat="0" applyBorder="0" applyAlignment="0" applyProtection="0">
      <alignment vertical="center"/>
    </xf>
    <xf numFmtId="0" fontId="316" fillId="197" borderId="0" applyNumberFormat="0" applyBorder="0" applyAlignment="0" applyProtection="0">
      <alignment vertical="center"/>
    </xf>
    <xf numFmtId="0" fontId="318" fillId="198" borderId="108" applyNumberFormat="0" applyAlignment="0" applyProtection="0">
      <alignment vertical="center"/>
    </xf>
    <xf numFmtId="0" fontId="322" fillId="199" borderId="0" applyNumberFormat="0" applyBorder="0" applyAlignment="0" applyProtection="0">
      <alignment vertical="center"/>
    </xf>
    <xf numFmtId="0" fontId="326" fillId="198" borderId="107" applyNumberFormat="0" applyAlignment="0" applyProtection="0">
      <alignment vertical="center"/>
    </xf>
  </cellStyleXfs>
  <cellXfs count="2263">
    <xf numFmtId="0" fontId="0" fillId="0" borderId="0" xfId="0">
      <alignment vertical="center"/>
    </xf>
    <xf numFmtId="0" fontId="0" fillId="0" borderId="1" xfId="0" applyBorder="1">
      <alignment vertical="center"/>
    </xf>
    <xf numFmtId="0" fontId="2"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0" borderId="8" xfId="0" applyBorder="1">
      <alignment vertical="center"/>
    </xf>
    <xf numFmtId="0" fontId="1" fillId="3" borderId="4"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vertical="center" wrapText="1"/>
    </xf>
    <xf numFmtId="0" fontId="1" fillId="5" borderId="2" xfId="0" applyFont="1" applyFill="1" applyBorder="1" applyAlignment="1">
      <alignment horizontal="center" vertical="center" wrapText="1"/>
    </xf>
    <xf numFmtId="0" fontId="1" fillId="5" borderId="2" xfId="0" applyFont="1" applyFill="1" applyBorder="1" applyAlignment="1">
      <alignment vertical="center" wrapText="1"/>
    </xf>
    <xf numFmtId="0" fontId="1" fillId="6" borderId="5"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2" xfId="0" applyFont="1" applyFill="1" applyBorder="1" applyAlignment="1">
      <alignment vertical="center" wrapText="1"/>
    </xf>
    <xf numFmtId="0" fontId="1" fillId="7"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0" fillId="0" borderId="10" xfId="0" applyBorder="1">
      <alignment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2" xfId="0" applyFont="1" applyBorder="1" applyAlignment="1">
      <alignment vertical="center" wrapText="1"/>
    </xf>
    <xf numFmtId="0" fontId="3" fillId="8" borderId="11" xfId="0" applyFont="1" applyFill="1" applyBorder="1" applyAlignment="1">
      <alignment horizontal="center" vertical="center"/>
    </xf>
    <xf numFmtId="0" fontId="3" fillId="8" borderId="12" xfId="0" applyFont="1" applyFill="1" applyBorder="1" applyAlignment="1">
      <alignment horizontal="center" vertical="center"/>
    </xf>
    <xf numFmtId="0" fontId="1" fillId="8" borderId="12" xfId="0" applyFont="1" applyFill="1" applyBorder="1" applyAlignment="1">
      <alignment horizontal="center" vertical="center"/>
    </xf>
    <xf numFmtId="0" fontId="3" fillId="8" borderId="13" xfId="0" applyFont="1" applyFill="1" applyBorder="1" applyAlignment="1">
      <alignment horizontal="center" vertical="center"/>
    </xf>
    <xf numFmtId="0" fontId="3" fillId="9"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18"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12"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3" borderId="20" xfId="0" applyFont="1" applyFill="1" applyBorder="1" applyAlignment="1">
      <alignment horizontal="center" vertical="center"/>
    </xf>
    <xf numFmtId="0" fontId="3" fillId="8" borderId="20" xfId="0" applyFont="1" applyFill="1" applyBorder="1" applyAlignment="1">
      <alignment horizontal="center" vertical="center"/>
    </xf>
    <xf numFmtId="0" fontId="3" fillId="8" borderId="21" xfId="0" applyFont="1" applyFill="1" applyBorder="1" applyAlignment="1">
      <alignment horizontal="center" vertical="center"/>
    </xf>
    <xf numFmtId="0" fontId="0" fillId="0" borderId="23" xfId="0" applyBorder="1">
      <alignment vertical="center"/>
    </xf>
    <xf numFmtId="0" fontId="3" fillId="0" borderId="7" xfId="0" applyFont="1" applyBorder="1" applyAlignment="1">
      <alignment horizontal="center" vertical="center"/>
    </xf>
    <xf numFmtId="0" fontId="3" fillId="0" borderId="31" xfId="0" applyFont="1" applyBorder="1" applyAlignment="1">
      <alignment horizontal="center" vertical="center"/>
    </xf>
    <xf numFmtId="0" fontId="3" fillId="0" borderId="22" xfId="0" applyFont="1" applyBorder="1" applyAlignment="1">
      <alignment horizontal="center" vertical="center"/>
    </xf>
    <xf numFmtId="0" fontId="3" fillId="0" borderId="17" xfId="0" applyFont="1" applyBorder="1" applyAlignment="1">
      <alignment horizontal="center" vertical="center"/>
    </xf>
    <xf numFmtId="0" fontId="3" fillId="0" borderId="3" xfId="0" applyFont="1" applyBorder="1" applyAlignment="1">
      <alignment horizontal="center" vertical="center"/>
    </xf>
    <xf numFmtId="0" fontId="3" fillId="0" borderId="32" xfId="0" applyFont="1" applyBorder="1" applyAlignment="1">
      <alignment horizontal="center" vertical="center"/>
    </xf>
    <xf numFmtId="0" fontId="9" fillId="0" borderId="7" xfId="0" applyFont="1" applyBorder="1" applyAlignment="1">
      <alignment horizontal="center" vertical="center"/>
    </xf>
    <xf numFmtId="0" fontId="3" fillId="8" borderId="30" xfId="0" applyFont="1" applyFill="1" applyBorder="1" applyAlignment="1">
      <alignment horizontal="center" vertical="center"/>
    </xf>
    <xf numFmtId="0" fontId="0" fillId="0" borderId="2" xfId="0" applyBorder="1" applyAlignment="1">
      <alignment horizontal="center" vertical="center"/>
    </xf>
    <xf numFmtId="0" fontId="3" fillId="0" borderId="24" xfId="0" applyFont="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0" xfId="0" applyFont="1" applyAlignment="1">
      <alignment horizontal="center" vertical="center"/>
    </xf>
    <xf numFmtId="0" fontId="3" fillId="14" borderId="0" xfId="0" applyFont="1" applyFill="1" applyAlignment="1">
      <alignment horizontal="center" vertical="center"/>
    </xf>
    <xf numFmtId="0" fontId="3" fillId="0" borderId="0" xfId="0" applyFont="1">
      <alignment vertical="center"/>
    </xf>
    <xf numFmtId="0" fontId="3" fillId="15" borderId="0" xfId="0" applyFont="1" applyFill="1" applyAlignment="1">
      <alignment horizontal="center" vertical="center"/>
    </xf>
    <xf numFmtId="0" fontId="10" fillId="0" borderId="0" xfId="0" applyFont="1">
      <alignment vertical="center"/>
    </xf>
    <xf numFmtId="0" fontId="3" fillId="16" borderId="0" xfId="0" applyFont="1" applyFill="1" applyAlignment="1">
      <alignment horizontal="center" vertical="center"/>
    </xf>
    <xf numFmtId="0" fontId="13" fillId="0" borderId="35" xfId="0" applyFont="1" applyBorder="1">
      <alignment vertical="center"/>
    </xf>
    <xf numFmtId="0" fontId="0" fillId="0" borderId="36" xfId="0" applyBorder="1">
      <alignment vertical="center"/>
    </xf>
    <xf numFmtId="0" fontId="0" fillId="0" borderId="9" xfId="0" applyBorder="1">
      <alignment vertical="center"/>
    </xf>
    <xf numFmtId="0" fontId="13" fillId="0" borderId="35" xfId="0" applyFont="1" applyBorder="1" applyAlignment="1">
      <alignment horizontal="center" vertical="center"/>
    </xf>
    <xf numFmtId="0" fontId="0" fillId="0" borderId="9" xfId="0" applyBorder="1" applyAlignment="1">
      <alignment horizontal="center" vertical="center"/>
    </xf>
    <xf numFmtId="0" fontId="0" fillId="0" borderId="37"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176" fontId="13" fillId="0" borderId="8" xfId="0" applyNumberFormat="1" applyFont="1" applyBorder="1" applyAlignment="1">
      <alignment horizontal="center" vertical="center"/>
    </xf>
    <xf numFmtId="0" fontId="0" fillId="0" borderId="7" xfId="0" applyBorder="1">
      <alignment vertical="center"/>
    </xf>
    <xf numFmtId="0" fontId="0" fillId="0" borderId="23"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1" fillId="9"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9" borderId="53"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9" borderId="2" xfId="0" applyFont="1" applyFill="1" applyBorder="1" applyAlignment="1">
      <alignment vertical="center" wrapText="1"/>
    </xf>
    <xf numFmtId="0" fontId="1" fillId="9" borderId="2" xfId="0" applyFont="1" applyFill="1" applyBorder="1" applyAlignment="1">
      <alignment vertical="center" wrapText="1"/>
    </xf>
    <xf numFmtId="0" fontId="3" fillId="9" borderId="1" xfId="0" applyFont="1" applyFill="1" applyBorder="1" applyAlignment="1">
      <alignment horizontal="center" vertical="center" wrapText="1"/>
    </xf>
    <xf numFmtId="0" fontId="3" fillId="9" borderId="8" xfId="0" applyFont="1" applyFill="1" applyBorder="1" applyAlignment="1">
      <alignment horizontal="center" vertical="center" wrapText="1"/>
    </xf>
    <xf numFmtId="0" fontId="3" fillId="9" borderId="0" xfId="0" applyFont="1" applyFill="1" applyAlignment="1">
      <alignment horizontal="center" vertical="center" wrapText="1"/>
    </xf>
    <xf numFmtId="0" fontId="3" fillId="9" borderId="4" xfId="0" applyFont="1" applyFill="1" applyBorder="1" applyAlignment="1">
      <alignment vertical="center" wrapText="1"/>
    </xf>
    <xf numFmtId="0" fontId="1" fillId="9" borderId="4" xfId="0" applyFont="1" applyFill="1" applyBorder="1" applyAlignment="1">
      <alignment vertical="center" wrapText="1"/>
    </xf>
    <xf numFmtId="0" fontId="9" fillId="9" borderId="2" xfId="0" applyFont="1" applyFill="1" applyBorder="1" applyAlignment="1">
      <alignment horizontal="center" vertical="center" wrapText="1"/>
    </xf>
    <xf numFmtId="0" fontId="9" fillId="11" borderId="6"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3" fillId="11" borderId="2" xfId="0" applyFont="1" applyFill="1" applyBorder="1" applyAlignment="1">
      <alignment vertical="center" wrapText="1"/>
    </xf>
    <xf numFmtId="0" fontId="1" fillId="11" borderId="2" xfId="0" applyFont="1" applyFill="1" applyBorder="1" applyAlignment="1">
      <alignment vertical="center" wrapText="1"/>
    </xf>
    <xf numFmtId="0" fontId="9" fillId="11" borderId="2" xfId="0" applyFont="1" applyFill="1" applyBorder="1" applyAlignment="1">
      <alignment vertical="center" wrapText="1"/>
    </xf>
    <xf numFmtId="0" fontId="9" fillId="11" borderId="7"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3" fillId="10" borderId="54"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10" borderId="2" xfId="0" applyFont="1" applyFill="1" applyBorder="1" applyAlignment="1">
      <alignment vertical="center" wrapText="1"/>
    </xf>
    <xf numFmtId="0" fontId="3" fillId="10" borderId="1" xfId="0" applyFont="1" applyFill="1" applyBorder="1" applyAlignment="1">
      <alignment horizontal="center" vertical="center" wrapText="1"/>
    </xf>
    <xf numFmtId="0" fontId="1" fillId="10" borderId="2" xfId="0" applyFont="1" applyFill="1" applyBorder="1" applyAlignment="1">
      <alignment vertical="center" wrapText="1"/>
    </xf>
    <xf numFmtId="0" fontId="9" fillId="10" borderId="7"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54"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4" xfId="0" applyFont="1" applyFill="1" applyBorder="1" applyAlignment="1">
      <alignment vertical="center" wrapText="1"/>
    </xf>
    <xf numFmtId="0" fontId="9" fillId="18" borderId="6" xfId="0" applyFont="1" applyFill="1" applyBorder="1" applyAlignment="1">
      <alignment horizontal="center" vertical="center" wrapText="1"/>
    </xf>
    <xf numFmtId="0" fontId="3" fillId="18" borderId="7"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8" borderId="6" xfId="0" applyFont="1" applyFill="1" applyBorder="1" applyAlignment="1">
      <alignment horizontal="center" vertical="center" wrapText="1"/>
    </xf>
    <xf numFmtId="0" fontId="3" fillId="18" borderId="2" xfId="0" applyFont="1" applyFill="1" applyBorder="1" applyAlignment="1">
      <alignment vertical="center" wrapText="1"/>
    </xf>
    <xf numFmtId="0" fontId="1" fillId="18" borderId="2" xfId="0" applyFont="1" applyFill="1" applyBorder="1" applyAlignment="1">
      <alignment vertical="center" wrapText="1"/>
    </xf>
    <xf numFmtId="0" fontId="15" fillId="18" borderId="2" xfId="0" applyFont="1" applyFill="1" applyBorder="1" applyAlignment="1">
      <alignment vertical="center" wrapText="1"/>
    </xf>
    <xf numFmtId="0" fontId="3" fillId="18" borderId="7" xfId="0" applyFont="1" applyFill="1" applyBorder="1" applyAlignment="1">
      <alignment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5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3" xfId="0" applyFont="1" applyFill="1" applyBorder="1" applyAlignment="1">
      <alignment horizontal="center" vertical="center" wrapText="1"/>
    </xf>
    <xf numFmtId="0" fontId="3" fillId="19" borderId="54" xfId="0" applyFon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6" xfId="0" applyFont="1" applyFill="1" applyBorder="1" applyAlignment="1">
      <alignment horizontal="center" vertical="center" wrapText="1"/>
    </xf>
    <xf numFmtId="0" fontId="3" fillId="19" borderId="7"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19" borderId="2" xfId="0" applyFont="1" applyFill="1" applyBorder="1" applyAlignment="1">
      <alignment vertical="center" wrapText="1"/>
    </xf>
    <xf numFmtId="0" fontId="3" fillId="19" borderId="2" xfId="0" applyFont="1" applyFill="1" applyBorder="1" applyAlignment="1">
      <alignment wrapText="1"/>
    </xf>
    <xf numFmtId="0" fontId="9" fillId="19" borderId="7" xfId="0" applyFont="1" applyFill="1" applyBorder="1" applyAlignment="1">
      <alignment horizontal="center" vertical="center" wrapText="1"/>
    </xf>
    <xf numFmtId="0" fontId="9" fillId="20" borderId="2" xfId="0" applyFont="1" applyFill="1" applyBorder="1" applyAlignment="1">
      <alignment horizontal="center" vertical="center" wrapText="1"/>
    </xf>
    <xf numFmtId="0" fontId="3" fillId="20" borderId="3" xfId="0" applyFont="1" applyFill="1" applyBorder="1" applyAlignment="1">
      <alignment horizontal="center" vertical="center" wrapText="1"/>
    </xf>
    <xf numFmtId="0" fontId="3" fillId="20" borderId="54" xfId="0" applyFont="1" applyFill="1" applyBorder="1" applyAlignment="1">
      <alignment horizontal="center" vertical="center" wrapText="1"/>
    </xf>
    <xf numFmtId="0" fontId="3" fillId="20" borderId="2" xfId="0" applyFont="1" applyFill="1" applyBorder="1" applyAlignment="1">
      <alignment horizontal="center" vertical="center" wrapText="1"/>
    </xf>
    <xf numFmtId="0" fontId="3" fillId="20" borderId="7"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0" borderId="2" xfId="0" applyFont="1" applyFill="1" applyBorder="1" applyAlignment="1">
      <alignment vertical="center" wrapText="1"/>
    </xf>
    <xf numFmtId="0" fontId="9" fillId="20" borderId="2" xfId="0" applyFont="1" applyFill="1" applyBorder="1" applyAlignment="1">
      <alignment vertical="center" wrapText="1"/>
    </xf>
    <xf numFmtId="0" fontId="1" fillId="20" borderId="2" xfId="0" applyFont="1" applyFill="1" applyBorder="1" applyAlignment="1">
      <alignment vertical="center" wrapText="1"/>
    </xf>
    <xf numFmtId="0" fontId="9" fillId="20" borderId="7" xfId="0" applyFont="1" applyFill="1" applyBorder="1" applyAlignment="1">
      <alignment horizontal="center" vertical="center" wrapText="1"/>
    </xf>
    <xf numFmtId="0" fontId="3" fillId="20" borderId="8" xfId="0" applyFont="1" applyFill="1" applyBorder="1" applyAlignment="1">
      <alignment horizontal="center" vertical="center" wrapText="1"/>
    </xf>
    <xf numFmtId="0" fontId="3" fillId="20" borderId="0" xfId="0" applyFont="1" applyFill="1" applyAlignment="1">
      <alignment horizontal="center" vertical="center" wrapText="1"/>
    </xf>
    <xf numFmtId="0" fontId="3" fillId="20" borderId="4" xfId="0" applyFont="1" applyFill="1" applyBorder="1" applyAlignment="1">
      <alignment vertical="center" wrapText="1"/>
    </xf>
    <xf numFmtId="0" fontId="9" fillId="20" borderId="2" xfId="0" applyFont="1" applyFill="1" applyBorder="1" applyAlignment="1">
      <alignment horizontal="center" vertical="center"/>
    </xf>
    <xf numFmtId="0" fontId="3" fillId="20" borderId="2" xfId="0" applyFont="1" applyFill="1" applyBorder="1" applyAlignment="1">
      <alignment horizontal="center" vertical="center"/>
    </xf>
    <xf numFmtId="0" fontId="3" fillId="20" borderId="2" xfId="0" applyFont="1" applyFill="1" applyBorder="1">
      <alignment vertical="center"/>
    </xf>
    <xf numFmtId="0" fontId="1" fillId="20" borderId="2" xfId="0" applyFont="1" applyFill="1" applyBorder="1" applyAlignment="1">
      <alignment horizontal="center" vertical="center" wrapText="1"/>
    </xf>
    <xf numFmtId="0" fontId="3" fillId="21" borderId="6" xfId="0" applyFont="1" applyFill="1" applyBorder="1" applyAlignment="1">
      <alignment horizontal="center" vertical="center" wrapText="1"/>
    </xf>
    <xf numFmtId="0" fontId="3" fillId="21" borderId="7"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3" fillId="21" borderId="6" xfId="0" applyFont="1" applyFill="1" applyBorder="1" applyAlignment="1">
      <alignment horizontal="center" vertical="center" wrapText="1"/>
    </xf>
    <xf numFmtId="0" fontId="3" fillId="21" borderId="2" xfId="0" applyFont="1" applyFill="1" applyBorder="1" applyAlignment="1">
      <alignment vertical="center" wrapText="1"/>
    </xf>
    <xf numFmtId="0" fontId="1" fillId="21" borderId="2" xfId="0" applyFont="1" applyFill="1" applyBorder="1" applyAlignment="1">
      <alignment vertical="center" wrapText="1"/>
    </xf>
    <xf numFmtId="0" fontId="9" fillId="21" borderId="7" xfId="0" applyFont="1" applyFill="1" applyBorder="1" applyAlignment="1">
      <alignment horizontal="center" vertical="center" wrapText="1"/>
    </xf>
    <xf numFmtId="0" fontId="1" fillId="21" borderId="3" xfId="0" applyFont="1" applyFill="1" applyBorder="1" applyAlignment="1">
      <alignment vertical="center" wrapText="1"/>
    </xf>
    <xf numFmtId="0" fontId="3" fillId="21" borderId="8" xfId="0" applyFont="1" applyFill="1" applyBorder="1" applyAlignment="1">
      <alignment horizontal="center" vertical="center" wrapText="1"/>
    </xf>
    <xf numFmtId="0" fontId="3" fillId="21" borderId="0" xfId="0" applyFont="1" applyFill="1" applyAlignment="1">
      <alignment horizontal="center" vertical="center" wrapText="1"/>
    </xf>
    <xf numFmtId="0" fontId="3" fillId="21" borderId="4" xfId="0" applyFont="1" applyFill="1" applyBorder="1" applyAlignment="1">
      <alignment vertical="center" wrapText="1"/>
    </xf>
    <xf numFmtId="0" fontId="3" fillId="21" borderId="2" xfId="0" applyFont="1" applyFill="1" applyBorder="1" applyAlignment="1">
      <alignment horizontal="center" vertical="center" wrapText="1"/>
    </xf>
    <xf numFmtId="0" fontId="9" fillId="21" borderId="2" xfId="0" applyFont="1" applyFill="1" applyBorder="1" applyAlignment="1">
      <alignment horizontal="center" vertical="center" wrapText="1"/>
    </xf>
    <xf numFmtId="0" fontId="3" fillId="21" borderId="3" xfId="0" applyFont="1" applyFill="1" applyBorder="1" applyAlignment="1">
      <alignment vertical="center" wrapText="1"/>
    </xf>
    <xf numFmtId="0" fontId="1" fillId="21" borderId="2" xfId="0" applyFont="1" applyFill="1" applyBorder="1" applyAlignment="1">
      <alignment horizontal="center" vertical="center" wrapText="1"/>
    </xf>
    <xf numFmtId="0" fontId="17" fillId="22" borderId="6" xfId="0" applyFont="1" applyFill="1" applyBorder="1" applyAlignment="1">
      <alignment horizontal="center" vertical="center" wrapText="1"/>
    </xf>
    <xf numFmtId="0" fontId="17" fillId="22" borderId="23" xfId="0" applyFont="1" applyFill="1" applyBorder="1" applyAlignment="1">
      <alignment horizontal="center" vertical="center" wrapText="1"/>
    </xf>
    <xf numFmtId="0" fontId="18" fillId="22" borderId="6" xfId="0" applyFont="1" applyFill="1" applyBorder="1" applyAlignment="1">
      <alignment horizontal="center" vertical="center" wrapText="1"/>
    </xf>
    <xf numFmtId="0" fontId="16" fillId="22" borderId="0" xfId="0" applyFont="1" applyFill="1" applyAlignment="1">
      <alignment horizontal="center" vertical="center" wrapText="1"/>
    </xf>
    <xf numFmtId="0" fontId="16" fillId="22" borderId="2" xfId="0" applyFont="1" applyFill="1" applyBorder="1" applyAlignment="1">
      <alignment horizontal="center" vertical="center" wrapText="1"/>
    </xf>
    <xf numFmtId="0" fontId="17" fillId="22" borderId="2" xfId="0" applyFont="1" applyFill="1" applyBorder="1" applyAlignment="1">
      <alignment horizontal="center" vertical="center" wrapText="1"/>
    </xf>
    <xf numFmtId="0" fontId="16" fillId="22" borderId="53" xfId="0" applyFont="1" applyFill="1" applyBorder="1" applyAlignment="1">
      <alignment horizontal="center" vertical="center" wrapText="1"/>
    </xf>
    <xf numFmtId="0" fontId="16" fillId="22" borderId="2" xfId="0" applyFont="1" applyFill="1" applyBorder="1" applyAlignment="1">
      <alignment vertical="center" wrapText="1"/>
    </xf>
    <xf numFmtId="0" fontId="17" fillId="22" borderId="2" xfId="0" applyFont="1" applyFill="1" applyBorder="1" applyAlignment="1">
      <alignment vertical="center" wrapText="1"/>
    </xf>
    <xf numFmtId="0" fontId="17" fillId="22" borderId="53" xfId="0" applyFont="1" applyFill="1" applyBorder="1" applyAlignment="1">
      <alignment horizontal="center" vertical="center" wrapText="1"/>
    </xf>
    <xf numFmtId="0" fontId="16" fillId="22" borderId="2" xfId="0" applyFont="1" applyFill="1" applyBorder="1" applyAlignment="1">
      <alignment horizontal="center" vertical="center" wrapText="1"/>
    </xf>
    <xf numFmtId="0" fontId="18" fillId="22" borderId="2" xfId="0" applyFont="1" applyFill="1" applyBorder="1" applyAlignment="1">
      <alignment horizontal="center" vertical="center" wrapText="1"/>
    </xf>
    <xf numFmtId="0" fontId="18" fillId="22" borderId="2" xfId="0" applyFont="1" applyFill="1" applyBorder="1" applyAlignment="1">
      <alignment vertical="center" wrapText="1"/>
    </xf>
    <xf numFmtId="0" fontId="16" fillId="22" borderId="4" xfId="0" applyFont="1" applyFill="1" applyBorder="1" applyAlignment="1">
      <alignment horizontal="center" vertical="center" wrapText="1"/>
    </xf>
    <xf numFmtId="0" fontId="16" fillId="22" borderId="35" xfId="0" applyFont="1" applyFill="1" applyBorder="1" applyAlignment="1">
      <alignment horizontal="center" vertical="center" wrapText="1"/>
    </xf>
    <xf numFmtId="0" fontId="16" fillId="23" borderId="2" xfId="0" applyFont="1" applyFill="1" applyBorder="1" applyAlignment="1">
      <alignment horizontal="center" vertical="center" wrapText="1"/>
    </xf>
    <xf numFmtId="0" fontId="17" fillId="23" borderId="2" xfId="0" applyFont="1" applyFill="1" applyBorder="1" applyAlignment="1">
      <alignment horizontal="center" vertical="center" wrapText="1"/>
    </xf>
    <xf numFmtId="0" fontId="17" fillId="23" borderId="53" xfId="0" applyFont="1" applyFill="1" applyBorder="1" applyAlignment="1">
      <alignment horizontal="center" vertical="center" wrapText="1"/>
    </xf>
    <xf numFmtId="0" fontId="16" fillId="23" borderId="2" xfId="0" applyFont="1" applyFill="1" applyBorder="1" applyAlignment="1">
      <alignment vertical="center" wrapText="1"/>
    </xf>
    <xf numFmtId="0" fontId="18" fillId="23" borderId="2" xfId="0" applyFont="1" applyFill="1" applyBorder="1" applyAlignment="1">
      <alignment horizontal="center" vertical="center" wrapText="1"/>
    </xf>
    <xf numFmtId="0" fontId="18" fillId="23" borderId="2" xfId="0" applyFont="1" applyFill="1" applyBorder="1" applyAlignment="1">
      <alignment vertical="center" wrapText="1"/>
    </xf>
    <xf numFmtId="0" fontId="16" fillId="23" borderId="2" xfId="0" applyFont="1" applyFill="1" applyBorder="1" applyAlignment="1">
      <alignment horizontal="left" vertical="center" wrapText="1"/>
    </xf>
    <xf numFmtId="0" fontId="18" fillId="23" borderId="53" xfId="0" applyFont="1" applyFill="1" applyBorder="1" applyAlignment="1">
      <alignment horizontal="center" vertical="center" wrapText="1"/>
    </xf>
    <xf numFmtId="0" fontId="12" fillId="0" borderId="0" xfId="0" applyFont="1" applyAlignment="1">
      <alignment vertical="center" wrapText="1"/>
    </xf>
    <xf numFmtId="0" fontId="21" fillId="0" borderId="0" xfId="0" applyFont="1" applyAlignment="1">
      <alignment vertical="center" wrapText="1"/>
    </xf>
    <xf numFmtId="0" fontId="22" fillId="17" borderId="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24" borderId="2"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24" fillId="25" borderId="2" xfId="0" applyFont="1" applyFill="1" applyBorder="1" applyAlignment="1">
      <alignment horizontal="center" vertical="center" wrapText="1"/>
    </xf>
    <xf numFmtId="0" fontId="25" fillId="26" borderId="2" xfId="0" applyFont="1" applyFill="1" applyBorder="1" applyAlignment="1">
      <alignment horizontal="center" vertical="center" wrapText="1"/>
    </xf>
    <xf numFmtId="0" fontId="26" fillId="26" borderId="2" xfId="0" applyFont="1" applyFill="1" applyBorder="1" applyAlignment="1">
      <alignment horizontal="center" vertical="center" wrapText="1"/>
    </xf>
    <xf numFmtId="0" fontId="27" fillId="25" borderId="2" xfId="0" applyFont="1" applyFill="1" applyBorder="1" applyAlignment="1">
      <alignment horizontal="center" vertical="center" wrapText="1"/>
    </xf>
    <xf numFmtId="0" fontId="27" fillId="26" borderId="2" xfId="0" applyFont="1" applyFill="1" applyBorder="1" applyAlignment="1">
      <alignment horizontal="center" vertical="center" wrapText="1"/>
    </xf>
    <xf numFmtId="0" fontId="20" fillId="15" borderId="17" xfId="0" applyFont="1" applyFill="1" applyBorder="1" applyAlignment="1">
      <alignment vertical="top" wrapText="1"/>
    </xf>
    <xf numFmtId="0" fontId="28" fillId="25" borderId="2" xfId="0" applyFont="1" applyFill="1" applyBorder="1" applyAlignment="1">
      <alignment horizontal="center" vertical="center" wrapText="1"/>
    </xf>
    <xf numFmtId="0" fontId="0" fillId="0" borderId="0" xfId="0" applyAlignment="1">
      <alignment vertical="center" wrapText="1"/>
    </xf>
    <xf numFmtId="0" fontId="29" fillId="26" borderId="2" xfId="0" applyFont="1" applyFill="1" applyBorder="1" applyAlignment="1">
      <alignment horizontal="center" vertical="center" wrapText="1"/>
    </xf>
    <xf numFmtId="0" fontId="30" fillId="25" borderId="2" xfId="0" applyFont="1" applyFill="1" applyBorder="1" applyAlignment="1">
      <alignment horizontal="center" vertical="center" wrapText="1"/>
    </xf>
    <xf numFmtId="0" fontId="26" fillId="20"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29" fillId="20" borderId="2" xfId="0" applyFont="1" applyFill="1" applyBorder="1" applyAlignment="1">
      <alignment horizontal="center" vertical="center" wrapText="1"/>
    </xf>
    <xf numFmtId="0" fontId="27" fillId="20" borderId="2" xfId="0" applyFont="1" applyFill="1" applyBorder="1" applyAlignment="1">
      <alignment horizontal="center" vertical="center" wrapText="1"/>
    </xf>
    <xf numFmtId="0" fontId="26" fillId="9" borderId="2"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29" fillId="10" borderId="2"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34" fillId="10" borderId="2" xfId="0" applyFont="1" applyFill="1" applyBorder="1" applyAlignment="1">
      <alignment horizontal="center" vertical="center" wrapText="1"/>
    </xf>
    <xf numFmtId="0" fontId="27" fillId="10" borderId="2"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32" fillId="11" borderId="2" xfId="0" applyFont="1" applyFill="1" applyBorder="1" applyAlignment="1">
      <alignment horizontal="center" vertical="center" wrapText="1"/>
    </xf>
    <xf numFmtId="0" fontId="34" fillId="11" borderId="2"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29" fillId="2" borderId="2" xfId="0" applyFont="1" applyFill="1" applyBorder="1" applyAlignment="1">
      <alignment horizontal="center" vertical="center" wrapText="1"/>
    </xf>
    <xf numFmtId="0" fontId="35" fillId="26" borderId="2" xfId="0" applyFont="1" applyFill="1" applyBorder="1" applyAlignment="1">
      <alignment horizontal="center" vertical="center" wrapText="1"/>
    </xf>
    <xf numFmtId="0" fontId="38" fillId="8" borderId="0" xfId="0" applyFont="1" applyFill="1" applyAlignment="1">
      <alignment horizontal="center" vertical="center" wrapText="1"/>
    </xf>
    <xf numFmtId="0" fontId="26" fillId="26" borderId="4" xfId="0" applyFont="1" applyFill="1" applyBorder="1" applyAlignment="1">
      <alignment horizontal="center" vertical="center" wrapText="1"/>
    </xf>
    <xf numFmtId="0" fontId="27" fillId="25" borderId="4" xfId="0" applyFont="1" applyFill="1" applyBorder="1" applyAlignment="1">
      <alignment horizontal="center" vertical="center" wrapText="1"/>
    </xf>
    <xf numFmtId="0" fontId="34" fillId="26" borderId="2" xfId="0" applyFont="1" applyFill="1" applyBorder="1" applyAlignment="1">
      <alignment horizontal="center" vertical="center" wrapText="1"/>
    </xf>
    <xf numFmtId="0" fontId="43" fillId="25" borderId="2" xfId="0" applyFont="1" applyFill="1" applyBorder="1" applyAlignment="1">
      <alignment horizontal="center" vertical="center" wrapText="1"/>
    </xf>
    <xf numFmtId="0" fontId="32" fillId="26" borderId="4" xfId="0" applyFont="1" applyFill="1" applyBorder="1" applyAlignment="1">
      <alignment horizontal="center" vertical="center" wrapText="1"/>
    </xf>
    <xf numFmtId="0" fontId="35" fillId="26" borderId="2" xfId="0" applyFont="1" applyFill="1" applyBorder="1" applyAlignment="1">
      <alignment horizontal="center" vertical="center" wrapText="1"/>
    </xf>
    <xf numFmtId="0" fontId="48" fillId="26" borderId="2" xfId="0" applyFont="1" applyFill="1" applyBorder="1" applyAlignment="1">
      <alignment horizontal="center" vertical="center" wrapText="1"/>
    </xf>
    <xf numFmtId="0" fontId="21" fillId="25" borderId="2" xfId="0" applyFont="1" applyFill="1" applyBorder="1" applyAlignment="1">
      <alignment horizontal="center" vertical="center" wrapText="1"/>
    </xf>
    <xf numFmtId="0" fontId="29" fillId="13" borderId="2" xfId="0" applyFont="1" applyFill="1" applyBorder="1" applyAlignment="1">
      <alignment horizontal="center" vertical="center" wrapText="1"/>
    </xf>
    <xf numFmtId="0" fontId="44" fillId="26" borderId="2" xfId="0" applyFont="1" applyFill="1" applyBorder="1" applyAlignment="1">
      <alignment horizontal="center" vertical="center" wrapText="1"/>
    </xf>
    <xf numFmtId="0" fontId="27" fillId="26" borderId="4" xfId="0" applyFont="1" applyFill="1" applyBorder="1" applyAlignment="1">
      <alignment horizontal="center" vertical="center" wrapText="1"/>
    </xf>
    <xf numFmtId="0" fontId="44" fillId="26" borderId="0" xfId="0" applyFont="1" applyFill="1" applyAlignment="1">
      <alignment horizontal="center" vertical="center" wrapText="1"/>
    </xf>
    <xf numFmtId="0" fontId="34" fillId="26" borderId="5" xfId="0" applyFont="1" applyFill="1" applyBorder="1" applyAlignment="1">
      <alignment horizontal="center" vertical="center" wrapText="1"/>
    </xf>
    <xf numFmtId="0" fontId="26" fillId="26" borderId="0" xfId="0" applyFont="1" applyFill="1" applyAlignment="1">
      <alignment horizontal="center" vertical="center" wrapText="1"/>
    </xf>
    <xf numFmtId="49" fontId="10" fillId="0" borderId="8" xfId="0" applyNumberFormat="1" applyFont="1" applyBorder="1" applyAlignment="1">
      <alignment vertical="center" wrapText="1"/>
    </xf>
    <xf numFmtId="49" fontId="49" fillId="0" borderId="8" xfId="0" applyNumberFormat="1" applyFont="1" applyBorder="1" applyAlignment="1">
      <alignment vertical="center" wrapText="1"/>
    </xf>
    <xf numFmtId="0" fontId="50" fillId="26" borderId="2" xfId="0" applyFont="1" applyFill="1" applyBorder="1" applyAlignment="1">
      <alignment horizontal="center" vertical="center" wrapText="1"/>
    </xf>
    <xf numFmtId="0" fontId="27" fillId="28" borderId="2" xfId="0" applyFont="1" applyFill="1" applyBorder="1" applyAlignment="1">
      <alignment horizontal="center" vertical="center" wrapText="1"/>
    </xf>
    <xf numFmtId="0" fontId="26" fillId="28" borderId="2" xfId="0" applyFont="1" applyFill="1" applyBorder="1" applyAlignment="1">
      <alignment horizontal="center" vertical="center" wrapText="1"/>
    </xf>
    <xf numFmtId="0" fontId="34" fillId="26" borderId="3"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0" fillId="26" borderId="2" xfId="0" applyFont="1" applyFill="1" applyBorder="1" applyAlignment="1">
      <alignment horizontal="center" vertical="center" wrapText="1"/>
    </xf>
    <xf numFmtId="0" fontId="51" fillId="26" borderId="0" xfId="0" applyFont="1" applyFill="1" applyAlignment="1">
      <alignment horizontal="center" vertical="center" wrapText="1"/>
    </xf>
    <xf numFmtId="0" fontId="30" fillId="26" borderId="0" xfId="0" applyFont="1" applyFill="1" applyAlignment="1">
      <alignment horizontal="center" vertical="center" wrapText="1"/>
    </xf>
    <xf numFmtId="0" fontId="10" fillId="29" borderId="2" xfId="0" applyFont="1" applyFill="1" applyBorder="1" applyAlignment="1">
      <alignment horizontal="center" vertical="center" wrapText="1"/>
    </xf>
    <xf numFmtId="0" fontId="10" fillId="29" borderId="3" xfId="0" applyFont="1" applyFill="1" applyBorder="1" applyAlignment="1">
      <alignment horizontal="center" vertical="center" wrapText="1"/>
    </xf>
    <xf numFmtId="0" fontId="0" fillId="6" borderId="0" xfId="0" applyFill="1">
      <alignment vertical="center"/>
    </xf>
    <xf numFmtId="0" fontId="10" fillId="31" borderId="6" xfId="0" applyFont="1" applyFill="1" applyBorder="1" applyAlignment="1">
      <alignment horizontal="center" vertical="center" wrapText="1"/>
    </xf>
    <xf numFmtId="0" fontId="10" fillId="0" borderId="7" xfId="0" applyFont="1" applyBorder="1" applyAlignment="1">
      <alignment vertical="center" wrapText="1"/>
    </xf>
    <xf numFmtId="0" fontId="10" fillId="0" borderId="0" xfId="0" applyFont="1" applyAlignment="1">
      <alignment horizontal="center" vertical="center" wrapText="1"/>
    </xf>
    <xf numFmtId="0" fontId="10" fillId="0" borderId="0" xfId="0" applyFont="1" applyAlignment="1">
      <alignment vertical="center" wrapText="1"/>
    </xf>
    <xf numFmtId="0" fontId="10" fillId="0" borderId="7" xfId="0" applyFont="1" applyBorder="1" applyAlignment="1">
      <alignment horizontal="center" vertical="center" wrapText="1"/>
    </xf>
    <xf numFmtId="0" fontId="55" fillId="0" borderId="0" xfId="0" applyFont="1">
      <alignment vertical="center"/>
    </xf>
    <xf numFmtId="0" fontId="54" fillId="0" borderId="0" xfId="0" applyFont="1">
      <alignment vertical="center"/>
    </xf>
    <xf numFmtId="0" fontId="56" fillId="0" borderId="0" xfId="0" applyFont="1">
      <alignment vertical="center"/>
    </xf>
    <xf numFmtId="0" fontId="57" fillId="0" borderId="0" xfId="0" applyFont="1">
      <alignment vertical="center"/>
    </xf>
    <xf numFmtId="0" fontId="1" fillId="0" borderId="2" xfId="0" applyFont="1" applyBorder="1" applyAlignment="1">
      <alignment vertical="center" wrapText="1"/>
    </xf>
    <xf numFmtId="177" fontId="60" fillId="32" borderId="58" xfId="0" applyNumberFormat="1" applyFont="1" applyFill="1" applyBorder="1" applyAlignment="1">
      <alignment horizontal="center" vertical="center"/>
    </xf>
    <xf numFmtId="177" fontId="62" fillId="32" borderId="59" xfId="0" applyNumberFormat="1" applyFont="1" applyFill="1" applyBorder="1" applyAlignment="1">
      <alignment horizontal="center" vertical="center"/>
    </xf>
    <xf numFmtId="177" fontId="62" fillId="32" borderId="61" xfId="0" applyNumberFormat="1" applyFont="1" applyFill="1" applyBorder="1" applyAlignment="1">
      <alignment horizontal="center" vertical="center"/>
    </xf>
    <xf numFmtId="177" fontId="62" fillId="32" borderId="62" xfId="0" applyNumberFormat="1" applyFont="1" applyFill="1" applyBorder="1" applyAlignment="1">
      <alignment horizontal="center" vertical="center"/>
    </xf>
    <xf numFmtId="177" fontId="62" fillId="32" borderId="3" xfId="0" applyNumberFormat="1" applyFont="1" applyFill="1" applyBorder="1" applyAlignment="1">
      <alignment horizontal="center" vertical="center"/>
    </xf>
    <xf numFmtId="177" fontId="62" fillId="32" borderId="54" xfId="0" applyNumberFormat="1" applyFont="1" applyFill="1" applyBorder="1" applyAlignment="1">
      <alignment horizontal="center" vertical="center"/>
    </xf>
    <xf numFmtId="177" fontId="62" fillId="32" borderId="63" xfId="0" applyNumberFormat="1" applyFont="1" applyFill="1" applyBorder="1" applyAlignment="1">
      <alignment horizontal="center" vertical="center"/>
    </xf>
    <xf numFmtId="177" fontId="62" fillId="32" borderId="64" xfId="0" applyNumberFormat="1" applyFont="1" applyFill="1" applyBorder="1" applyAlignment="1">
      <alignment horizontal="center" vertical="center"/>
    </xf>
    <xf numFmtId="177" fontId="62" fillId="32" borderId="65" xfId="0" applyNumberFormat="1" applyFont="1" applyFill="1" applyBorder="1" applyAlignment="1">
      <alignment horizontal="center" vertical="center"/>
    </xf>
    <xf numFmtId="0" fontId="3" fillId="0" borderId="4" xfId="0" applyFont="1" applyBorder="1" applyAlignment="1">
      <alignment horizontal="center" vertical="center" wrapText="1"/>
    </xf>
    <xf numFmtId="177" fontId="62" fillId="33" borderId="56" xfId="0" applyNumberFormat="1" applyFont="1" applyFill="1" applyBorder="1" applyAlignment="1">
      <alignment horizontal="center" vertical="center"/>
    </xf>
    <xf numFmtId="177" fontId="60" fillId="33" borderId="66" xfId="0" applyNumberFormat="1" applyFont="1" applyFill="1" applyBorder="1" applyAlignment="1">
      <alignment horizontal="center" vertical="center"/>
    </xf>
    <xf numFmtId="177" fontId="60" fillId="33" borderId="60" xfId="0" applyNumberFormat="1" applyFont="1" applyFill="1" applyBorder="1" applyAlignment="1">
      <alignment horizontal="center" vertical="center"/>
    </xf>
    <xf numFmtId="0" fontId="62" fillId="33" borderId="67" xfId="0" applyFont="1" applyFill="1" applyBorder="1" applyAlignment="1">
      <alignment horizontal="center" vertical="center"/>
    </xf>
    <xf numFmtId="0" fontId="62" fillId="33" borderId="68" xfId="0" applyFont="1" applyFill="1" applyBorder="1" applyAlignment="1">
      <alignment horizontal="center" vertical="center"/>
    </xf>
    <xf numFmtId="0" fontId="62" fillId="33" borderId="69" xfId="0" applyFont="1" applyFill="1" applyBorder="1" applyAlignment="1">
      <alignment horizontal="center" vertical="center"/>
    </xf>
    <xf numFmtId="177" fontId="62" fillId="33" borderId="7" xfId="0" applyNumberFormat="1" applyFont="1" applyFill="1" applyBorder="1" applyAlignment="1">
      <alignment horizontal="center" vertical="center"/>
    </xf>
    <xf numFmtId="177" fontId="62" fillId="33" borderId="1" xfId="0" applyNumberFormat="1" applyFont="1" applyFill="1" applyBorder="1" applyAlignment="1">
      <alignment horizontal="center" vertical="center"/>
    </xf>
    <xf numFmtId="177" fontId="62" fillId="33" borderId="70" xfId="0" applyNumberFormat="1" applyFont="1" applyFill="1" applyBorder="1" applyAlignment="1">
      <alignment horizontal="center" vertical="center"/>
    </xf>
    <xf numFmtId="177" fontId="62" fillId="33" borderId="71" xfId="0" applyNumberFormat="1" applyFont="1" applyFill="1" applyBorder="1" applyAlignment="1">
      <alignment horizontal="center" vertical="center"/>
    </xf>
    <xf numFmtId="177" fontId="60" fillId="33" borderId="72" xfId="0" applyNumberFormat="1" applyFont="1" applyFill="1" applyBorder="1" applyAlignment="1">
      <alignment horizontal="center" vertical="center"/>
    </xf>
    <xf numFmtId="177" fontId="60" fillId="33" borderId="73" xfId="0" applyNumberFormat="1" applyFont="1" applyFill="1" applyBorder="1" applyAlignment="1">
      <alignment horizontal="center" vertical="center"/>
    </xf>
    <xf numFmtId="177" fontId="60" fillId="33" borderId="0" xfId="0" applyNumberFormat="1" applyFont="1" applyFill="1" applyAlignment="1">
      <alignment horizontal="center" vertical="center"/>
    </xf>
    <xf numFmtId="0" fontId="62" fillId="33" borderId="74" xfId="0" applyFont="1" applyFill="1" applyBorder="1" applyAlignment="1">
      <alignment horizontal="center" vertical="center"/>
    </xf>
    <xf numFmtId="0" fontId="62" fillId="33" borderId="7" xfId="0" applyFont="1" applyFill="1" applyBorder="1" applyAlignment="1">
      <alignment horizontal="center" vertical="center"/>
    </xf>
    <xf numFmtId="0" fontId="62" fillId="33" borderId="75" xfId="0" applyFont="1" applyFill="1" applyBorder="1" applyAlignment="1">
      <alignment horizontal="center" vertical="center"/>
    </xf>
    <xf numFmtId="177" fontId="62" fillId="34" borderId="56" xfId="0" applyNumberFormat="1" applyFont="1" applyFill="1" applyBorder="1" applyAlignment="1">
      <alignment horizontal="center" vertical="center"/>
    </xf>
    <xf numFmtId="0" fontId="62" fillId="34" borderId="74" xfId="0" applyFont="1" applyFill="1" applyBorder="1" applyAlignment="1">
      <alignment horizontal="center" vertical="center"/>
    </xf>
    <xf numFmtId="0" fontId="62" fillId="34" borderId="7" xfId="0" applyFont="1" applyFill="1" applyBorder="1" applyAlignment="1">
      <alignment horizontal="center" vertical="center"/>
    </xf>
    <xf numFmtId="0" fontId="62" fillId="34" borderId="75" xfId="0" applyFont="1" applyFill="1" applyBorder="1" applyAlignment="1">
      <alignment horizontal="center" vertical="center"/>
    </xf>
    <xf numFmtId="177" fontId="62" fillId="34" borderId="7" xfId="0" applyNumberFormat="1" applyFont="1" applyFill="1" applyBorder="1" applyAlignment="1">
      <alignment horizontal="center" vertical="center"/>
    </xf>
    <xf numFmtId="177" fontId="62" fillId="34" borderId="1" xfId="0" applyNumberFormat="1" applyFont="1" applyFill="1" applyBorder="1" applyAlignment="1">
      <alignment horizontal="center" vertical="center"/>
    </xf>
    <xf numFmtId="177" fontId="62" fillId="34" borderId="70" xfId="0" applyNumberFormat="1" applyFont="1" applyFill="1" applyBorder="1" applyAlignment="1">
      <alignment horizontal="center" vertical="center"/>
    </xf>
    <xf numFmtId="177" fontId="62" fillId="34" borderId="71" xfId="0" applyNumberFormat="1" applyFont="1" applyFill="1" applyBorder="1" applyAlignment="1">
      <alignment horizontal="center" vertical="center"/>
    </xf>
    <xf numFmtId="177" fontId="62" fillId="34" borderId="77" xfId="0" applyNumberFormat="1" applyFont="1" applyFill="1" applyBorder="1" applyAlignment="1">
      <alignment horizontal="center" vertical="center"/>
    </xf>
    <xf numFmtId="177" fontId="60" fillId="34" borderId="72" xfId="0" applyNumberFormat="1" applyFont="1" applyFill="1" applyBorder="1" applyAlignment="1">
      <alignment horizontal="center" vertical="center"/>
    </xf>
    <xf numFmtId="0" fontId="59" fillId="0" borderId="0" xfId="0" applyFont="1">
      <alignment vertical="center"/>
    </xf>
    <xf numFmtId="177" fontId="60" fillId="34" borderId="57" xfId="0" applyNumberFormat="1" applyFont="1" applyFill="1" applyBorder="1" applyAlignment="1">
      <alignment horizontal="center" vertical="center"/>
    </xf>
    <xf numFmtId="177" fontId="62" fillId="35" borderId="56" xfId="0" applyNumberFormat="1" applyFont="1" applyFill="1" applyBorder="1" applyAlignment="1">
      <alignment horizontal="center" vertical="center"/>
    </xf>
    <xf numFmtId="0" fontId="62" fillId="35" borderId="74" xfId="0" applyFont="1" applyFill="1" applyBorder="1" applyAlignment="1">
      <alignment horizontal="center" vertical="center"/>
    </xf>
    <xf numFmtId="0" fontId="62" fillId="35" borderId="7" xfId="0" applyFont="1" applyFill="1" applyBorder="1" applyAlignment="1">
      <alignment horizontal="center" vertical="center"/>
    </xf>
    <xf numFmtId="0" fontId="62" fillId="35" borderId="75" xfId="0" applyFont="1" applyFill="1" applyBorder="1" applyAlignment="1">
      <alignment horizontal="center" vertical="center"/>
    </xf>
    <xf numFmtId="177" fontId="62" fillId="35" borderId="7" xfId="0" applyNumberFormat="1" applyFont="1" applyFill="1" applyBorder="1" applyAlignment="1">
      <alignment horizontal="center" vertical="center"/>
    </xf>
    <xf numFmtId="177" fontId="62" fillId="35" borderId="1" xfId="0" applyNumberFormat="1" applyFont="1" applyFill="1" applyBorder="1" applyAlignment="1">
      <alignment horizontal="center" vertical="center"/>
    </xf>
    <xf numFmtId="177" fontId="62" fillId="35" borderId="70" xfId="0" applyNumberFormat="1" applyFont="1" applyFill="1" applyBorder="1" applyAlignment="1">
      <alignment horizontal="center" vertical="center"/>
    </xf>
    <xf numFmtId="177" fontId="62" fillId="35" borderId="71" xfId="0" applyNumberFormat="1" applyFont="1" applyFill="1" applyBorder="1" applyAlignment="1">
      <alignment horizontal="center" vertical="center"/>
    </xf>
    <xf numFmtId="177" fontId="62" fillId="35" borderId="72" xfId="0" applyNumberFormat="1" applyFont="1" applyFill="1" applyBorder="1" applyAlignment="1">
      <alignment horizontal="center" vertical="center"/>
    </xf>
    <xf numFmtId="177" fontId="60" fillId="35" borderId="72" xfId="0" applyNumberFormat="1" applyFont="1" applyFill="1" applyBorder="1" applyAlignment="1">
      <alignment horizontal="center" vertical="center"/>
    </xf>
    <xf numFmtId="177" fontId="64" fillId="36" borderId="56" xfId="0" applyNumberFormat="1" applyFont="1" applyFill="1" applyBorder="1" applyAlignment="1">
      <alignment horizontal="center" vertical="center"/>
    </xf>
    <xf numFmtId="0" fontId="64" fillId="36" borderId="74" xfId="0" applyFont="1" applyFill="1" applyBorder="1" applyAlignment="1">
      <alignment horizontal="center" vertical="center"/>
    </xf>
    <xf numFmtId="0" fontId="64" fillId="36" borderId="7" xfId="0" applyFont="1" applyFill="1" applyBorder="1" applyAlignment="1">
      <alignment horizontal="center" vertical="center"/>
    </xf>
    <xf numFmtId="0" fontId="64" fillId="36" borderId="75" xfId="0" applyFont="1" applyFill="1" applyBorder="1" applyAlignment="1">
      <alignment horizontal="center" vertical="center"/>
    </xf>
    <xf numFmtId="177" fontId="64" fillId="36" borderId="7" xfId="0" applyNumberFormat="1" applyFont="1" applyFill="1" applyBorder="1" applyAlignment="1">
      <alignment horizontal="center" vertical="center"/>
    </xf>
    <xf numFmtId="177" fontId="64" fillId="36" borderId="1" xfId="0" applyNumberFormat="1" applyFont="1" applyFill="1" applyBorder="1" applyAlignment="1">
      <alignment horizontal="center" vertical="center"/>
    </xf>
    <xf numFmtId="177" fontId="64" fillId="36" borderId="70" xfId="0" applyNumberFormat="1" applyFont="1" applyFill="1" applyBorder="1" applyAlignment="1">
      <alignment horizontal="center" vertical="center"/>
    </xf>
    <xf numFmtId="177" fontId="64" fillId="36" borderId="71" xfId="0" applyNumberFormat="1" applyFont="1" applyFill="1" applyBorder="1" applyAlignment="1">
      <alignment horizontal="center" vertical="center"/>
    </xf>
    <xf numFmtId="177" fontId="64" fillId="36" borderId="77" xfId="0" applyNumberFormat="1" applyFont="1" applyFill="1" applyBorder="1" applyAlignment="1">
      <alignment horizontal="center" vertical="center"/>
    </xf>
    <xf numFmtId="0" fontId="64" fillId="36" borderId="74" xfId="0" applyFont="1" applyFill="1" applyBorder="1" applyAlignment="1">
      <alignment horizontal="center" vertical="center"/>
    </xf>
    <xf numFmtId="0" fontId="64" fillId="36" borderId="7" xfId="0" applyFont="1" applyFill="1" applyBorder="1" applyAlignment="1">
      <alignment horizontal="center" vertical="center"/>
    </xf>
    <xf numFmtId="0" fontId="64" fillId="36" borderId="75" xfId="0" applyFont="1" applyFill="1" applyBorder="1" applyAlignment="1">
      <alignment horizontal="center" vertical="center"/>
    </xf>
    <xf numFmtId="177" fontId="64" fillId="36" borderId="72" xfId="0" applyNumberFormat="1" applyFont="1" applyFill="1" applyBorder="1" applyAlignment="1">
      <alignment horizontal="center" vertical="center"/>
    </xf>
    <xf numFmtId="177" fontId="64" fillId="36" borderId="57" xfId="0" applyNumberFormat="1" applyFont="1" applyFill="1" applyBorder="1" applyAlignment="1">
      <alignment horizontal="center" vertical="center"/>
    </xf>
    <xf numFmtId="177" fontId="64" fillId="37" borderId="56" xfId="0" applyNumberFormat="1" applyFont="1" applyFill="1" applyBorder="1" applyAlignment="1">
      <alignment horizontal="center" vertical="center"/>
    </xf>
    <xf numFmtId="0" fontId="64" fillId="37" borderId="74" xfId="0" applyFont="1" applyFill="1" applyBorder="1" applyAlignment="1">
      <alignment horizontal="center" vertical="center"/>
    </xf>
    <xf numFmtId="0" fontId="64" fillId="37" borderId="7" xfId="0" applyFont="1" applyFill="1" applyBorder="1" applyAlignment="1">
      <alignment horizontal="center" vertical="center"/>
    </xf>
    <xf numFmtId="0" fontId="64" fillId="37" borderId="75" xfId="0" applyFont="1" applyFill="1" applyBorder="1" applyAlignment="1">
      <alignment horizontal="center" vertical="center"/>
    </xf>
    <xf numFmtId="177" fontId="64" fillId="37" borderId="7" xfId="0" applyNumberFormat="1" applyFont="1" applyFill="1" applyBorder="1" applyAlignment="1">
      <alignment horizontal="center" vertical="center"/>
    </xf>
    <xf numFmtId="177" fontId="64" fillId="37" borderId="1" xfId="0" applyNumberFormat="1" applyFont="1" applyFill="1" applyBorder="1" applyAlignment="1">
      <alignment horizontal="center" vertical="center"/>
    </xf>
    <xf numFmtId="177" fontId="64" fillId="37" borderId="70" xfId="0" applyNumberFormat="1" applyFont="1" applyFill="1" applyBorder="1" applyAlignment="1">
      <alignment horizontal="center" vertical="center"/>
    </xf>
    <xf numFmtId="177" fontId="64" fillId="37" borderId="71" xfId="0" applyNumberFormat="1" applyFont="1" applyFill="1" applyBorder="1" applyAlignment="1">
      <alignment horizontal="center" vertical="center"/>
    </xf>
    <xf numFmtId="177" fontId="64" fillId="37" borderId="72" xfId="0" applyNumberFormat="1" applyFont="1" applyFill="1" applyBorder="1" applyAlignment="1">
      <alignment horizontal="center" vertical="center"/>
    </xf>
    <xf numFmtId="0" fontId="64" fillId="37" borderId="83" xfId="0" applyFont="1" applyFill="1" applyBorder="1" applyAlignment="1">
      <alignment horizontal="center" vertical="center"/>
    </xf>
    <xf numFmtId="0" fontId="64" fillId="37" borderId="84" xfId="0" applyFont="1" applyFill="1" applyBorder="1" applyAlignment="1">
      <alignment horizontal="center" vertical="center"/>
    </xf>
    <xf numFmtId="0" fontId="64" fillId="37" borderId="82" xfId="0" applyFont="1" applyFill="1" applyBorder="1" applyAlignment="1">
      <alignment horizontal="center" vertical="center"/>
    </xf>
    <xf numFmtId="177" fontId="64" fillId="37" borderId="85" xfId="0" applyNumberFormat="1" applyFont="1" applyFill="1" applyBorder="1" applyAlignment="1">
      <alignment horizontal="center" vertical="center"/>
    </xf>
    <xf numFmtId="177" fontId="64" fillId="37" borderId="86" xfId="0" applyNumberFormat="1" applyFont="1" applyFill="1" applyBorder="1" applyAlignment="1">
      <alignment horizontal="center" vertical="center"/>
    </xf>
    <xf numFmtId="177" fontId="64" fillId="37" borderId="57" xfId="0" applyNumberFormat="1" applyFont="1" applyFill="1" applyBorder="1" applyAlignment="1">
      <alignment horizontal="center" vertical="center"/>
    </xf>
    <xf numFmtId="177" fontId="61" fillId="0" borderId="0" xfId="0" applyNumberFormat="1" applyFont="1" applyAlignment="1">
      <alignment horizontal="center"/>
    </xf>
    <xf numFmtId="177" fontId="60" fillId="0" borderId="0" xfId="0" applyNumberFormat="1" applyFont="1" applyAlignment="1">
      <alignment horizontal="center"/>
    </xf>
    <xf numFmtId="177" fontId="62" fillId="0" borderId="0" xfId="0" applyNumberFormat="1" applyFont="1" applyAlignment="1">
      <alignment horizontal="center"/>
    </xf>
    <xf numFmtId="177" fontId="60" fillId="0" borderId="72" xfId="0" applyNumberFormat="1" applyFont="1" applyBorder="1" applyAlignment="1">
      <alignment horizontal="center"/>
    </xf>
    <xf numFmtId="0" fontId="62" fillId="0" borderId="0" xfId="0" applyFont="1" applyAlignment="1">
      <alignment horizontal="center" vertical="top"/>
    </xf>
    <xf numFmtId="0" fontId="62" fillId="0" borderId="0" xfId="0" applyFont="1" applyAlignment="1">
      <alignment horizontal="center" vertical="center"/>
    </xf>
    <xf numFmtId="0" fontId="60" fillId="0" borderId="0" xfId="0" applyFont="1" applyAlignment="1">
      <alignment horizontal="center"/>
    </xf>
    <xf numFmtId="0" fontId="60" fillId="0" borderId="72" xfId="0" applyFont="1" applyBorder="1" applyAlignment="1">
      <alignment horizontal="center"/>
    </xf>
    <xf numFmtId="0" fontId="62" fillId="0" borderId="0" xfId="0" applyFont="1" applyAlignment="1">
      <alignment horizontal="center"/>
    </xf>
    <xf numFmtId="0" fontId="0" fillId="0" borderId="0" xfId="0">
      <alignment vertical="center"/>
    </xf>
    <xf numFmtId="177" fontId="62" fillId="0" borderId="89" xfId="0" applyNumberFormat="1" applyFont="1" applyBorder="1" applyAlignment="1">
      <alignment horizontal="center"/>
    </xf>
    <xf numFmtId="0" fontId="60" fillId="0" borderId="90" xfId="0" applyFont="1" applyBorder="1" applyAlignment="1">
      <alignment horizontal="center"/>
    </xf>
    <xf numFmtId="0" fontId="3" fillId="27" borderId="2" xfId="0" applyFont="1" applyFill="1" applyBorder="1" applyAlignment="1">
      <alignment horizontal="center" vertical="center" wrapText="1"/>
    </xf>
    <xf numFmtId="0" fontId="3" fillId="0" borderId="53" xfId="0" applyFont="1" applyBorder="1" applyAlignment="1">
      <alignment horizontal="center" vertical="center" wrapText="1"/>
    </xf>
    <xf numFmtId="0" fontId="3" fillId="0" borderId="23" xfId="0" applyFont="1" applyBorder="1" applyAlignment="1">
      <alignment vertical="center" wrapText="1"/>
    </xf>
    <xf numFmtId="0" fontId="3" fillId="0" borderId="6" xfId="0" applyFont="1" applyBorder="1" applyAlignment="1">
      <alignment vertical="center" wrapText="1"/>
    </xf>
    <xf numFmtId="0" fontId="3" fillId="0" borderId="53" xfId="0" applyFont="1" applyBorder="1" applyAlignment="1">
      <alignment vertical="center" wrapText="1"/>
    </xf>
    <xf numFmtId="0" fontId="3" fillId="0" borderId="35" xfId="0" applyFont="1" applyBorder="1" applyAlignment="1">
      <alignment vertical="center" wrapText="1"/>
    </xf>
    <xf numFmtId="49" fontId="58" fillId="0" borderId="0" xfId="0" applyNumberFormat="1" applyFont="1" applyAlignment="1">
      <alignment horizontal="center" vertical="center" wrapText="1"/>
    </xf>
    <xf numFmtId="0" fontId="7" fillId="0" borderId="0" xfId="0" applyFont="1" applyAlignment="1">
      <alignment horizontal="center" vertical="center" wrapText="1"/>
    </xf>
    <xf numFmtId="0" fontId="7" fillId="0" borderId="0" xfId="0" applyFont="1">
      <alignment vertical="center"/>
    </xf>
    <xf numFmtId="0" fontId="1" fillId="9" borderId="55" xfId="0" applyFont="1" applyFill="1" applyBorder="1" applyAlignment="1">
      <alignment horizontal="center" vertical="center" wrapText="1"/>
    </xf>
    <xf numFmtId="0" fontId="3" fillId="9" borderId="55" xfId="0" applyFont="1" applyFill="1" applyBorder="1" applyAlignment="1">
      <alignment horizontal="center" vertical="center" wrapText="1"/>
    </xf>
    <xf numFmtId="0" fontId="1" fillId="11" borderId="55" xfId="0" applyFont="1" applyFill="1" applyBorder="1" applyAlignment="1">
      <alignment horizontal="center" vertical="center" wrapText="1"/>
    </xf>
    <xf numFmtId="0" fontId="3" fillId="11" borderId="55" xfId="0" applyFont="1" applyFill="1" applyBorder="1" applyAlignment="1">
      <alignment horizontal="center" vertical="center" wrapText="1"/>
    </xf>
    <xf numFmtId="0" fontId="3" fillId="10" borderId="55" xfId="0" applyFont="1" applyFill="1" applyBorder="1" applyAlignment="1">
      <alignment horizontal="center" vertical="center" wrapText="1"/>
    </xf>
    <xf numFmtId="0" fontId="3" fillId="10" borderId="94" xfId="0" applyFont="1" applyFill="1" applyBorder="1" applyAlignment="1">
      <alignment horizontal="center" vertical="center" wrapText="1"/>
    </xf>
    <xf numFmtId="0" fontId="0" fillId="0" borderId="55" xfId="0" applyBorder="1" applyAlignment="1">
      <alignment horizontal="center" vertical="center"/>
    </xf>
    <xf numFmtId="0" fontId="3" fillId="5" borderId="55"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3" fillId="38" borderId="55" xfId="0" applyFont="1" applyFill="1" applyBorder="1" applyAlignment="1">
      <alignment horizontal="center" vertical="center" wrapText="1"/>
    </xf>
    <xf numFmtId="0" fontId="1" fillId="38" borderId="55" xfId="0" applyFont="1" applyFill="1" applyBorder="1" applyAlignment="1">
      <alignment horizontal="center" vertical="center" wrapText="1"/>
    </xf>
    <xf numFmtId="0" fontId="3" fillId="38" borderId="93" xfId="0" applyFont="1" applyFill="1" applyBorder="1" applyAlignment="1">
      <alignment horizontal="center" vertical="center" wrapText="1"/>
    </xf>
    <xf numFmtId="0" fontId="3" fillId="20" borderId="55" xfId="0" applyFont="1" applyFill="1" applyBorder="1" applyAlignment="1">
      <alignment horizontal="center" vertical="center" wrapText="1"/>
    </xf>
    <xf numFmtId="0" fontId="1" fillId="20" borderId="55" xfId="0" applyFont="1" applyFill="1" applyBorder="1" applyAlignment="1">
      <alignment horizontal="center" vertical="center" wrapText="1"/>
    </xf>
    <xf numFmtId="0" fontId="3" fillId="20" borderId="93" xfId="0" applyFont="1" applyFill="1" applyBorder="1" applyAlignment="1">
      <alignment horizontal="center" vertical="center" wrapText="1"/>
    </xf>
    <xf numFmtId="0" fontId="1" fillId="20" borderId="93" xfId="0" applyFont="1" applyFill="1" applyBorder="1" applyAlignment="1">
      <alignment horizontal="center" vertical="center" wrapText="1"/>
    </xf>
    <xf numFmtId="0" fontId="3" fillId="39" borderId="55" xfId="0" applyFont="1" applyFill="1" applyBorder="1" applyAlignment="1">
      <alignment horizontal="center" vertical="center" wrapText="1"/>
    </xf>
    <xf numFmtId="0" fontId="0" fillId="0" borderId="91" xfId="0" applyBorder="1" applyAlignment="1">
      <alignment horizontal="center" vertical="center"/>
    </xf>
    <xf numFmtId="0" fontId="3" fillId="19" borderId="55" xfId="0" applyFont="1" applyFill="1" applyBorder="1" applyAlignment="1">
      <alignment horizontal="center" vertical="center" wrapText="1"/>
    </xf>
    <xf numFmtId="0" fontId="3" fillId="19" borderId="55" xfId="0" applyFont="1" applyFill="1" applyBorder="1" applyAlignment="1">
      <alignment horizontal="center" wrapText="1"/>
    </xf>
    <xf numFmtId="0" fontId="3" fillId="40" borderId="55" xfId="0" applyFont="1" applyFill="1" applyBorder="1" applyAlignment="1">
      <alignment horizontal="center" vertical="center" wrapText="1"/>
    </xf>
    <xf numFmtId="0" fontId="1" fillId="40" borderId="55" xfId="0" applyFont="1" applyFill="1" applyBorder="1" applyAlignment="1">
      <alignment horizontal="center" vertical="center" wrapText="1"/>
    </xf>
    <xf numFmtId="0" fontId="67" fillId="0" borderId="2" xfId="0" applyFont="1" applyBorder="1" applyAlignment="1">
      <alignment vertical="center" wrapText="1"/>
    </xf>
    <xf numFmtId="0" fontId="3" fillId="0" borderId="0" xfId="0" applyFont="1" applyAlignment="1">
      <alignment vertical="center" wrapText="1"/>
    </xf>
    <xf numFmtId="0" fontId="70" fillId="42" borderId="0" xfId="0" applyFont="1" applyFill="1" applyAlignment="1">
      <alignment horizontal="center" vertical="center" wrapText="1"/>
    </xf>
    <xf numFmtId="0" fontId="71" fillId="42" borderId="96" xfId="0" applyFont="1" applyFill="1" applyBorder="1" applyAlignment="1">
      <alignment horizontal="center" vertical="center" wrapText="1"/>
    </xf>
    <xf numFmtId="0" fontId="72" fillId="42" borderId="0" xfId="0" applyFont="1" applyFill="1" applyAlignment="1">
      <alignment horizontal="center" vertical="center" wrapText="1"/>
    </xf>
    <xf numFmtId="0" fontId="71" fillId="42" borderId="0" xfId="0" applyFont="1" applyFill="1" applyAlignment="1">
      <alignment horizontal="center" vertical="center" wrapText="1"/>
    </xf>
    <xf numFmtId="0" fontId="73" fillId="0" borderId="97" xfId="0" applyFont="1" applyBorder="1" applyAlignment="1">
      <alignment horizontal="center" vertical="center"/>
    </xf>
    <xf numFmtId="0" fontId="3" fillId="0" borderId="97" xfId="0" applyFont="1" applyBorder="1" applyAlignment="1">
      <alignment horizontal="center" vertical="center"/>
    </xf>
    <xf numFmtId="0" fontId="3" fillId="0" borderId="97" xfId="0" applyFont="1" applyBorder="1">
      <alignment vertical="center"/>
    </xf>
    <xf numFmtId="0" fontId="59" fillId="43" borderId="98" xfId="0" applyFont="1" applyFill="1" applyBorder="1" applyAlignment="1">
      <alignment horizontal="center" vertical="center"/>
    </xf>
    <xf numFmtId="0" fontId="3" fillId="0" borderId="98" xfId="0" applyFont="1" applyBorder="1" applyAlignment="1">
      <alignment horizontal="center" vertical="center"/>
    </xf>
    <xf numFmtId="0" fontId="3" fillId="42" borderId="99" xfId="0" applyFont="1" applyFill="1" applyBorder="1" applyAlignment="1">
      <alignment horizontal="center" vertical="center"/>
    </xf>
    <xf numFmtId="0" fontId="3" fillId="16" borderId="100" xfId="0" applyFont="1" applyFill="1" applyBorder="1" applyAlignment="1">
      <alignment horizontal="center" vertical="center"/>
    </xf>
    <xf numFmtId="0" fontId="3" fillId="16" borderId="101" xfId="0" applyFont="1" applyFill="1" applyBorder="1" applyAlignment="1">
      <alignment horizontal="center" vertical="center"/>
    </xf>
    <xf numFmtId="0" fontId="3" fillId="44" borderId="102" xfId="0" applyFont="1" applyFill="1" applyBorder="1" applyAlignment="1">
      <alignment horizontal="center" vertical="center"/>
    </xf>
    <xf numFmtId="0" fontId="3" fillId="45" borderId="0" xfId="0" applyFont="1" applyFill="1" applyAlignment="1">
      <alignment horizontal="center" vertical="center"/>
    </xf>
    <xf numFmtId="0" fontId="73" fillId="42" borderId="0" xfId="0" applyFont="1" applyFill="1" applyAlignment="1">
      <alignment horizontal="center" vertical="center"/>
    </xf>
    <xf numFmtId="0" fontId="3" fillId="42" borderId="0" xfId="0" applyFont="1" applyFill="1" applyAlignment="1">
      <alignment horizontal="center" vertical="center"/>
    </xf>
    <xf numFmtId="0" fontId="3" fillId="42" borderId="0" xfId="0" applyFont="1" applyFill="1">
      <alignment vertical="center"/>
    </xf>
    <xf numFmtId="0" fontId="74" fillId="42" borderId="0" xfId="0" applyFont="1" applyFill="1" applyAlignment="1">
      <alignment horizontal="center" vertical="center"/>
    </xf>
    <xf numFmtId="0" fontId="3" fillId="42" borderId="96" xfId="0" applyFont="1" applyFill="1" applyBorder="1" applyAlignment="1">
      <alignment horizontal="center" vertical="center"/>
    </xf>
    <xf numFmtId="0" fontId="3" fillId="16" borderId="103" xfId="0" applyFont="1" applyFill="1" applyBorder="1" applyAlignment="1">
      <alignment horizontal="center" vertical="center"/>
    </xf>
    <xf numFmtId="0" fontId="3" fillId="46" borderId="102" xfId="0" applyFont="1" applyFill="1" applyBorder="1" applyAlignment="1">
      <alignment horizontal="center" vertical="center"/>
    </xf>
    <xf numFmtId="0" fontId="3" fillId="47" borderId="0" xfId="0" applyFont="1" applyFill="1" applyAlignment="1">
      <alignment horizontal="center" vertical="center"/>
    </xf>
    <xf numFmtId="0" fontId="73" fillId="0" borderId="0" xfId="0" applyFont="1" applyAlignment="1">
      <alignment horizontal="center" vertical="center"/>
    </xf>
    <xf numFmtId="0" fontId="3" fillId="0" borderId="96" xfId="0" applyFont="1" applyBorder="1" applyAlignment="1">
      <alignment horizontal="center" vertical="center"/>
    </xf>
    <xf numFmtId="0" fontId="3" fillId="42" borderId="103" xfId="0" applyFont="1" applyFill="1" applyBorder="1" applyAlignment="1">
      <alignment horizontal="center" vertical="center"/>
    </xf>
    <xf numFmtId="0" fontId="3" fillId="48" borderId="102" xfId="0" applyFont="1" applyFill="1" applyBorder="1" applyAlignment="1">
      <alignment horizontal="center" vertical="center"/>
    </xf>
    <xf numFmtId="0" fontId="3" fillId="49" borderId="0" xfId="0" applyFont="1" applyFill="1" applyAlignment="1">
      <alignment horizontal="center" vertical="center"/>
    </xf>
    <xf numFmtId="0" fontId="3" fillId="9" borderId="0" xfId="0" applyFont="1" applyFill="1" applyAlignment="1">
      <alignment horizontal="center" vertical="center"/>
    </xf>
    <xf numFmtId="0" fontId="3" fillId="9" borderId="0" xfId="0" applyFont="1" applyFill="1">
      <alignment vertical="center"/>
    </xf>
    <xf numFmtId="0" fontId="74" fillId="42" borderId="96" xfId="0" applyFont="1" applyFill="1" applyBorder="1" applyAlignment="1">
      <alignment horizontal="center" vertical="center"/>
    </xf>
    <xf numFmtId="0" fontId="75" fillId="0" borderId="98" xfId="0" applyFont="1" applyBorder="1" applyAlignment="1">
      <alignment horizontal="center" vertical="center"/>
    </xf>
    <xf numFmtId="0" fontId="3" fillId="50" borderId="102" xfId="0" applyFont="1" applyFill="1" applyBorder="1" applyAlignment="1">
      <alignment horizontal="center" vertical="center"/>
    </xf>
    <xf numFmtId="0" fontId="3" fillId="51" borderId="0" xfId="0" applyFont="1" applyFill="1" applyAlignment="1">
      <alignment horizontal="center" vertical="center"/>
    </xf>
    <xf numFmtId="0" fontId="3" fillId="52" borderId="0" xfId="0" applyFont="1" applyFill="1" applyAlignment="1">
      <alignment horizontal="center" vertical="center"/>
    </xf>
    <xf numFmtId="0" fontId="3" fillId="42" borderId="102" xfId="0" applyFont="1" applyFill="1" applyBorder="1" applyAlignment="1">
      <alignment horizontal="center" vertical="center"/>
    </xf>
    <xf numFmtId="0" fontId="3" fillId="53" borderId="0" xfId="0" applyFont="1" applyFill="1" applyAlignment="1">
      <alignment horizontal="center" vertical="center"/>
    </xf>
    <xf numFmtId="0" fontId="74" fillId="0" borderId="96" xfId="0" applyFont="1" applyBorder="1" applyAlignment="1">
      <alignment horizontal="center" vertical="center"/>
    </xf>
    <xf numFmtId="0" fontId="3" fillId="42" borderId="101" xfId="0" applyFont="1" applyFill="1" applyBorder="1" applyAlignment="1">
      <alignment horizontal="center" vertical="center"/>
    </xf>
    <xf numFmtId="0" fontId="3" fillId="54" borderId="0" xfId="0" applyFont="1" applyFill="1" applyAlignment="1">
      <alignment horizontal="center" vertical="center"/>
    </xf>
    <xf numFmtId="0" fontId="3" fillId="55" borderId="0" xfId="0" applyFont="1" applyFill="1" applyAlignment="1">
      <alignment horizontal="center" vertical="center"/>
    </xf>
    <xf numFmtId="0" fontId="74" fillId="0" borderId="0" xfId="0" applyFont="1" applyAlignment="1">
      <alignment horizontal="center" vertical="center"/>
    </xf>
    <xf numFmtId="0" fontId="3" fillId="56" borderId="0" xfId="0" applyFont="1" applyFill="1" applyAlignment="1">
      <alignment horizontal="center" vertical="center"/>
    </xf>
    <xf numFmtId="0" fontId="3" fillId="57" borderId="102" xfId="0" applyFont="1" applyFill="1" applyBorder="1" applyAlignment="1">
      <alignment horizontal="center" vertical="center"/>
    </xf>
    <xf numFmtId="0" fontId="3" fillId="57" borderId="0" xfId="0" applyFont="1" applyFill="1" applyAlignment="1">
      <alignment horizontal="center" vertical="center"/>
    </xf>
    <xf numFmtId="0" fontId="76" fillId="0" borderId="0" xfId="0" applyFont="1" applyAlignment="1">
      <alignment horizontal="center" vertical="center"/>
    </xf>
    <xf numFmtId="0" fontId="75" fillId="0" borderId="0" xfId="0" applyFont="1" applyAlignment="1">
      <alignment horizontal="center" vertical="center"/>
    </xf>
    <xf numFmtId="0" fontId="75" fillId="0" borderId="0" xfId="0" applyFont="1">
      <alignment vertical="center"/>
    </xf>
    <xf numFmtId="0" fontId="3" fillId="58" borderId="102" xfId="0" applyFont="1" applyFill="1" applyBorder="1" applyAlignment="1">
      <alignment horizontal="center" vertical="center"/>
    </xf>
    <xf numFmtId="0" fontId="3" fillId="59" borderId="0" xfId="0" applyFont="1" applyFill="1" applyAlignment="1">
      <alignment horizontal="center" vertical="center"/>
    </xf>
    <xf numFmtId="0" fontId="76" fillId="42" borderId="0" xfId="0" applyFont="1" applyFill="1" applyAlignment="1">
      <alignment horizontal="center" vertical="center"/>
    </xf>
    <xf numFmtId="0" fontId="75" fillId="42" borderId="0" xfId="0" applyFont="1" applyFill="1" applyAlignment="1">
      <alignment horizontal="center" vertical="center"/>
    </xf>
    <xf numFmtId="0" fontId="75" fillId="42" borderId="0" xfId="0" applyFont="1" applyFill="1">
      <alignment vertical="center"/>
    </xf>
    <xf numFmtId="0" fontId="77" fillId="0" borderId="98" xfId="0" applyFont="1" applyBorder="1" applyAlignment="1">
      <alignment horizontal="center" vertical="center"/>
    </xf>
    <xf numFmtId="0" fontId="3" fillId="60" borderId="102" xfId="0" applyFont="1" applyFill="1" applyBorder="1" applyAlignment="1">
      <alignment horizontal="center" vertical="center"/>
    </xf>
    <xf numFmtId="0" fontId="3" fillId="61" borderId="0" xfId="0" applyFont="1" applyFill="1" applyAlignment="1">
      <alignment horizontal="center" vertical="center"/>
    </xf>
    <xf numFmtId="0" fontId="3" fillId="62" borderId="102" xfId="0" applyFont="1" applyFill="1" applyBorder="1" applyAlignment="1">
      <alignment horizontal="center" vertical="center"/>
    </xf>
    <xf numFmtId="0" fontId="77" fillId="0" borderId="0" xfId="0" applyFont="1" applyAlignment="1">
      <alignment horizontal="center" vertical="center"/>
    </xf>
    <xf numFmtId="0" fontId="3" fillId="43" borderId="103" xfId="0" applyFont="1" applyFill="1" applyBorder="1" applyAlignment="1">
      <alignment horizontal="center" vertical="center"/>
    </xf>
    <xf numFmtId="0" fontId="3" fillId="43" borderId="101" xfId="0" applyFont="1" applyFill="1" applyBorder="1" applyAlignment="1">
      <alignment horizontal="center" vertical="center"/>
    </xf>
    <xf numFmtId="0" fontId="3" fillId="63" borderId="102" xfId="0" applyFont="1" applyFill="1" applyBorder="1" applyAlignment="1">
      <alignment horizontal="center" vertical="center"/>
    </xf>
    <xf numFmtId="0" fontId="3" fillId="64" borderId="0" xfId="0" applyFont="1" applyFill="1" applyAlignment="1">
      <alignment horizontal="center" vertical="center"/>
    </xf>
    <xf numFmtId="0" fontId="3" fillId="65" borderId="102" xfId="0" applyFont="1" applyFill="1" applyBorder="1" applyAlignment="1">
      <alignment horizontal="center" vertical="center"/>
    </xf>
    <xf numFmtId="0" fontId="3" fillId="66" borderId="0" xfId="0" applyFont="1" applyFill="1" applyAlignment="1">
      <alignment horizontal="center" vertical="center"/>
    </xf>
    <xf numFmtId="0" fontId="3" fillId="50" borderId="0" xfId="0" applyFont="1" applyFill="1" applyAlignment="1">
      <alignment horizontal="center" vertical="center"/>
    </xf>
    <xf numFmtId="0" fontId="75" fillId="9" borderId="0" xfId="0" applyFont="1" applyFill="1" applyAlignment="1">
      <alignment horizontal="center" vertical="center"/>
    </xf>
    <xf numFmtId="0" fontId="75" fillId="9" borderId="0" xfId="0" applyFont="1" applyFill="1">
      <alignment vertical="center"/>
    </xf>
    <xf numFmtId="0" fontId="3" fillId="67" borderId="102" xfId="0" applyFont="1" applyFill="1" applyBorder="1" applyAlignment="1">
      <alignment horizontal="center" vertical="center"/>
    </xf>
    <xf numFmtId="0" fontId="3" fillId="68" borderId="0" xfId="0" applyFont="1" applyFill="1" applyAlignment="1">
      <alignment horizontal="center" vertical="center"/>
    </xf>
    <xf numFmtId="0" fontId="3" fillId="69" borderId="102" xfId="0" applyFont="1" applyFill="1" applyBorder="1" applyAlignment="1">
      <alignment horizontal="center" vertical="center"/>
    </xf>
    <xf numFmtId="0" fontId="3" fillId="70" borderId="0" xfId="0" applyFont="1" applyFill="1" applyAlignment="1">
      <alignment horizontal="center" vertical="center"/>
    </xf>
    <xf numFmtId="0" fontId="77" fillId="0" borderId="96" xfId="0" applyFont="1" applyBorder="1" applyAlignment="1">
      <alignment horizontal="center" vertical="center"/>
    </xf>
    <xf numFmtId="0" fontId="3" fillId="71" borderId="102" xfId="0" applyFont="1" applyFill="1" applyBorder="1" applyAlignment="1">
      <alignment horizontal="center" vertical="center"/>
    </xf>
    <xf numFmtId="0" fontId="3" fillId="72" borderId="0" xfId="0" applyFont="1" applyFill="1" applyAlignment="1">
      <alignment horizontal="center" vertical="center"/>
    </xf>
    <xf numFmtId="0" fontId="3" fillId="73" borderId="0" xfId="0" applyFont="1" applyFill="1" applyAlignment="1">
      <alignment horizontal="center" vertical="center"/>
    </xf>
    <xf numFmtId="0" fontId="3" fillId="0" borderId="102" xfId="0" applyFont="1" applyBorder="1" applyAlignment="1">
      <alignment horizontal="center" vertical="center"/>
    </xf>
    <xf numFmtId="0" fontId="3" fillId="74" borderId="0" xfId="0" applyFont="1" applyFill="1" applyAlignment="1">
      <alignment horizontal="center" vertical="center"/>
    </xf>
    <xf numFmtId="0" fontId="3" fillId="75" borderId="102" xfId="0" applyFont="1" applyFill="1" applyBorder="1" applyAlignment="1">
      <alignment horizontal="center" vertical="center"/>
    </xf>
    <xf numFmtId="0" fontId="3" fillId="75" borderId="0" xfId="0" applyFont="1" applyFill="1" applyAlignment="1">
      <alignment horizontal="center" vertical="center"/>
    </xf>
    <xf numFmtId="0" fontId="78" fillId="0" borderId="0" xfId="0" applyFont="1" applyAlignment="1">
      <alignment horizontal="center" vertical="center"/>
    </xf>
    <xf numFmtId="0" fontId="77" fillId="0" borderId="0" xfId="0" applyFont="1">
      <alignment vertical="center"/>
    </xf>
    <xf numFmtId="0" fontId="3" fillId="76" borderId="102" xfId="0" applyFont="1" applyFill="1" applyBorder="1" applyAlignment="1">
      <alignment horizontal="center" vertical="center"/>
    </xf>
    <xf numFmtId="0" fontId="3" fillId="77" borderId="0" xfId="0" applyFont="1" applyFill="1" applyAlignment="1">
      <alignment horizontal="center" vertical="center"/>
    </xf>
    <xf numFmtId="0" fontId="78" fillId="42" borderId="0" xfId="0" applyFont="1" applyFill="1" applyAlignment="1">
      <alignment horizontal="center" vertical="center"/>
    </xf>
    <xf numFmtId="0" fontId="77" fillId="42" borderId="0" xfId="0" applyFont="1" applyFill="1" applyAlignment="1">
      <alignment horizontal="center" vertical="center"/>
    </xf>
    <xf numFmtId="0" fontId="77" fillId="42" borderId="0" xfId="0" applyFont="1" applyFill="1">
      <alignment vertical="center"/>
    </xf>
    <xf numFmtId="0" fontId="77" fillId="42" borderId="96" xfId="0" applyFont="1" applyFill="1" applyBorder="1" applyAlignment="1">
      <alignment horizontal="center" vertical="center"/>
    </xf>
    <xf numFmtId="0" fontId="79" fillId="0" borderId="98" xfId="0" applyFont="1" applyBorder="1" applyAlignment="1">
      <alignment horizontal="center" vertical="center"/>
    </xf>
    <xf numFmtId="0" fontId="3" fillId="78" borderId="102" xfId="0" applyFont="1" applyFill="1" applyBorder="1" applyAlignment="1">
      <alignment horizontal="center" vertical="center"/>
    </xf>
    <xf numFmtId="0" fontId="3" fillId="79" borderId="0" xfId="0" applyFont="1" applyFill="1" applyAlignment="1">
      <alignment horizontal="center" vertical="center"/>
    </xf>
    <xf numFmtId="0" fontId="3" fillId="80" borderId="102" xfId="0" applyFont="1" applyFill="1" applyBorder="1" applyAlignment="1">
      <alignment horizontal="center" vertical="center"/>
    </xf>
    <xf numFmtId="0" fontId="3" fillId="81" borderId="0" xfId="0" applyFont="1" applyFill="1" applyAlignment="1">
      <alignment horizontal="center" vertical="center"/>
    </xf>
    <xf numFmtId="0" fontId="3" fillId="82" borderId="102" xfId="0" applyFont="1" applyFill="1" applyBorder="1" applyAlignment="1">
      <alignment horizontal="center" vertical="center"/>
    </xf>
    <xf numFmtId="0" fontId="3" fillId="83" borderId="0" xfId="0" applyFont="1" applyFill="1" applyAlignment="1">
      <alignment horizontal="center" vertical="center"/>
    </xf>
    <xf numFmtId="0" fontId="78" fillId="9" borderId="0" xfId="0" applyFont="1" applyFill="1" applyAlignment="1">
      <alignment horizontal="center" vertical="center"/>
    </xf>
    <xf numFmtId="0" fontId="77" fillId="9" borderId="0" xfId="0" applyFont="1" applyFill="1" applyAlignment="1">
      <alignment horizontal="center" vertical="center"/>
    </xf>
    <xf numFmtId="0" fontId="77" fillId="9" borderId="0" xfId="0" applyFont="1" applyFill="1">
      <alignment vertical="center"/>
    </xf>
    <xf numFmtId="0" fontId="3" fillId="79" borderId="102" xfId="0" applyFont="1" applyFill="1" applyBorder="1" applyAlignment="1">
      <alignment horizontal="center" vertical="center"/>
    </xf>
    <xf numFmtId="0" fontId="3" fillId="84" borderId="102" xfId="0" applyFont="1" applyFill="1" applyBorder="1" applyAlignment="1">
      <alignment horizontal="center" vertical="center"/>
    </xf>
    <xf numFmtId="0" fontId="3" fillId="85" borderId="0" xfId="0" applyFont="1" applyFill="1" applyAlignment="1">
      <alignment horizontal="center" vertical="center"/>
    </xf>
    <xf numFmtId="0" fontId="3" fillId="86" borderId="102" xfId="0" applyFont="1" applyFill="1" applyBorder="1" applyAlignment="1">
      <alignment horizontal="center" vertical="center"/>
    </xf>
    <xf numFmtId="0" fontId="3" fillId="87" borderId="0" xfId="0" applyFont="1" applyFill="1" applyAlignment="1">
      <alignment horizontal="center" vertical="center"/>
    </xf>
    <xf numFmtId="0" fontId="3" fillId="88" borderId="102" xfId="0" applyFont="1" applyFill="1" applyBorder="1" applyAlignment="1">
      <alignment horizontal="center" vertical="center"/>
    </xf>
    <xf numFmtId="0" fontId="3" fillId="88" borderId="0" xfId="0" applyFont="1" applyFill="1" applyAlignment="1">
      <alignment horizontal="center" vertical="center"/>
    </xf>
    <xf numFmtId="0" fontId="3" fillId="89" borderId="102" xfId="0" applyFont="1" applyFill="1" applyBorder="1" applyAlignment="1">
      <alignment horizontal="center" vertical="center"/>
    </xf>
    <xf numFmtId="0" fontId="3" fillId="62" borderId="0" xfId="0" applyFont="1" applyFill="1" applyAlignment="1">
      <alignment horizontal="center" vertical="center"/>
    </xf>
    <xf numFmtId="0" fontId="80" fillId="0" borderId="0" xfId="0" applyFont="1" applyAlignment="1">
      <alignment horizontal="center" vertical="center"/>
    </xf>
    <xf numFmtId="0" fontId="3" fillId="90" borderId="102" xfId="0" applyFont="1" applyFill="1" applyBorder="1" applyAlignment="1">
      <alignment horizontal="center" vertical="center"/>
    </xf>
    <xf numFmtId="0" fontId="3" fillId="91" borderId="0" xfId="0" applyFont="1" applyFill="1" applyAlignment="1">
      <alignment horizontal="center" vertical="center"/>
    </xf>
    <xf numFmtId="0" fontId="3" fillId="92" borderId="0" xfId="0" applyFont="1" applyFill="1" applyAlignment="1">
      <alignment horizontal="center" vertical="center"/>
    </xf>
    <xf numFmtId="0" fontId="81" fillId="42" borderId="96" xfId="0" applyFont="1" applyFill="1" applyBorder="1" applyAlignment="1">
      <alignment horizontal="center" vertical="center"/>
    </xf>
    <xf numFmtId="0" fontId="3" fillId="93" borderId="102" xfId="0" applyFont="1" applyFill="1" applyBorder="1" applyAlignment="1">
      <alignment horizontal="center" vertical="center"/>
    </xf>
    <xf numFmtId="0" fontId="3" fillId="94" borderId="0" xfId="0" applyFont="1" applyFill="1" applyAlignment="1">
      <alignment horizontal="center" vertical="center"/>
    </xf>
    <xf numFmtId="0" fontId="3" fillId="95" borderId="102" xfId="0" applyFont="1" applyFill="1" applyBorder="1" applyAlignment="1">
      <alignment horizontal="center" vertical="center"/>
    </xf>
    <xf numFmtId="0" fontId="3" fillId="96" borderId="0" xfId="0" applyFont="1" applyFill="1" applyAlignment="1">
      <alignment horizontal="center" vertical="center"/>
    </xf>
    <xf numFmtId="0" fontId="3" fillId="97" borderId="102" xfId="0" applyFont="1" applyFill="1" applyBorder="1" applyAlignment="1">
      <alignment horizontal="center" vertical="center"/>
    </xf>
    <xf numFmtId="0" fontId="3" fillId="98" borderId="0" xfId="0" applyFont="1" applyFill="1" applyAlignment="1">
      <alignment horizontal="center" vertical="center"/>
    </xf>
    <xf numFmtId="0" fontId="3" fillId="97" borderId="0" xfId="0" applyFont="1" applyFill="1" applyAlignment="1">
      <alignment horizontal="center" vertical="center"/>
    </xf>
    <xf numFmtId="0" fontId="82" fillId="42" borderId="0" xfId="0" applyFont="1" applyFill="1" applyAlignment="1">
      <alignment horizontal="center" vertical="center"/>
    </xf>
    <xf numFmtId="0" fontId="79" fillId="42" borderId="0" xfId="0" applyFont="1" applyFill="1" applyAlignment="1">
      <alignment horizontal="center" vertical="center"/>
    </xf>
    <xf numFmtId="0" fontId="79" fillId="42" borderId="0" xfId="0" applyFont="1" applyFill="1">
      <alignment vertical="center"/>
    </xf>
    <xf numFmtId="0" fontId="3" fillId="99" borderId="102" xfId="0" applyFont="1" applyFill="1" applyBorder="1" applyAlignment="1">
      <alignment horizontal="center" vertical="center"/>
    </xf>
    <xf numFmtId="0" fontId="3" fillId="99" borderId="0" xfId="0" applyFont="1" applyFill="1" applyAlignment="1">
      <alignment horizontal="center" vertical="center"/>
    </xf>
    <xf numFmtId="0" fontId="82" fillId="0" borderId="0" xfId="0" applyFont="1" applyAlignment="1">
      <alignment horizontal="center" vertical="center"/>
    </xf>
    <xf numFmtId="0" fontId="79" fillId="0" borderId="0" xfId="0" applyFont="1" applyAlignment="1">
      <alignment horizontal="center" vertical="center"/>
    </xf>
    <xf numFmtId="0" fontId="79" fillId="0" borderId="0" xfId="0" applyFont="1">
      <alignment vertical="center"/>
    </xf>
    <xf numFmtId="0" fontId="79" fillId="0" borderId="96" xfId="0" applyFont="1" applyBorder="1" applyAlignment="1">
      <alignment horizontal="center" vertical="center"/>
    </xf>
    <xf numFmtId="0" fontId="83" fillId="0" borderId="98" xfId="0" applyFont="1" applyBorder="1" applyAlignment="1">
      <alignment horizontal="center" vertical="center"/>
    </xf>
    <xf numFmtId="0" fontId="3" fillId="100" borderId="0" xfId="0" applyFont="1" applyFill="1" applyAlignment="1">
      <alignment horizontal="center" vertical="center"/>
    </xf>
    <xf numFmtId="0" fontId="79" fillId="9" borderId="0" xfId="0" applyFont="1" applyFill="1" applyAlignment="1">
      <alignment horizontal="center" vertical="center"/>
    </xf>
    <xf numFmtId="0" fontId="79" fillId="9" borderId="0" xfId="0" applyFont="1" applyFill="1">
      <alignment vertical="center"/>
    </xf>
    <xf numFmtId="0" fontId="79" fillId="42" borderId="96" xfId="0" applyFont="1" applyFill="1" applyBorder="1" applyAlignment="1">
      <alignment horizontal="center" vertical="center"/>
    </xf>
    <xf numFmtId="0" fontId="59" fillId="43" borderId="98" xfId="0" applyFont="1" applyFill="1" applyBorder="1" applyAlignment="1">
      <alignment horizontal="center" vertical="center"/>
    </xf>
    <xf numFmtId="0" fontId="80" fillId="42" borderId="96" xfId="0" applyFont="1" applyFill="1" applyBorder="1" applyAlignment="1">
      <alignment horizontal="center" vertical="center"/>
    </xf>
    <xf numFmtId="0" fontId="3" fillId="101" borderId="0" xfId="0" applyFont="1" applyFill="1" applyAlignment="1">
      <alignment horizontal="center" vertical="center"/>
    </xf>
    <xf numFmtId="0" fontId="79" fillId="42" borderId="104" xfId="0" applyFont="1" applyFill="1" applyBorder="1" applyAlignment="1">
      <alignment horizontal="center" vertical="center"/>
    </xf>
    <xf numFmtId="0" fontId="79" fillId="42" borderId="104" xfId="0" applyFont="1" applyFill="1" applyBorder="1">
      <alignment vertical="center"/>
    </xf>
    <xf numFmtId="0" fontId="3" fillId="102" borderId="0" xfId="0" applyFont="1" applyFill="1" applyAlignment="1">
      <alignment horizontal="center" vertical="center"/>
    </xf>
    <xf numFmtId="0" fontId="84" fillId="0" borderId="0" xfId="0" applyFont="1" applyAlignment="1">
      <alignment horizontal="center" vertical="center"/>
    </xf>
    <xf numFmtId="0" fontId="80" fillId="0" borderId="96" xfId="0" applyFont="1" applyBorder="1" applyAlignment="1">
      <alignment horizontal="center" vertical="center"/>
    </xf>
    <xf numFmtId="0" fontId="3" fillId="103" borderId="102" xfId="0" applyFont="1" applyFill="1" applyBorder="1" applyAlignment="1">
      <alignment horizontal="center" vertical="center"/>
    </xf>
    <xf numFmtId="0" fontId="3" fillId="104" borderId="0" xfId="0" applyFont="1" applyFill="1" applyAlignment="1">
      <alignment horizontal="center" vertical="center"/>
    </xf>
    <xf numFmtId="0" fontId="3" fillId="74" borderId="102" xfId="0" applyFont="1" applyFill="1" applyBorder="1" applyAlignment="1">
      <alignment horizontal="center" vertical="center"/>
    </xf>
    <xf numFmtId="0" fontId="85" fillId="42" borderId="0" xfId="0" applyFont="1" applyFill="1" applyAlignment="1">
      <alignment horizontal="center" vertical="center"/>
    </xf>
    <xf numFmtId="0" fontId="83" fillId="42" borderId="0" xfId="0" applyFont="1" applyFill="1" applyAlignment="1">
      <alignment horizontal="center" vertical="center"/>
    </xf>
    <xf numFmtId="0" fontId="83" fillId="42" borderId="0" xfId="0" applyFont="1" applyFill="1">
      <alignment vertical="center"/>
    </xf>
    <xf numFmtId="0" fontId="83" fillId="42" borderId="96" xfId="0" applyFont="1" applyFill="1" applyBorder="1" applyAlignment="1">
      <alignment horizontal="center" vertical="center"/>
    </xf>
    <xf numFmtId="0" fontId="85" fillId="0" borderId="0" xfId="0" applyFont="1" applyAlignment="1">
      <alignment horizontal="center" vertical="center"/>
    </xf>
    <xf numFmtId="0" fontId="83" fillId="0" borderId="0" xfId="0" applyFont="1" applyAlignment="1">
      <alignment horizontal="center" vertical="center"/>
    </xf>
    <xf numFmtId="0" fontId="83" fillId="9" borderId="0" xfId="0" applyFont="1" applyFill="1" applyAlignment="1">
      <alignment horizontal="center" vertical="center"/>
    </xf>
    <xf numFmtId="0" fontId="83" fillId="9" borderId="0" xfId="0" applyFont="1" applyFill="1">
      <alignment vertical="center"/>
    </xf>
    <xf numFmtId="0" fontId="83" fillId="0" borderId="96" xfId="0" applyFont="1" applyBorder="1" applyAlignment="1">
      <alignment horizontal="center" vertical="center"/>
    </xf>
    <xf numFmtId="0" fontId="83" fillId="0" borderId="104" xfId="0" applyFont="1" applyBorder="1" applyAlignment="1">
      <alignment horizontal="center" vertical="center"/>
    </xf>
    <xf numFmtId="0" fontId="83" fillId="0" borderId="104" xfId="0" applyFont="1" applyBorder="1">
      <alignment vertical="center"/>
    </xf>
    <xf numFmtId="0" fontId="83" fillId="0" borderId="0" xfId="0" applyFont="1">
      <alignment vertical="center"/>
    </xf>
    <xf numFmtId="0" fontId="86" fillId="0" borderId="96" xfId="0" applyFont="1" applyBorder="1" applyAlignment="1">
      <alignment horizontal="center" vertical="center"/>
    </xf>
    <xf numFmtId="0" fontId="3" fillId="105" borderId="0" xfId="0" applyFont="1" applyFill="1" applyAlignment="1">
      <alignment horizontal="center" vertical="center"/>
    </xf>
    <xf numFmtId="0" fontId="86" fillId="42" borderId="96" xfId="0" applyFont="1" applyFill="1" applyBorder="1" applyAlignment="1">
      <alignment horizontal="center" vertical="center"/>
    </xf>
    <xf numFmtId="0" fontId="85" fillId="9" borderId="0" xfId="0" applyFont="1" applyFill="1" applyAlignment="1">
      <alignment horizontal="center" vertical="center"/>
    </xf>
    <xf numFmtId="0" fontId="85" fillId="9" borderId="0" xfId="0" applyFont="1" applyFill="1">
      <alignment vertical="center"/>
    </xf>
    <xf numFmtId="0" fontId="87" fillId="43" borderId="98" xfId="0" applyFont="1" applyFill="1" applyBorder="1" applyAlignment="1">
      <alignment horizontal="center" vertical="center"/>
    </xf>
    <xf numFmtId="0" fontId="85" fillId="0" borderId="96" xfId="0" applyFont="1" applyBorder="1" applyAlignment="1">
      <alignment horizontal="center" vertical="center"/>
    </xf>
    <xf numFmtId="0" fontId="73" fillId="0" borderId="96" xfId="0" applyFont="1" applyBorder="1" applyAlignment="1">
      <alignment horizontal="center" vertical="center"/>
    </xf>
    <xf numFmtId="0" fontId="82" fillId="0" borderId="96" xfId="0" applyFont="1" applyBorder="1" applyAlignment="1">
      <alignment horizontal="center" vertical="center"/>
    </xf>
    <xf numFmtId="0" fontId="85" fillId="0" borderId="98" xfId="0" applyFont="1" applyBorder="1" applyAlignment="1">
      <alignment horizontal="center" vertical="center"/>
    </xf>
    <xf numFmtId="0" fontId="73" fillId="43" borderId="103" xfId="0" applyFont="1" applyFill="1" applyBorder="1" applyAlignment="1">
      <alignment horizontal="center" vertical="center"/>
    </xf>
    <xf numFmtId="0" fontId="73" fillId="43" borderId="101" xfId="0" applyFont="1" applyFill="1" applyBorder="1" applyAlignment="1">
      <alignment horizontal="center" vertical="center"/>
    </xf>
    <xf numFmtId="0" fontId="73" fillId="79" borderId="102" xfId="0" applyFont="1" applyFill="1" applyBorder="1" applyAlignment="1">
      <alignment horizontal="center" vertical="center"/>
    </xf>
    <xf numFmtId="0" fontId="73" fillId="79" borderId="0" xfId="0" applyFont="1" applyFill="1" applyAlignment="1">
      <alignment horizontal="center" vertical="center"/>
    </xf>
    <xf numFmtId="0" fontId="21" fillId="0" borderId="0" xfId="0" applyFont="1">
      <alignment vertical="center"/>
    </xf>
    <xf numFmtId="0" fontId="83" fillId="42" borderId="105" xfId="0" applyFont="1" applyFill="1" applyBorder="1" applyAlignment="1">
      <alignment horizontal="center" vertical="center"/>
    </xf>
    <xf numFmtId="0" fontId="83" fillId="42" borderId="105" xfId="0" applyFont="1" applyFill="1" applyBorder="1">
      <alignment vertical="center"/>
    </xf>
    <xf numFmtId="0" fontId="83" fillId="0" borderId="105" xfId="0" applyFont="1" applyBorder="1" applyAlignment="1">
      <alignment horizontal="center" vertical="center"/>
    </xf>
    <xf numFmtId="0" fontId="83" fillId="0" borderId="105" xfId="0" applyFont="1" applyBorder="1">
      <alignment vertical="center"/>
    </xf>
    <xf numFmtId="0" fontId="88" fillId="0" borderId="0" xfId="0" applyFont="1" applyAlignment="1">
      <alignment horizontal="center" vertical="center"/>
    </xf>
    <xf numFmtId="0" fontId="89" fillId="0" borderId="0" xfId="0" applyFont="1" applyAlignment="1">
      <alignment horizontal="center" vertical="center"/>
    </xf>
    <xf numFmtId="0" fontId="89" fillId="0" borderId="0" xfId="0" applyFont="1">
      <alignment vertical="center"/>
    </xf>
    <xf numFmtId="0" fontId="89" fillId="0" borderId="96" xfId="0" applyFont="1" applyBorder="1" applyAlignment="1">
      <alignment horizontal="center" vertical="center"/>
    </xf>
    <xf numFmtId="0" fontId="67" fillId="0" borderId="98" xfId="0" applyFont="1" applyBorder="1" applyAlignment="1">
      <alignment horizontal="center" vertical="center"/>
    </xf>
    <xf numFmtId="0" fontId="88" fillId="42" borderId="0" xfId="0" applyFont="1" applyFill="1" applyAlignment="1">
      <alignment horizontal="center" vertical="center"/>
    </xf>
    <xf numFmtId="0" fontId="89" fillId="42" borderId="0" xfId="0" applyFont="1" applyFill="1" applyAlignment="1">
      <alignment horizontal="center" vertical="center"/>
    </xf>
    <xf numFmtId="0" fontId="89" fillId="9" borderId="0" xfId="0" applyFont="1" applyFill="1" applyAlignment="1">
      <alignment horizontal="center" vertical="center"/>
    </xf>
    <xf numFmtId="0" fontId="89" fillId="9" borderId="0" xfId="0" applyFont="1" applyFill="1">
      <alignment vertical="center"/>
    </xf>
    <xf numFmtId="0" fontId="89" fillId="42" borderId="0" xfId="0" applyFont="1" applyFill="1">
      <alignment vertical="center"/>
    </xf>
    <xf numFmtId="0" fontId="89" fillId="42" borderId="96" xfId="0" applyFont="1" applyFill="1" applyBorder="1" applyAlignment="1">
      <alignment horizontal="center" vertical="center"/>
    </xf>
    <xf numFmtId="0" fontId="90" fillId="42" borderId="0" xfId="0" applyFont="1" applyFill="1" applyAlignment="1">
      <alignment horizontal="center" vertical="center"/>
    </xf>
    <xf numFmtId="0" fontId="84" fillId="42" borderId="0" xfId="0" applyFont="1" applyFill="1" applyAlignment="1">
      <alignment horizontal="center" vertical="center"/>
    </xf>
    <xf numFmtId="0" fontId="84" fillId="42" borderId="96" xfId="0" applyFont="1" applyFill="1" applyBorder="1" applyAlignment="1">
      <alignment horizontal="center" vertical="center"/>
    </xf>
    <xf numFmtId="0" fontId="59" fillId="43" borderId="106" xfId="0" applyFont="1" applyFill="1" applyBorder="1" applyAlignment="1">
      <alignment horizontal="center" vertical="center"/>
    </xf>
    <xf numFmtId="0" fontId="3" fillId="43" borderId="99" xfId="0" applyFont="1" applyFill="1" applyBorder="1" applyAlignment="1">
      <alignment horizontal="center" vertical="center"/>
    </xf>
    <xf numFmtId="0" fontId="92" fillId="42" borderId="96" xfId="0" applyFont="1" applyFill="1" applyBorder="1" applyAlignment="1">
      <alignment horizontal="center" vertical="center" wrapText="1"/>
    </xf>
    <xf numFmtId="0" fontId="72" fillId="42" borderId="96" xfId="0" applyFont="1" applyFill="1" applyBorder="1" applyAlignment="1">
      <alignment horizontal="center" vertical="center" wrapText="1"/>
    </xf>
    <xf numFmtId="0" fontId="93" fillId="42" borderId="0" xfId="0" applyFont="1" applyFill="1" applyAlignment="1">
      <alignment horizontal="center" vertical="center"/>
    </xf>
    <xf numFmtId="0" fontId="67" fillId="42" borderId="0" xfId="0" applyFont="1" applyFill="1" applyAlignment="1">
      <alignment horizontal="center" vertical="center"/>
    </xf>
    <xf numFmtId="0" fontId="67" fillId="42" borderId="0" xfId="0" applyFont="1" applyFill="1">
      <alignment vertical="center"/>
    </xf>
    <xf numFmtId="0" fontId="93" fillId="0" borderId="0" xfId="0" applyFont="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94" fillId="0" borderId="0" xfId="0" applyFont="1">
      <alignment vertical="center"/>
    </xf>
    <xf numFmtId="0" fontId="90" fillId="0" borderId="96" xfId="0" applyFont="1" applyBorder="1" applyAlignment="1">
      <alignment horizontal="center" vertical="center"/>
    </xf>
    <xf numFmtId="0" fontId="95" fillId="42" borderId="96" xfId="0" applyFont="1" applyFill="1" applyBorder="1" applyAlignment="1">
      <alignment horizontal="center" vertical="center"/>
    </xf>
    <xf numFmtId="0" fontId="13" fillId="0" borderId="0" xfId="0" applyFont="1" applyAlignment="1">
      <alignment horizontal="center" vertical="center"/>
    </xf>
    <xf numFmtId="0" fontId="13" fillId="11" borderId="0" xfId="0" applyFont="1" applyFill="1" applyAlignment="1">
      <alignment horizontal="center" vertical="center"/>
    </xf>
    <xf numFmtId="0" fontId="13" fillId="9" borderId="0" xfId="0" applyFont="1" applyFill="1" applyAlignment="1">
      <alignment horizontal="center" vertical="center"/>
    </xf>
    <xf numFmtId="0" fontId="13" fillId="18" borderId="0" xfId="0" applyFont="1" applyFill="1" applyAlignment="1">
      <alignment horizontal="center" vertical="center"/>
    </xf>
    <xf numFmtId="0" fontId="13" fillId="10" borderId="0" xfId="0" applyFont="1" applyFill="1" applyAlignment="1">
      <alignment horizontal="center" vertical="center"/>
    </xf>
    <xf numFmtId="0" fontId="13" fillId="5" borderId="0" xfId="0" applyFont="1" applyFill="1" applyAlignment="1">
      <alignment horizontal="center" vertical="center"/>
    </xf>
    <xf numFmtId="0" fontId="13" fillId="6" borderId="0" xfId="0" applyFont="1" applyFill="1" applyAlignment="1">
      <alignment horizontal="center" vertical="center"/>
    </xf>
    <xf numFmtId="0" fontId="13" fillId="20" borderId="0" xfId="0" applyFont="1" applyFill="1" applyAlignment="1">
      <alignment horizontal="center" vertical="center"/>
    </xf>
    <xf numFmtId="0" fontId="98" fillId="26" borderId="2" xfId="0" applyFont="1" applyFill="1" applyBorder="1" applyAlignment="1">
      <alignment horizontal="center" vertical="center" wrapText="1"/>
    </xf>
    <xf numFmtId="0" fontId="99" fillId="26" borderId="2" xfId="0" applyFont="1" applyFill="1" applyBorder="1" applyAlignment="1">
      <alignment horizontal="center" vertical="center" wrapText="1"/>
    </xf>
    <xf numFmtId="0" fontId="0" fillId="18" borderId="0" xfId="0" applyFill="1" applyAlignment="1">
      <alignment horizontal="center" vertical="center"/>
    </xf>
    <xf numFmtId="0" fontId="0" fillId="5" borderId="0" xfId="0" applyFill="1" applyAlignment="1">
      <alignment horizontal="center" vertical="center"/>
    </xf>
    <xf numFmtId="0" fontId="0" fillId="20" borderId="0" xfId="0" applyFill="1" applyAlignment="1">
      <alignment horizontal="center" vertical="center"/>
    </xf>
    <xf numFmtId="0" fontId="3" fillId="0" borderId="2" xfId="0" applyFont="1" applyBorder="1" applyAlignment="1">
      <alignment horizontal="center" vertical="center"/>
    </xf>
    <xf numFmtId="0" fontId="3" fillId="0" borderId="2" xfId="0" applyFont="1" applyBorder="1">
      <alignment vertical="center"/>
    </xf>
    <xf numFmtId="0" fontId="74" fillId="0" borderId="2" xfId="0" applyFont="1" applyBorder="1" applyAlignment="1">
      <alignment horizontal="center" vertical="center" wrapText="1"/>
    </xf>
    <xf numFmtId="0" fontId="0" fillId="9" borderId="0" xfId="0" applyFill="1" applyAlignment="1">
      <alignment horizontal="center" vertical="center"/>
    </xf>
    <xf numFmtId="0" fontId="0" fillId="10" borderId="0" xfId="0" applyFill="1" applyAlignment="1">
      <alignment horizontal="center" vertical="center"/>
    </xf>
    <xf numFmtId="0" fontId="77" fillId="0" borderId="2" xfId="0" applyFont="1" applyBorder="1" applyAlignment="1">
      <alignment horizontal="center" vertical="center" wrapText="1"/>
    </xf>
    <xf numFmtId="0" fontId="79" fillId="0" borderId="2" xfId="0" applyFont="1" applyBorder="1" applyAlignment="1">
      <alignment horizontal="center" vertical="center"/>
    </xf>
    <xf numFmtId="0" fontId="0" fillId="11" borderId="0" xfId="0" applyFill="1" applyAlignment="1">
      <alignment horizontal="center" vertical="center"/>
    </xf>
    <xf numFmtId="0" fontId="100" fillId="0" borderId="2" xfId="0" applyFont="1" applyBorder="1" applyAlignment="1">
      <alignment horizontal="center" vertical="center"/>
    </xf>
    <xf numFmtId="0" fontId="1" fillId="0" borderId="2" xfId="0" applyFont="1" applyBorder="1">
      <alignment vertical="center"/>
    </xf>
    <xf numFmtId="0" fontId="67" fillId="0" borderId="2" xfId="0" applyFont="1" applyBorder="1" applyAlignment="1">
      <alignment horizontal="center" vertical="center"/>
    </xf>
    <xf numFmtId="0" fontId="0" fillId="6" borderId="0" xfId="0" applyFill="1" applyAlignment="1">
      <alignment horizontal="center" vertical="center"/>
    </xf>
    <xf numFmtId="0" fontId="101" fillId="0" borderId="96" xfId="0" applyFont="1" applyBorder="1" applyAlignment="1">
      <alignment horizontal="center" vertical="center"/>
    </xf>
    <xf numFmtId="0" fontId="101" fillId="42" borderId="96" xfId="0" applyFont="1" applyFill="1" applyBorder="1" applyAlignment="1">
      <alignment horizontal="center" vertical="center"/>
    </xf>
    <xf numFmtId="0" fontId="102" fillId="42" borderId="0" xfId="0" applyFont="1" applyFill="1" applyAlignment="1">
      <alignment horizontal="center" vertical="center"/>
    </xf>
    <xf numFmtId="0" fontId="103" fillId="0" borderId="0" xfId="0" applyFont="1" applyAlignment="1">
      <alignment horizontal="center" vertical="center"/>
    </xf>
    <xf numFmtId="0" fontId="104" fillId="42" borderId="0" xfId="0" applyFont="1" applyFill="1" applyAlignment="1">
      <alignment horizontal="center" vertical="center"/>
    </xf>
    <xf numFmtId="0" fontId="77" fillId="42" borderId="0" xfId="0" applyFont="1" applyFill="1" applyAlignment="1">
      <alignment horizontal="center" vertical="center"/>
    </xf>
    <xf numFmtId="0" fontId="104" fillId="0" borderId="0" xfId="0" applyFont="1" applyAlignment="1">
      <alignment horizontal="center" vertical="center"/>
    </xf>
    <xf numFmtId="0" fontId="105" fillId="42" borderId="0" xfId="0" applyFont="1" applyFill="1" applyAlignment="1">
      <alignment horizontal="center" vertical="center"/>
    </xf>
    <xf numFmtId="0" fontId="106" fillId="0" borderId="0" xfId="0" applyFont="1" applyAlignment="1">
      <alignment horizontal="center" vertical="center"/>
    </xf>
    <xf numFmtId="0" fontId="107" fillId="42" borderId="0" xfId="0" applyFont="1" applyFill="1" applyAlignment="1">
      <alignment horizontal="center" vertical="center"/>
    </xf>
    <xf numFmtId="0" fontId="139" fillId="0" borderId="0" xfId="1" applyAlignment="1">
      <alignment vertical="center" wrapText="1"/>
    </xf>
    <xf numFmtId="0" fontId="139" fillId="0" borderId="0" xfId="1" applyAlignment="1">
      <alignment horizontal="center" vertical="center" wrapText="1"/>
    </xf>
    <xf numFmtId="0" fontId="141" fillId="107" borderId="110" xfId="1" applyFont="1" applyFill="1" applyBorder="1" applyAlignment="1">
      <alignment horizontal="left" vertical="center" wrapText="1"/>
    </xf>
    <xf numFmtId="0" fontId="141" fillId="107" borderId="112" xfId="1" applyFont="1" applyFill="1" applyBorder="1" applyAlignment="1">
      <alignment horizontal="left" vertical="center" wrapText="1"/>
    </xf>
    <xf numFmtId="0" fontId="139" fillId="109" borderId="0" xfId="1" applyFill="1" applyAlignment="1">
      <alignment horizontal="center" vertical="center" wrapText="1"/>
    </xf>
    <xf numFmtId="0" fontId="139" fillId="109" borderId="0" xfId="1" applyFill="1">
      <alignment vertical="center"/>
    </xf>
    <xf numFmtId="0" fontId="141" fillId="109" borderId="117" xfId="1" applyFont="1" applyFill="1" applyBorder="1" applyAlignment="1">
      <alignment horizontal="left" vertical="top" wrapText="1"/>
    </xf>
    <xf numFmtId="0" fontId="148" fillId="107" borderId="118" xfId="1" applyFont="1" applyFill="1" applyBorder="1" applyAlignment="1">
      <alignment horizontal="center" vertical="center" wrapText="1"/>
    </xf>
    <xf numFmtId="0" fontId="148" fillId="107" borderId="127" xfId="1" applyFont="1" applyFill="1" applyBorder="1" applyAlignment="1">
      <alignment horizontal="center" vertical="center" wrapText="1"/>
    </xf>
    <xf numFmtId="0" fontId="141" fillId="109" borderId="117" xfId="1" applyFont="1" applyFill="1" applyBorder="1" applyAlignment="1">
      <alignment horizontal="left" vertical="center" wrapText="1"/>
    </xf>
    <xf numFmtId="0" fontId="141" fillId="107" borderId="129" xfId="1" applyFont="1" applyFill="1" applyBorder="1" applyAlignment="1">
      <alignment horizontal="left" vertical="center" wrapText="1"/>
    </xf>
    <xf numFmtId="0" fontId="141" fillId="107" borderId="130" xfId="1" applyFont="1" applyFill="1" applyBorder="1" applyAlignment="1">
      <alignment horizontal="left" vertical="center" wrapText="1"/>
    </xf>
    <xf numFmtId="0" fontId="141" fillId="109" borderId="116" xfId="1" applyFont="1" applyFill="1" applyBorder="1" applyAlignment="1">
      <alignment horizontal="left" vertical="top" wrapText="1"/>
    </xf>
    <xf numFmtId="0" fontId="148" fillId="107" borderId="131" xfId="1" applyFont="1" applyFill="1" applyBorder="1" applyAlignment="1">
      <alignment horizontal="center" vertical="center" wrapText="1"/>
    </xf>
    <xf numFmtId="0" fontId="141" fillId="107" borderId="132" xfId="1" applyFont="1" applyFill="1" applyBorder="1" applyAlignment="1">
      <alignment horizontal="left" vertical="center" wrapText="1"/>
    </xf>
    <xf numFmtId="0" fontId="141" fillId="107" borderId="117" xfId="1" applyFont="1" applyFill="1" applyBorder="1" applyAlignment="1">
      <alignment horizontal="left" vertical="center" wrapText="1"/>
    </xf>
    <xf numFmtId="0" fontId="148" fillId="107" borderId="117" xfId="1" applyFont="1" applyFill="1" applyBorder="1" applyAlignment="1">
      <alignment horizontal="center" vertical="center" wrapText="1"/>
    </xf>
    <xf numFmtId="0" fontId="149" fillId="106" borderId="0" xfId="1" applyFont="1" applyFill="1" applyAlignment="1">
      <alignment horizontal="center" vertical="center" wrapText="1"/>
    </xf>
    <xf numFmtId="0" fontId="149" fillId="106" borderId="129" xfId="1" applyFont="1" applyFill="1" applyBorder="1" applyAlignment="1">
      <alignment horizontal="center" vertical="center" wrapText="1"/>
    </xf>
    <xf numFmtId="0" fontId="139" fillId="0" borderId="0" xfId="3">
      <alignment vertical="center"/>
    </xf>
    <xf numFmtId="0" fontId="139" fillId="0" borderId="0" xfId="3" applyAlignment="1">
      <alignment horizontal="center" vertical="center"/>
    </xf>
    <xf numFmtId="0" fontId="139" fillId="0" borderId="0" xfId="3" applyAlignment="1">
      <alignment horizontal="left" vertical="center"/>
    </xf>
    <xf numFmtId="0" fontId="139" fillId="112" borderId="0" xfId="3" applyFill="1" applyAlignment="1">
      <alignment vertical="top"/>
    </xf>
    <xf numFmtId="0" fontId="154" fillId="119" borderId="136" xfId="3" applyFont="1" applyFill="1" applyBorder="1" applyAlignment="1">
      <alignment horizontal="center" vertical="center"/>
    </xf>
    <xf numFmtId="0" fontId="155" fillId="119" borderId="113" xfId="3" applyFont="1" applyFill="1" applyBorder="1" applyAlignment="1">
      <alignment horizontal="left" vertical="center" wrapText="1"/>
    </xf>
    <xf numFmtId="0" fontId="154" fillId="119" borderId="113" xfId="3" applyFont="1" applyFill="1" applyBorder="1" applyAlignment="1">
      <alignment horizontal="center" vertical="center"/>
    </xf>
    <xf numFmtId="0" fontId="156" fillId="119" borderId="113" xfId="3" applyFont="1" applyFill="1" applyBorder="1" applyAlignment="1">
      <alignment horizontal="center" vertical="center"/>
    </xf>
    <xf numFmtId="0" fontId="154" fillId="120" borderId="137" xfId="3" applyFont="1" applyFill="1" applyBorder="1" applyAlignment="1">
      <alignment horizontal="center" vertical="center"/>
    </xf>
    <xf numFmtId="0" fontId="155" fillId="120" borderId="137" xfId="3" applyFont="1" applyFill="1" applyBorder="1" applyAlignment="1">
      <alignment horizontal="left" vertical="center" wrapText="1"/>
    </xf>
    <xf numFmtId="0" fontId="154" fillId="122" borderId="113" xfId="3" applyFont="1" applyFill="1" applyBorder="1" applyAlignment="1">
      <alignment horizontal="center" vertical="center"/>
    </xf>
    <xf numFmtId="0" fontId="155" fillId="122" borderId="113" xfId="3" applyFont="1" applyFill="1" applyBorder="1" applyAlignment="1">
      <alignment horizontal="left" vertical="center" wrapText="1"/>
    </xf>
    <xf numFmtId="0" fontId="156" fillId="122" borderId="113" xfId="3" applyFont="1" applyFill="1" applyBorder="1" applyAlignment="1">
      <alignment horizontal="center" vertical="center"/>
    </xf>
    <xf numFmtId="0" fontId="154" fillId="120" borderId="113" xfId="3" applyFont="1" applyFill="1" applyBorder="1" applyAlignment="1">
      <alignment horizontal="center" vertical="center"/>
    </xf>
    <xf numFmtId="0" fontId="155" fillId="120" borderId="113" xfId="3" applyFont="1" applyFill="1" applyBorder="1" applyAlignment="1">
      <alignment horizontal="left" vertical="center" wrapText="1"/>
    </xf>
    <xf numFmtId="0" fontId="154" fillId="124" borderId="113" xfId="3" applyFont="1" applyFill="1" applyBorder="1" applyAlignment="1">
      <alignment horizontal="center" vertical="center"/>
    </xf>
    <xf numFmtId="0" fontId="155" fillId="124" borderId="113" xfId="3" applyFont="1" applyFill="1" applyBorder="1" applyAlignment="1">
      <alignment horizontal="left" vertical="center" wrapText="1"/>
    </xf>
    <xf numFmtId="0" fontId="154" fillId="125" borderId="113" xfId="3" applyFont="1" applyFill="1" applyBorder="1" applyAlignment="1">
      <alignment horizontal="center" vertical="center"/>
    </xf>
    <xf numFmtId="0" fontId="155" fillId="125" borderId="113" xfId="3" applyFont="1" applyFill="1" applyBorder="1" applyAlignment="1">
      <alignment horizontal="left" vertical="top" wrapText="1"/>
    </xf>
    <xf numFmtId="0" fontId="156" fillId="125" borderId="113" xfId="3" applyFont="1" applyFill="1" applyBorder="1" applyAlignment="1">
      <alignment horizontal="center" vertical="center"/>
    </xf>
    <xf numFmtId="0" fontId="155" fillId="125" borderId="113" xfId="3" applyFont="1" applyFill="1" applyBorder="1" applyAlignment="1">
      <alignment horizontal="left" vertical="center" wrapText="1"/>
    </xf>
    <xf numFmtId="0" fontId="154" fillId="126" borderId="113" xfId="3" applyFont="1" applyFill="1" applyBorder="1" applyAlignment="1">
      <alignment horizontal="center" vertical="center"/>
    </xf>
    <xf numFmtId="0" fontId="155" fillId="126" borderId="113" xfId="3" applyFont="1" applyFill="1" applyBorder="1" applyAlignment="1">
      <alignment horizontal="left" vertical="center" wrapText="1"/>
    </xf>
    <xf numFmtId="0" fontId="154" fillId="126" borderId="137" xfId="3" applyFont="1" applyFill="1" applyBorder="1" applyAlignment="1">
      <alignment horizontal="center" vertical="center"/>
    </xf>
    <xf numFmtId="0" fontId="154" fillId="128" borderId="113" xfId="3" applyFont="1" applyFill="1" applyBorder="1" applyAlignment="1">
      <alignment horizontal="center" vertical="center"/>
    </xf>
    <xf numFmtId="0" fontId="155" fillId="128" borderId="113" xfId="3" applyFont="1" applyFill="1" applyBorder="1" applyAlignment="1">
      <alignment horizontal="left" vertical="center" wrapText="1"/>
    </xf>
    <xf numFmtId="0" fontId="156" fillId="128" borderId="113" xfId="3" applyFont="1" applyFill="1" applyBorder="1" applyAlignment="1">
      <alignment horizontal="center" vertical="center"/>
    </xf>
    <xf numFmtId="0" fontId="155" fillId="126" borderId="113" xfId="3" applyFont="1" applyFill="1" applyBorder="1" applyAlignment="1">
      <alignment horizontal="left" vertical="top" wrapText="1"/>
    </xf>
    <xf numFmtId="0" fontId="154" fillId="130" borderId="113" xfId="3" applyFont="1" applyFill="1" applyBorder="1" applyAlignment="1">
      <alignment horizontal="center" vertical="center"/>
    </xf>
    <xf numFmtId="0" fontId="155" fillId="130" borderId="113" xfId="3" applyFont="1" applyFill="1" applyBorder="1" applyAlignment="1">
      <alignment horizontal="left" vertical="center" wrapText="1"/>
    </xf>
    <xf numFmtId="0" fontId="166" fillId="106" borderId="113" xfId="3" applyFont="1" applyFill="1" applyBorder="1" applyAlignment="1">
      <alignment horizontal="center" vertical="center"/>
    </xf>
    <xf numFmtId="0" fontId="167" fillId="106" borderId="113" xfId="3" applyFont="1" applyFill="1" applyBorder="1" applyAlignment="1">
      <alignment horizontal="left" vertical="center" wrapText="1"/>
    </xf>
    <xf numFmtId="0" fontId="155" fillId="130" borderId="113" xfId="3" applyFont="1" applyFill="1" applyBorder="1" applyAlignment="1">
      <alignment horizontal="left" vertical="top" wrapText="1"/>
    </xf>
    <xf numFmtId="0" fontId="154" fillId="132" borderId="113" xfId="3" applyFont="1" applyFill="1" applyBorder="1" applyAlignment="1">
      <alignment horizontal="center" vertical="center"/>
    </xf>
    <xf numFmtId="0" fontId="155" fillId="132" borderId="113" xfId="3" applyFont="1" applyFill="1" applyBorder="1" applyAlignment="1">
      <alignment horizontal="left" vertical="center" wrapText="1"/>
    </xf>
    <xf numFmtId="0" fontId="154" fillId="134" borderId="113" xfId="3" applyFont="1" applyFill="1" applyBorder="1" applyAlignment="1">
      <alignment horizontal="center" vertical="center"/>
    </xf>
    <xf numFmtId="0" fontId="155" fillId="134" borderId="113" xfId="3" applyFont="1" applyFill="1" applyBorder="1" applyAlignment="1">
      <alignment horizontal="left" vertical="center" wrapText="1"/>
    </xf>
    <xf numFmtId="0" fontId="166" fillId="121" borderId="113" xfId="3" applyFont="1" applyFill="1" applyBorder="1" applyAlignment="1">
      <alignment horizontal="center" vertical="center"/>
    </xf>
    <xf numFmtId="0" fontId="167" fillId="121" borderId="113" xfId="3" applyFont="1" applyFill="1" applyBorder="1" applyAlignment="1">
      <alignment horizontal="left" vertical="center" wrapText="1"/>
    </xf>
    <xf numFmtId="0" fontId="149" fillId="106" borderId="0" xfId="3" applyFont="1" applyFill="1" applyAlignment="1">
      <alignment horizontal="center" vertical="center"/>
    </xf>
    <xf numFmtId="0" fontId="141" fillId="0" borderId="0" xfId="3" applyFont="1">
      <alignment vertical="center"/>
    </xf>
    <xf numFmtId="0" fontId="141" fillId="0" borderId="0" xfId="3" applyFont="1" applyAlignment="1">
      <alignment horizontal="center" vertical="center"/>
    </xf>
    <xf numFmtId="0" fontId="141" fillId="106" borderId="144" xfId="3" applyFont="1" applyFill="1" applyBorder="1">
      <alignment vertical="center"/>
    </xf>
    <xf numFmtId="0" fontId="141" fillId="106" borderId="145" xfId="3" applyFont="1" applyFill="1" applyBorder="1">
      <alignment vertical="center"/>
    </xf>
    <xf numFmtId="0" fontId="141" fillId="106" borderId="146" xfId="3" applyFont="1" applyFill="1" applyBorder="1" applyAlignment="1">
      <alignment horizontal="center" vertical="center"/>
    </xf>
    <xf numFmtId="0" fontId="141" fillId="106" borderId="147" xfId="3" applyFont="1" applyFill="1" applyBorder="1">
      <alignment vertical="center"/>
    </xf>
    <xf numFmtId="0" fontId="141" fillId="106" borderId="148" xfId="3" applyFont="1" applyFill="1" applyBorder="1">
      <alignment vertical="center"/>
    </xf>
    <xf numFmtId="0" fontId="141" fillId="106" borderId="149" xfId="3" applyFont="1" applyFill="1" applyBorder="1" applyAlignment="1">
      <alignment horizontal="center" vertical="center"/>
    </xf>
    <xf numFmtId="0" fontId="170" fillId="106" borderId="0" xfId="3" applyFont="1" applyFill="1">
      <alignment vertical="center"/>
    </xf>
    <xf numFmtId="0" fontId="171" fillId="106" borderId="150" xfId="3" applyFont="1" applyFill="1" applyBorder="1" applyAlignment="1">
      <alignment horizontal="center" vertical="center" wrapText="1"/>
    </xf>
    <xf numFmtId="0" fontId="170" fillId="106" borderId="153" xfId="3" applyFont="1" applyFill="1" applyBorder="1">
      <alignment vertical="center"/>
    </xf>
    <xf numFmtId="0" fontId="170" fillId="106" borderId="154" xfId="3" applyFont="1" applyFill="1" applyBorder="1" applyAlignment="1">
      <alignment horizontal="center" vertical="center"/>
    </xf>
    <xf numFmtId="0" fontId="170" fillId="106" borderId="159" xfId="3" applyFont="1" applyFill="1" applyBorder="1">
      <alignment vertical="center"/>
    </xf>
    <xf numFmtId="0" fontId="171" fillId="106" borderId="154" xfId="3" applyFont="1" applyFill="1" applyBorder="1" applyAlignment="1">
      <alignment horizontal="center" vertical="center" wrapText="1"/>
    </xf>
    <xf numFmtId="0" fontId="171" fillId="106" borderId="154" xfId="3" applyFont="1" applyFill="1" applyBorder="1" applyAlignment="1">
      <alignment horizontal="center" vertical="center"/>
    </xf>
    <xf numFmtId="0" fontId="170" fillId="106" borderId="160" xfId="3" applyFont="1" applyFill="1" applyBorder="1">
      <alignment vertical="center"/>
    </xf>
    <xf numFmtId="0" fontId="170" fillId="106" borderId="156" xfId="3" applyFont="1" applyFill="1" applyBorder="1">
      <alignment vertical="center"/>
    </xf>
    <xf numFmtId="0" fontId="177" fillId="106" borderId="163" xfId="3" applyFont="1" applyFill="1" applyBorder="1" applyAlignment="1">
      <alignment horizontal="center" vertical="center"/>
    </xf>
    <xf numFmtId="0" fontId="179" fillId="106" borderId="167" xfId="3" applyFont="1" applyFill="1" applyBorder="1" applyAlignment="1">
      <alignment horizontal="left" vertical="center"/>
    </xf>
    <xf numFmtId="0" fontId="180" fillId="106" borderId="168" xfId="3" applyFont="1" applyFill="1" applyBorder="1" applyAlignment="1">
      <alignment horizontal="center" vertical="center"/>
    </xf>
    <xf numFmtId="0" fontId="180" fillId="106" borderId="0" xfId="3" applyFont="1" applyFill="1" applyAlignment="1">
      <alignment horizontal="center" vertical="center"/>
    </xf>
    <xf numFmtId="0" fontId="179" fillId="106" borderId="167" xfId="3" applyFont="1" applyFill="1" applyBorder="1" applyAlignment="1">
      <alignment horizontal="left" vertical="center" wrapText="1"/>
    </xf>
    <xf numFmtId="0" fontId="179" fillId="106" borderId="169" xfId="3" applyFont="1" applyFill="1" applyBorder="1" applyAlignment="1">
      <alignment horizontal="left" vertical="center"/>
    </xf>
    <xf numFmtId="0" fontId="180" fillId="106" borderId="170" xfId="3" applyFont="1" applyFill="1" applyBorder="1" applyAlignment="1">
      <alignment horizontal="center" vertical="center"/>
    </xf>
    <xf numFmtId="0" fontId="180" fillId="106" borderId="171" xfId="3" applyFont="1" applyFill="1" applyBorder="1" applyAlignment="1">
      <alignment horizontal="center" vertical="center"/>
    </xf>
    <xf numFmtId="0" fontId="179" fillId="106" borderId="174" xfId="3" applyFont="1" applyFill="1" applyBorder="1" applyAlignment="1">
      <alignment horizontal="left" vertical="center"/>
    </xf>
    <xf numFmtId="0" fontId="180" fillId="106" borderId="175" xfId="3" applyFont="1" applyFill="1" applyBorder="1" applyAlignment="1">
      <alignment horizontal="center" vertical="center"/>
    </xf>
    <xf numFmtId="0" fontId="180" fillId="106" borderId="176" xfId="3" applyFont="1" applyFill="1" applyBorder="1" applyAlignment="1">
      <alignment horizontal="center" vertical="center"/>
    </xf>
    <xf numFmtId="0" fontId="141" fillId="106" borderId="163" xfId="3" applyFont="1" applyFill="1" applyBorder="1">
      <alignment vertical="center"/>
    </xf>
    <xf numFmtId="0" fontId="139" fillId="0" borderId="0" xfId="3" applyAlignment="1">
      <alignment vertical="center" wrapText="1"/>
    </xf>
    <xf numFmtId="0" fontId="184" fillId="0" borderId="0" xfId="3" applyFont="1" applyAlignment="1">
      <alignment horizontal="center" vertical="center" wrapText="1"/>
    </xf>
    <xf numFmtId="0" fontId="139" fillId="0" borderId="0" xfId="3" applyAlignment="1">
      <alignment horizontal="center" vertical="center" wrapText="1"/>
    </xf>
    <xf numFmtId="0" fontId="141" fillId="138" borderId="180" xfId="3" applyFont="1" applyFill="1" applyBorder="1" applyAlignment="1">
      <alignment vertical="center" wrapText="1"/>
    </xf>
    <xf numFmtId="0" fontId="141" fillId="138" borderId="180" xfId="3" applyFont="1" applyFill="1" applyBorder="1" applyAlignment="1">
      <alignment horizontal="center" vertical="center" wrapText="1"/>
    </xf>
    <xf numFmtId="0" fontId="192" fillId="119" borderId="180" xfId="3" applyFont="1" applyFill="1" applyBorder="1" applyAlignment="1">
      <alignment horizontal="center" vertical="center" wrapText="1"/>
    </xf>
    <xf numFmtId="0" fontId="171" fillId="119" borderId="180" xfId="3" applyFont="1" applyFill="1" applyBorder="1" applyAlignment="1">
      <alignment horizontal="center" vertical="center" wrapText="1"/>
    </xf>
    <xf numFmtId="0" fontId="119" fillId="140" borderId="180" xfId="3" applyFont="1" applyFill="1" applyBorder="1" applyAlignment="1">
      <alignment horizontal="center" vertical="center"/>
    </xf>
    <xf numFmtId="0" fontId="192" fillId="119" borderId="183" xfId="3" applyFont="1" applyFill="1" applyBorder="1" applyAlignment="1">
      <alignment horizontal="center" vertical="center" wrapText="1"/>
    </xf>
    <xf numFmtId="0" fontId="141" fillId="140" borderId="180" xfId="3" applyFont="1" applyFill="1" applyBorder="1" applyAlignment="1">
      <alignment horizontal="center" vertical="center" wrapText="1"/>
    </xf>
    <xf numFmtId="0" fontId="195" fillId="0" borderId="180" xfId="3" applyFont="1" applyBorder="1" applyAlignment="1">
      <alignment horizontal="left" vertical="top" wrapText="1"/>
    </xf>
    <xf numFmtId="0" fontId="184" fillId="0" borderId="180" xfId="3" applyFont="1" applyBorder="1" applyAlignment="1">
      <alignment horizontal="center" vertical="center" wrapText="1"/>
    </xf>
    <xf numFmtId="0" fontId="141" fillId="141" borderId="180" xfId="3" applyFont="1" applyFill="1" applyBorder="1" applyAlignment="1">
      <alignment horizontal="center" vertical="center" wrapText="1"/>
    </xf>
    <xf numFmtId="0" fontId="197" fillId="142" borderId="0" xfId="3" applyFont="1" applyFill="1" applyAlignment="1"/>
    <xf numFmtId="0" fontId="189" fillId="140" borderId="191" xfId="3" applyFont="1" applyFill="1" applyBorder="1" applyAlignment="1">
      <alignment vertical="center" wrapText="1"/>
    </xf>
    <xf numFmtId="0" fontId="189" fillId="140" borderId="191" xfId="3" applyFont="1" applyFill="1" applyBorder="1" applyAlignment="1">
      <alignment horizontal="center" vertical="center" wrapText="1"/>
    </xf>
    <xf numFmtId="0" fontId="192" fillId="119" borderId="191" xfId="3" applyFont="1" applyFill="1" applyBorder="1" applyAlignment="1">
      <alignment horizontal="center" vertical="center" wrapText="1"/>
    </xf>
    <xf numFmtId="49" fontId="141" fillId="138" borderId="196" xfId="3" applyNumberFormat="1" applyFont="1" applyFill="1" applyBorder="1" applyAlignment="1">
      <alignment vertical="center" wrapText="1"/>
    </xf>
    <xf numFmtId="0" fontId="139" fillId="140" borderId="195" xfId="3" applyFill="1" applyBorder="1" applyAlignment="1">
      <alignment horizontal="center" vertical="center" wrapText="1"/>
    </xf>
    <xf numFmtId="0" fontId="141" fillId="138" borderId="191" xfId="3" applyFont="1" applyFill="1" applyBorder="1" applyAlignment="1">
      <alignment vertical="center" wrapText="1"/>
    </xf>
    <xf numFmtId="0" fontId="141" fillId="138" borderId="191" xfId="3" applyFont="1" applyFill="1" applyBorder="1" applyAlignment="1">
      <alignment horizontal="center" vertical="center" wrapText="1"/>
    </xf>
    <xf numFmtId="0" fontId="148" fillId="140" borderId="191" xfId="3" applyFont="1" applyFill="1" applyBorder="1" applyAlignment="1">
      <alignment horizontal="center" vertical="center" wrapText="1"/>
    </xf>
    <xf numFmtId="49" fontId="141" fillId="138" borderId="191" xfId="3" applyNumberFormat="1" applyFont="1" applyFill="1" applyBorder="1" applyAlignment="1">
      <alignment vertical="center" wrapText="1"/>
    </xf>
    <xf numFmtId="0" fontId="139" fillId="140" borderId="191" xfId="3" applyFill="1" applyBorder="1" applyAlignment="1">
      <alignment horizontal="center" vertical="center" wrapText="1"/>
    </xf>
    <xf numFmtId="0" fontId="188" fillId="138" borderId="113" xfId="3" applyFont="1" applyFill="1" applyBorder="1" applyAlignment="1">
      <alignment horizontal="center" vertical="center" wrapText="1"/>
    </xf>
    <xf numFmtId="0" fontId="188" fillId="119" borderId="113" xfId="3" applyFont="1" applyFill="1" applyBorder="1" applyAlignment="1">
      <alignment horizontal="center" vertical="center" wrapText="1"/>
    </xf>
    <xf numFmtId="0" fontId="188" fillId="138" borderId="113" xfId="3" applyFont="1" applyFill="1" applyBorder="1" applyAlignment="1">
      <alignment horizontal="center" vertical="center"/>
    </xf>
    <xf numFmtId="0" fontId="141" fillId="140" borderId="191" xfId="3" applyFont="1" applyFill="1" applyBorder="1" applyAlignment="1">
      <alignment horizontal="center" vertical="center" wrapText="1"/>
    </xf>
    <xf numFmtId="0" fontId="204" fillId="119" borderId="191" xfId="3" applyFont="1" applyFill="1" applyBorder="1" applyAlignment="1">
      <alignment horizontal="center" vertical="center"/>
    </xf>
    <xf numFmtId="0" fontId="148" fillId="106" borderId="197" xfId="3" applyFont="1" applyFill="1" applyBorder="1" applyAlignment="1">
      <alignment horizontal="center" vertical="center"/>
    </xf>
    <xf numFmtId="0" fontId="148" fillId="106" borderId="198" xfId="3" applyFont="1" applyFill="1" applyBorder="1" applyAlignment="1">
      <alignment horizontal="center" vertical="center"/>
    </xf>
    <xf numFmtId="0" fontId="208" fillId="106" borderId="199" xfId="5" applyFont="1" applyFill="1" applyBorder="1" applyAlignment="1">
      <alignment horizontal="center" vertical="center"/>
    </xf>
    <xf numFmtId="0" fontId="210" fillId="122" borderId="203" xfId="3" applyFont="1" applyFill="1" applyBorder="1" applyAlignment="1">
      <alignment horizontal="center" vertical="center"/>
    </xf>
    <xf numFmtId="0" fontId="210" fillId="122" borderId="125" xfId="3" applyFont="1" applyFill="1" applyBorder="1" applyAlignment="1">
      <alignment horizontal="center" vertical="center"/>
    </xf>
    <xf numFmtId="0" fontId="210" fillId="122" borderId="204" xfId="3" applyFont="1" applyFill="1" applyBorder="1" applyAlignment="1">
      <alignment horizontal="center" vertical="center"/>
    </xf>
    <xf numFmtId="0" fontId="210" fillId="122" borderId="117" xfId="3" applyFont="1" applyFill="1" applyBorder="1" applyAlignment="1">
      <alignment horizontal="center" vertical="center"/>
    </xf>
    <xf numFmtId="0" fontId="210" fillId="130" borderId="204" xfId="3" applyFont="1" applyFill="1" applyBorder="1" applyAlignment="1">
      <alignment horizontal="center" vertical="center"/>
    </xf>
    <xf numFmtId="0" fontId="210" fillId="130" borderId="117" xfId="3" applyFont="1" applyFill="1" applyBorder="1" applyAlignment="1">
      <alignment horizontal="center" vertical="center"/>
    </xf>
    <xf numFmtId="0" fontId="210" fillId="145" borderId="204" xfId="3" applyFont="1" applyFill="1" applyBorder="1" applyAlignment="1">
      <alignment horizontal="center" vertical="center"/>
    </xf>
    <xf numFmtId="0" fontId="210" fillId="145" borderId="117" xfId="3" applyFont="1" applyFill="1" applyBorder="1" applyAlignment="1">
      <alignment horizontal="center" vertical="center"/>
    </xf>
    <xf numFmtId="0" fontId="210" fillId="113" borderId="204" xfId="3" applyFont="1" applyFill="1" applyBorder="1" applyAlignment="1">
      <alignment horizontal="center" vertical="center"/>
    </xf>
    <xf numFmtId="0" fontId="210" fillId="113" borderId="117" xfId="3" applyFont="1" applyFill="1" applyBorder="1" applyAlignment="1">
      <alignment horizontal="center" vertical="center"/>
    </xf>
    <xf numFmtId="0" fontId="210" fillId="146" borderId="204" xfId="3" applyFont="1" applyFill="1" applyBorder="1" applyAlignment="1">
      <alignment horizontal="center" vertical="center"/>
    </xf>
    <xf numFmtId="0" fontId="210" fillId="146" borderId="117" xfId="3" applyFont="1" applyFill="1" applyBorder="1" applyAlignment="1">
      <alignment horizontal="center" vertical="center"/>
    </xf>
    <xf numFmtId="0" fontId="210" fillId="146" borderId="206" xfId="3" applyFont="1" applyFill="1" applyBorder="1" applyAlignment="1">
      <alignment horizontal="center" vertical="center"/>
    </xf>
    <xf numFmtId="0" fontId="210" fillId="146" borderId="116" xfId="3" applyFont="1" applyFill="1" applyBorder="1" applyAlignment="1">
      <alignment horizontal="center" vertical="center"/>
    </xf>
    <xf numFmtId="0" fontId="149" fillId="108" borderId="210" xfId="3" applyFont="1" applyFill="1" applyBorder="1" applyAlignment="1">
      <alignment horizontal="center" vertical="center" wrapText="1"/>
    </xf>
    <xf numFmtId="0" fontId="149" fillId="114" borderId="211" xfId="3" applyFont="1" applyFill="1" applyBorder="1" applyAlignment="1">
      <alignment horizontal="center" vertical="center" wrapText="1"/>
    </xf>
    <xf numFmtId="0" fontId="149" fillId="115" borderId="211" xfId="3" applyFont="1" applyFill="1" applyBorder="1" applyAlignment="1">
      <alignment horizontal="center" vertical="center" wrapText="1"/>
    </xf>
    <xf numFmtId="0" fontId="149" fillId="116" borderId="211" xfId="3" applyFont="1" applyFill="1" applyBorder="1" applyAlignment="1">
      <alignment horizontal="center" vertical="center" wrapText="1"/>
    </xf>
    <xf numFmtId="0" fontId="149" fillId="106" borderId="211" xfId="3" applyFont="1" applyFill="1" applyBorder="1" applyAlignment="1">
      <alignment horizontal="center" vertical="center" wrapText="1"/>
    </xf>
    <xf numFmtId="0" fontId="149" fillId="118" borderId="211" xfId="3" applyFont="1" applyFill="1" applyBorder="1" applyAlignment="1">
      <alignment horizontal="center" vertical="center" wrapText="1"/>
    </xf>
    <xf numFmtId="0" fontId="139" fillId="147" borderId="0" xfId="3" applyFill="1">
      <alignment vertical="center"/>
    </xf>
    <xf numFmtId="0" fontId="139" fillId="106" borderId="0" xfId="3" applyFill="1">
      <alignment vertical="center"/>
    </xf>
    <xf numFmtId="0" fontId="142" fillId="140" borderId="139" xfId="3" applyFont="1" applyFill="1" applyBorder="1" applyAlignment="1">
      <alignment vertical="center" wrapText="1"/>
    </xf>
    <xf numFmtId="0" fontId="142" fillId="140" borderId="212" xfId="3" applyFont="1" applyFill="1" applyBorder="1" applyAlignment="1">
      <alignment vertical="center" wrapText="1"/>
    </xf>
    <xf numFmtId="0" fontId="142" fillId="140" borderId="129" xfId="3" applyFont="1" applyFill="1" applyBorder="1" applyAlignment="1">
      <alignment vertical="center" wrapText="1"/>
    </xf>
    <xf numFmtId="0" fontId="142" fillId="140" borderId="213" xfId="3" applyFont="1" applyFill="1" applyBorder="1" applyAlignment="1">
      <alignment vertical="center" wrapText="1"/>
    </xf>
    <xf numFmtId="0" fontId="142" fillId="140" borderId="113" xfId="3" applyFont="1" applyFill="1" applyBorder="1" applyAlignment="1">
      <alignment horizontal="center" vertical="center" wrapText="1"/>
    </xf>
    <xf numFmtId="0" fontId="141" fillId="140" borderId="111" xfId="3" applyFont="1" applyFill="1" applyBorder="1" applyAlignment="1">
      <alignment vertical="center" wrapText="1"/>
    </xf>
    <xf numFmtId="0" fontId="141" fillId="140" borderId="138" xfId="3" applyFont="1" applyFill="1" applyBorder="1" applyAlignment="1">
      <alignment vertical="center" wrapText="1"/>
    </xf>
    <xf numFmtId="0" fontId="141" fillId="140" borderId="0" xfId="3" applyFont="1" applyFill="1" applyAlignment="1">
      <alignment vertical="center" wrapText="1"/>
    </xf>
    <xf numFmtId="0" fontId="141" fillId="140" borderId="141" xfId="3" applyFont="1" applyFill="1" applyBorder="1" applyAlignment="1">
      <alignment vertical="center" wrapText="1"/>
    </xf>
    <xf numFmtId="0" fontId="142" fillId="140" borderId="113" xfId="3" applyFont="1" applyFill="1" applyBorder="1" applyAlignment="1">
      <alignment vertical="center" wrapText="1"/>
    </xf>
    <xf numFmtId="0" fontId="142" fillId="140" borderId="138" xfId="3" applyFont="1" applyFill="1" applyBorder="1" applyAlignment="1">
      <alignment vertical="center" wrapText="1"/>
    </xf>
    <xf numFmtId="0" fontId="142" fillId="140" borderId="137" xfId="3" applyFont="1" applyFill="1" applyBorder="1" applyAlignment="1">
      <alignment vertical="center" wrapText="1"/>
    </xf>
    <xf numFmtId="0" fontId="142" fillId="140" borderId="214" xfId="3" applyFont="1" applyFill="1" applyBorder="1" applyAlignment="1">
      <alignment vertical="center" wrapText="1"/>
    </xf>
    <xf numFmtId="0" fontId="142" fillId="140" borderId="132" xfId="3" applyFont="1" applyFill="1" applyBorder="1" applyAlignment="1">
      <alignment vertical="center" wrapText="1"/>
    </xf>
    <xf numFmtId="0" fontId="142" fillId="140" borderId="140" xfId="3" applyFont="1" applyFill="1" applyBorder="1" applyAlignment="1">
      <alignment vertical="center" wrapText="1"/>
    </xf>
    <xf numFmtId="0" fontId="139" fillId="106" borderId="132" xfId="3" applyFill="1" applyBorder="1">
      <alignment vertical="center"/>
    </xf>
    <xf numFmtId="0" fontId="141" fillId="138" borderId="113" xfId="3" applyFont="1" applyFill="1" applyBorder="1" applyAlignment="1">
      <alignment horizontal="left" vertical="center" wrapText="1"/>
    </xf>
    <xf numFmtId="0" fontId="141" fillId="138" borderId="113" xfId="3" applyFont="1" applyFill="1" applyBorder="1" applyAlignment="1">
      <alignment horizontal="center" vertical="center" wrapText="1"/>
    </xf>
    <xf numFmtId="0" fontId="141" fillId="138" borderId="136" xfId="3" applyFont="1" applyFill="1" applyBorder="1" applyAlignment="1">
      <alignment vertical="center" wrapText="1"/>
    </xf>
    <xf numFmtId="0" fontId="212" fillId="106" borderId="136" xfId="3" applyFont="1" applyFill="1" applyBorder="1" applyAlignment="1">
      <alignment horizontal="center" vertical="center" wrapText="1"/>
    </xf>
    <xf numFmtId="0" fontId="212" fillId="106" borderId="113" xfId="3" applyFont="1" applyFill="1" applyBorder="1" applyAlignment="1">
      <alignment horizontal="center" vertical="center" wrapText="1"/>
    </xf>
    <xf numFmtId="0" fontId="184" fillId="138" borderId="113" xfId="3" applyFont="1" applyFill="1" applyBorder="1" applyAlignment="1">
      <alignment horizontal="center" vertical="center" wrapText="1"/>
    </xf>
    <xf numFmtId="0" fontId="185" fillId="0" borderId="137" xfId="3" applyFont="1" applyBorder="1" applyAlignment="1">
      <alignment horizontal="center" vertical="center"/>
    </xf>
    <xf numFmtId="0" fontId="185" fillId="0" borderId="113" xfId="3" applyFont="1" applyBorder="1" applyAlignment="1">
      <alignment horizontal="center" vertical="center"/>
    </xf>
    <xf numFmtId="0" fontId="141" fillId="119" borderId="113" xfId="3" applyFont="1" applyFill="1" applyBorder="1" applyAlignment="1">
      <alignment horizontal="center" vertical="center" wrapText="1"/>
    </xf>
    <xf numFmtId="0" fontId="219" fillId="0" borderId="0" xfId="3" applyFont="1">
      <alignment vertical="center"/>
    </xf>
    <xf numFmtId="0" fontId="220" fillId="0" borderId="0" xfId="3" applyFont="1">
      <alignment vertical="center"/>
    </xf>
    <xf numFmtId="0" fontId="221" fillId="0" borderId="0" xfId="3" applyFont="1">
      <alignment vertical="center"/>
    </xf>
    <xf numFmtId="0" fontId="144" fillId="0" borderId="0" xfId="3" applyFont="1">
      <alignment vertical="center"/>
    </xf>
    <xf numFmtId="0" fontId="144" fillId="0" borderId="0" xfId="3" applyFont="1" applyAlignment="1">
      <alignment horizontal="center" vertical="center" wrapText="1"/>
    </xf>
    <xf numFmtId="0" fontId="144" fillId="137" borderId="0" xfId="3" applyFont="1" applyFill="1">
      <alignment vertical="center"/>
    </xf>
    <xf numFmtId="0" fontId="144" fillId="137" borderId="0" xfId="3" applyFont="1" applyFill="1" applyAlignment="1">
      <alignment horizontal="center" vertical="center" wrapText="1"/>
    </xf>
    <xf numFmtId="0" fontId="219" fillId="137" borderId="0" xfId="3" applyFont="1" applyFill="1">
      <alignment vertical="center"/>
    </xf>
    <xf numFmtId="0" fontId="144" fillId="106" borderId="0" xfId="3" applyFont="1" applyFill="1">
      <alignment vertical="center"/>
    </xf>
    <xf numFmtId="0" fontId="144" fillId="106" borderId="0" xfId="3" applyFont="1" applyFill="1" applyAlignment="1">
      <alignment horizontal="center" vertical="center" wrapText="1"/>
    </xf>
    <xf numFmtId="0" fontId="219" fillId="106" borderId="0" xfId="3" applyFont="1" applyFill="1">
      <alignment vertical="center"/>
    </xf>
    <xf numFmtId="0" fontId="222" fillId="144" borderId="215" xfId="3" applyFont="1" applyFill="1" applyBorder="1" applyAlignment="1">
      <alignment horizontal="right" vertical="center" wrapText="1"/>
    </xf>
    <xf numFmtId="0" fontId="222" fillId="140" borderId="215" xfId="3" applyFont="1" applyFill="1" applyBorder="1" applyAlignment="1">
      <alignment horizontal="center" vertical="center" wrapText="1"/>
    </xf>
    <xf numFmtId="0" fontId="219" fillId="137" borderId="216" xfId="3" applyFont="1" applyFill="1" applyBorder="1">
      <alignment vertical="center"/>
    </xf>
    <xf numFmtId="0" fontId="223" fillId="137" borderId="215" xfId="3" applyFont="1" applyFill="1" applyBorder="1" applyAlignment="1">
      <alignment horizontal="center" vertical="center" wrapText="1"/>
    </xf>
    <xf numFmtId="0" fontId="225" fillId="144" borderId="0" xfId="3" applyFont="1" applyFill="1" applyAlignment="1">
      <alignment horizontal="center"/>
    </xf>
    <xf numFmtId="0" fontId="154" fillId="144" borderId="0" xfId="3" applyFont="1" applyFill="1">
      <alignment vertical="center"/>
    </xf>
    <xf numFmtId="0" fontId="219" fillId="0" borderId="0" xfId="3" applyFont="1" applyAlignment="1"/>
    <xf numFmtId="0" fontId="226" fillId="149" borderId="2" xfId="3" applyFont="1" applyFill="1" applyBorder="1" applyAlignment="1">
      <alignment horizontal="center" vertical="center" wrapText="1"/>
    </xf>
    <xf numFmtId="0" fontId="109" fillId="140" borderId="4" xfId="3" applyFont="1" applyFill="1" applyBorder="1" applyAlignment="1">
      <alignment horizontal="center" vertical="center" wrapText="1"/>
    </xf>
    <xf numFmtId="0" fontId="109" fillId="140" borderId="9" xfId="3" applyFont="1" applyFill="1" applyBorder="1" applyAlignment="1">
      <alignment horizontal="center" vertical="center" wrapText="1"/>
    </xf>
    <xf numFmtId="0" fontId="109" fillId="119" borderId="9" xfId="3" applyFont="1" applyFill="1" applyBorder="1" applyAlignment="1">
      <alignment horizontal="center" vertical="center" wrapText="1"/>
    </xf>
    <xf numFmtId="9" fontId="221" fillId="0" borderId="0" xfId="3" applyNumberFormat="1" applyFont="1">
      <alignment vertical="center"/>
    </xf>
    <xf numFmtId="0" fontId="144" fillId="140" borderId="2" xfId="3" applyFont="1" applyFill="1" applyBorder="1" applyAlignment="1">
      <alignment horizontal="center" vertical="center" wrapText="1"/>
    </xf>
    <xf numFmtId="0" fontId="144" fillId="140" borderId="3" xfId="3" applyFont="1" applyFill="1" applyBorder="1" applyAlignment="1">
      <alignment horizontal="center" vertical="center" wrapText="1"/>
    </xf>
    <xf numFmtId="0" fontId="109" fillId="119" borderId="3" xfId="3" applyFont="1" applyFill="1" applyBorder="1" applyAlignment="1">
      <alignment horizontal="center" vertical="center" wrapText="1"/>
    </xf>
    <xf numFmtId="0" fontId="109" fillId="140" borderId="2" xfId="3" applyFont="1" applyFill="1" applyBorder="1" applyAlignment="1">
      <alignment horizontal="center" vertical="center" wrapText="1"/>
    </xf>
    <xf numFmtId="0" fontId="109" fillId="119" borderId="6" xfId="3" applyFont="1" applyFill="1" applyBorder="1" applyAlignment="1">
      <alignment horizontal="center" vertical="center" wrapText="1"/>
    </xf>
    <xf numFmtId="0" fontId="109" fillId="119" borderId="7" xfId="3" applyFont="1" applyFill="1" applyBorder="1" applyAlignment="1">
      <alignment horizontal="center" vertical="center" wrapText="1"/>
    </xf>
    <xf numFmtId="0" fontId="144" fillId="119" borderId="0" xfId="3" applyFont="1" applyFill="1" applyAlignment="1">
      <alignment horizontal="center" vertical="center" wrapText="1"/>
    </xf>
    <xf numFmtId="0" fontId="139" fillId="0" borderId="0" xfId="6"/>
    <xf numFmtId="0" fontId="119" fillId="119" borderId="117" xfId="5" applyFont="1" applyFill="1" applyBorder="1" applyAlignment="1">
      <alignment horizontal="center" vertical="center" wrapText="1"/>
    </xf>
    <xf numFmtId="0" fontId="141" fillId="119" borderId="117" xfId="5" applyFont="1" applyFill="1" applyBorder="1" applyAlignment="1">
      <alignment horizontal="center" vertical="center" wrapText="1"/>
    </xf>
    <xf numFmtId="0" fontId="119" fillId="119" borderId="133" xfId="5" applyFont="1" applyFill="1" applyBorder="1" applyAlignment="1">
      <alignment horizontal="center" vertical="center" wrapText="1"/>
    </xf>
    <xf numFmtId="0" fontId="142" fillId="119" borderId="117" xfId="5" applyFont="1" applyFill="1" applyBorder="1" applyAlignment="1">
      <alignment horizontal="center" vertical="center" wrapText="1"/>
    </xf>
    <xf numFmtId="0" fontId="141" fillId="119" borderId="117" xfId="5" applyFont="1" applyFill="1" applyBorder="1" applyAlignment="1">
      <alignment vertical="center" wrapText="1"/>
    </xf>
    <xf numFmtId="0" fontId="119" fillId="119" borderId="116" xfId="5" applyFont="1" applyFill="1" applyBorder="1" applyAlignment="1">
      <alignment horizontal="center" vertical="center" wrapText="1"/>
    </xf>
    <xf numFmtId="0" fontId="141" fillId="119" borderId="116" xfId="5" applyFont="1" applyFill="1" applyBorder="1" applyAlignment="1">
      <alignment horizontal="center" vertical="center" wrapText="1"/>
    </xf>
    <xf numFmtId="0" fontId="119" fillId="119" borderId="221" xfId="5" applyFont="1" applyFill="1" applyBorder="1" applyAlignment="1">
      <alignment horizontal="center" vertical="center" wrapText="1"/>
    </xf>
    <xf numFmtId="0" fontId="139" fillId="124" borderId="0" xfId="6" applyFill="1"/>
    <xf numFmtId="0" fontId="119" fillId="150" borderId="2" xfId="6" applyFont="1" applyFill="1" applyBorder="1" applyAlignment="1">
      <alignment horizontal="left" vertical="center" wrapText="1"/>
    </xf>
    <xf numFmtId="0" fontId="119" fillId="150" borderId="2" xfId="6" applyFont="1" applyFill="1" applyBorder="1" applyAlignment="1">
      <alignment horizontal="center" vertical="center" wrapText="1"/>
    </xf>
    <xf numFmtId="0" fontId="119" fillId="150" borderId="4" xfId="6" applyFont="1" applyFill="1" applyBorder="1" applyAlignment="1">
      <alignment horizontal="center" vertical="center" wrapText="1"/>
    </xf>
    <xf numFmtId="0" fontId="233" fillId="108" borderId="0" xfId="6" applyFont="1" applyFill="1" applyAlignment="1">
      <alignment horizontal="center" vertical="center"/>
    </xf>
    <xf numFmtId="0" fontId="139" fillId="140" borderId="0" xfId="3" applyFill="1" applyAlignment="1">
      <alignment horizontal="center" vertical="center"/>
    </xf>
    <xf numFmtId="0" fontId="141" fillId="152" borderId="0" xfId="3" applyFont="1" applyFill="1">
      <alignment vertical="center"/>
    </xf>
    <xf numFmtId="0" fontId="141" fillId="152" borderId="0" xfId="3" applyFont="1" applyFill="1" applyAlignment="1">
      <alignment horizontal="center" vertical="center" wrapText="1"/>
    </xf>
    <xf numFmtId="0" fontId="141" fillId="152" borderId="0" xfId="3" applyFont="1" applyFill="1" applyAlignment="1">
      <alignment horizontal="center" vertical="center"/>
    </xf>
    <xf numFmtId="0" fontId="141" fillId="152" borderId="113" xfId="3" applyFont="1" applyFill="1" applyBorder="1" applyAlignment="1">
      <alignment horizontal="center" vertical="center" wrapText="1"/>
    </xf>
    <xf numFmtId="0" fontId="141" fillId="152" borderId="136" xfId="3" applyFont="1" applyFill="1" applyBorder="1" applyAlignment="1">
      <alignment horizontal="center" vertical="center" wrapText="1"/>
    </xf>
    <xf numFmtId="0" fontId="141" fillId="152" borderId="137" xfId="3" applyFont="1" applyFill="1" applyBorder="1" applyAlignment="1">
      <alignment horizontal="center" vertical="center" wrapText="1"/>
    </xf>
    <xf numFmtId="0" fontId="141" fillId="152" borderId="139" xfId="3" applyFont="1" applyFill="1" applyBorder="1" applyAlignment="1">
      <alignment horizontal="center" vertical="center" wrapText="1"/>
    </xf>
    <xf numFmtId="0" fontId="141" fillId="152" borderId="136" xfId="3" applyFont="1" applyFill="1" applyBorder="1" applyAlignment="1">
      <alignment horizontal="center" vertical="center"/>
    </xf>
    <xf numFmtId="0" fontId="141" fillId="152" borderId="212" xfId="3" applyFont="1" applyFill="1" applyBorder="1" applyAlignment="1">
      <alignment horizontal="center" vertical="center"/>
    </xf>
    <xf numFmtId="0" fontId="142" fillId="126" borderId="223" xfId="3" applyFont="1" applyFill="1" applyBorder="1" applyAlignment="1">
      <alignment horizontal="left" vertical="center" wrapText="1"/>
    </xf>
    <xf numFmtId="0" fontId="235" fillId="126" borderId="223" xfId="3" applyFont="1" applyFill="1" applyBorder="1" applyAlignment="1">
      <alignment horizontal="center" vertical="center" wrapText="1"/>
    </xf>
    <xf numFmtId="0" fontId="236" fillId="126" borderId="223" xfId="3" applyFont="1" applyFill="1" applyBorder="1" applyAlignment="1">
      <alignment horizontal="left" vertical="center" wrapText="1"/>
    </xf>
    <xf numFmtId="0" fontId="141" fillId="153" borderId="223" xfId="3" applyFont="1" applyFill="1" applyBorder="1" applyAlignment="1">
      <alignment horizontal="center" vertical="center"/>
    </xf>
    <xf numFmtId="0" fontId="234" fillId="127" borderId="223" xfId="3" applyFont="1" applyFill="1" applyBorder="1" applyAlignment="1">
      <alignment horizontal="left" vertical="center"/>
    </xf>
    <xf numFmtId="0" fontId="219" fillId="0" borderId="0" xfId="6" applyFont="1" applyAlignment="1">
      <alignment vertical="center"/>
    </xf>
    <xf numFmtId="0" fontId="139" fillId="0" borderId="0" xfId="6" applyAlignment="1">
      <alignment vertical="center"/>
    </xf>
    <xf numFmtId="0" fontId="139" fillId="147" borderId="0" xfId="6" applyFill="1" applyAlignment="1">
      <alignment vertical="center"/>
    </xf>
    <xf numFmtId="0" fontId="238" fillId="147" borderId="0" xfId="6" applyFont="1" applyFill="1" applyAlignment="1">
      <alignment vertical="center" textRotation="255"/>
    </xf>
    <xf numFmtId="0" fontId="240" fillId="147" borderId="0" xfId="6" applyFont="1" applyFill="1" applyAlignment="1">
      <alignment horizontal="center" vertical="center"/>
    </xf>
    <xf numFmtId="0" fontId="139" fillId="155" borderId="0" xfId="6" applyFill="1" applyAlignment="1">
      <alignment vertical="center"/>
    </xf>
    <xf numFmtId="0" fontId="240" fillId="113" borderId="113" xfId="6" applyFont="1" applyFill="1" applyBorder="1" applyAlignment="1">
      <alignment horizontal="center" vertical="center"/>
    </xf>
    <xf numFmtId="0" fontId="242" fillId="147" borderId="0" xfId="7" applyFont="1" applyFill="1" applyBorder="1" applyAlignment="1">
      <alignment horizontal="center" vertical="center" textRotation="255"/>
    </xf>
    <xf numFmtId="0" fontId="243" fillId="156" borderId="136" xfId="6" applyFont="1" applyFill="1" applyBorder="1" applyAlignment="1">
      <alignment horizontal="center" vertical="center"/>
    </xf>
    <xf numFmtId="0" fontId="171" fillId="157" borderId="136" xfId="6" applyFont="1" applyFill="1" applyBorder="1" applyAlignment="1">
      <alignment horizontal="center" vertical="center"/>
    </xf>
    <xf numFmtId="0" fontId="245" fillId="108" borderId="136" xfId="6" applyFont="1" applyFill="1" applyBorder="1" applyAlignment="1">
      <alignment horizontal="center" vertical="center"/>
    </xf>
    <xf numFmtId="0" fontId="2" fillId="149" borderId="113" xfId="6" applyFont="1" applyFill="1" applyBorder="1" applyAlignment="1">
      <alignment horizontal="center" vertical="center"/>
    </xf>
    <xf numFmtId="0" fontId="243" fillId="156" borderId="113" xfId="6" applyFont="1" applyFill="1" applyBorder="1" applyAlignment="1">
      <alignment horizontal="center" vertical="center"/>
    </xf>
    <xf numFmtId="0" fontId="243" fillId="156" borderId="136" xfId="6" applyFont="1" applyFill="1" applyBorder="1" applyAlignment="1">
      <alignment horizontal="center" vertical="center" textRotation="255"/>
    </xf>
    <xf numFmtId="0" fontId="171" fillId="108" borderId="136" xfId="6" applyFont="1" applyFill="1" applyBorder="1" applyAlignment="1">
      <alignment horizontal="center" vertical="center"/>
    </xf>
    <xf numFmtId="0" fontId="225" fillId="0" borderId="0" xfId="6" applyFont="1" applyAlignment="1">
      <alignment vertical="center"/>
    </xf>
    <xf numFmtId="0" fontId="149" fillId="158" borderId="113" xfId="6" applyFont="1" applyFill="1" applyBorder="1" applyAlignment="1">
      <alignment horizontal="center" vertical="center"/>
    </xf>
    <xf numFmtId="0" fontId="246" fillId="129" borderId="113" xfId="6" applyFont="1" applyFill="1" applyBorder="1" applyAlignment="1">
      <alignment horizontal="center" vertical="center"/>
    </xf>
    <xf numFmtId="0" fontId="171" fillId="157" borderId="113" xfId="6" applyFont="1" applyFill="1" applyBorder="1" applyAlignment="1">
      <alignment horizontal="center" vertical="center"/>
    </xf>
    <xf numFmtId="0" fontId="171" fillId="108" borderId="113" xfId="6" applyFont="1" applyFill="1" applyBorder="1" applyAlignment="1">
      <alignment horizontal="center" vertical="center"/>
    </xf>
    <xf numFmtId="0" fontId="245" fillId="108" borderId="113" xfId="6" applyFont="1" applyFill="1" applyBorder="1" applyAlignment="1">
      <alignment horizontal="center" vertical="center"/>
    </xf>
    <xf numFmtId="0" fontId="247" fillId="147" borderId="0" xfId="6" applyFont="1" applyFill="1" applyAlignment="1">
      <alignment horizontal="center" vertical="center"/>
    </xf>
    <xf numFmtId="0" fontId="248" fillId="147" borderId="0" xfId="6" applyFont="1" applyFill="1" applyAlignment="1">
      <alignment horizontal="center" vertical="center"/>
    </xf>
    <xf numFmtId="0" fontId="219" fillId="147" borderId="0" xfId="6" applyFont="1" applyFill="1" applyAlignment="1">
      <alignment vertical="center"/>
    </xf>
    <xf numFmtId="0" fontId="249" fillId="147" borderId="0" xfId="6" applyFont="1" applyFill="1" applyAlignment="1">
      <alignment horizontal="center" vertical="center"/>
    </xf>
    <xf numFmtId="0" fontId="141" fillId="0" borderId="0" xfId="5" applyFont="1" applyAlignment="1">
      <alignment horizontal="center" vertical="center"/>
    </xf>
    <xf numFmtId="0" fontId="141" fillId="109" borderId="0" xfId="5" applyFont="1" applyFill="1" applyAlignment="1">
      <alignment horizontal="center" vertical="center"/>
    </xf>
    <xf numFmtId="0" fontId="251" fillId="109" borderId="0" xfId="5" applyFont="1" applyFill="1" applyAlignment="1">
      <alignment horizontal="left" vertical="center"/>
    </xf>
    <xf numFmtId="0" fontId="139" fillId="0" borderId="0" xfId="6" applyAlignment="1">
      <alignment horizontal="center"/>
    </xf>
    <xf numFmtId="0" fontId="253" fillId="140" borderId="224" xfId="5" applyFont="1" applyFill="1" applyBorder="1" applyAlignment="1">
      <alignment horizontal="center" vertical="center" wrapText="1"/>
    </xf>
    <xf numFmtId="0" fontId="254" fillId="140" borderId="224" xfId="5" applyFont="1" applyFill="1" applyBorder="1" applyAlignment="1">
      <alignment horizontal="center" vertical="center" wrapText="1"/>
    </xf>
    <xf numFmtId="0" fontId="255" fillId="140" borderId="224" xfId="5" applyFont="1" applyFill="1" applyBorder="1" applyAlignment="1">
      <alignment horizontal="center" vertical="center" wrapText="1"/>
    </xf>
    <xf numFmtId="0" fontId="256" fillId="140" borderId="224" xfId="5" applyFont="1" applyFill="1" applyBorder="1" applyAlignment="1">
      <alignment horizontal="center" vertical="center" wrapText="1"/>
    </xf>
    <xf numFmtId="0" fontId="254" fillId="140" borderId="224" xfId="5" applyFont="1" applyFill="1" applyBorder="1" applyAlignment="1">
      <alignment horizontal="center" vertical="top" wrapText="1"/>
    </xf>
    <xf numFmtId="0" fontId="257" fillId="140" borderId="224" xfId="5" applyFont="1" applyFill="1" applyBorder="1" applyAlignment="1">
      <alignment horizontal="center" vertical="center" wrapText="1"/>
    </xf>
    <xf numFmtId="0" fontId="253" fillId="140" borderId="228" xfId="5" applyFont="1" applyFill="1" applyBorder="1" applyAlignment="1">
      <alignment horizontal="center" vertical="center" wrapText="1"/>
    </xf>
    <xf numFmtId="0" fontId="253" fillId="140" borderId="231" xfId="5" applyFont="1" applyFill="1" applyBorder="1" applyAlignment="1">
      <alignment horizontal="center" vertical="center" wrapText="1"/>
    </xf>
    <xf numFmtId="0" fontId="253" fillId="140" borderId="232" xfId="5" applyFont="1" applyFill="1" applyBorder="1" applyAlignment="1">
      <alignment horizontal="center" vertical="center" wrapText="1"/>
    </xf>
    <xf numFmtId="0" fontId="177" fillId="106" borderId="199" xfId="5" applyFont="1" applyFill="1" applyBorder="1" applyAlignment="1">
      <alignment horizontal="center" vertical="center" wrapText="1"/>
    </xf>
    <xf numFmtId="0" fontId="259" fillId="0" borderId="0" xfId="5" applyFont="1" applyAlignment="1">
      <alignment horizontal="center" vertical="center"/>
    </xf>
    <xf numFmtId="0" fontId="260" fillId="106" borderId="163" xfId="5" applyFont="1" applyFill="1" applyBorder="1" applyAlignment="1">
      <alignment horizontal="center" vertical="center" wrapText="1"/>
    </xf>
    <xf numFmtId="0" fontId="260" fillId="106" borderId="199" xfId="5" applyFont="1" applyFill="1" applyBorder="1" applyAlignment="1">
      <alignment horizontal="center" vertical="center" wrapText="1"/>
    </xf>
    <xf numFmtId="0" fontId="219" fillId="106" borderId="0" xfId="3" applyFont="1" applyFill="1" applyAlignment="1"/>
    <xf numFmtId="0" fontId="2" fillId="106" borderId="0" xfId="3" applyFont="1" applyFill="1" applyAlignment="1">
      <alignment vertical="center" wrapText="1"/>
    </xf>
    <xf numFmtId="0" fontId="221" fillId="106" borderId="0" xfId="3" applyFont="1" applyFill="1">
      <alignment vertical="center"/>
    </xf>
    <xf numFmtId="0" fontId="2" fillId="106" borderId="0" xfId="3" applyFont="1" applyFill="1" applyAlignment="1">
      <alignment horizontal="center" vertical="center" wrapText="1"/>
    </xf>
    <xf numFmtId="0" fontId="219" fillId="106" borderId="0" xfId="3" applyFont="1" applyFill="1" applyAlignment="1">
      <alignment horizontal="center"/>
    </xf>
    <xf numFmtId="0" fontId="141" fillId="160" borderId="236" xfId="3" applyFont="1" applyFill="1" applyBorder="1" applyAlignment="1">
      <alignment vertical="center" wrapText="1"/>
    </xf>
    <xf numFmtId="0" fontId="141" fillId="160" borderId="236" xfId="3" applyFont="1" applyFill="1" applyBorder="1" applyAlignment="1">
      <alignment horizontal="center" vertical="center" wrapText="1"/>
    </xf>
    <xf numFmtId="0" fontId="139" fillId="106" borderId="0" xfId="3" applyFill="1" applyAlignment="1">
      <alignment horizontal="center" vertical="center"/>
    </xf>
    <xf numFmtId="0" fontId="149" fillId="161" borderId="237" xfId="3" applyFont="1" applyFill="1" applyBorder="1" applyAlignment="1">
      <alignment horizontal="center" vertical="center" wrapText="1"/>
    </xf>
    <xf numFmtId="0" fontId="261" fillId="153" borderId="117" xfId="3" applyFont="1" applyFill="1" applyBorder="1" applyAlignment="1">
      <alignment vertical="center" wrapText="1"/>
    </xf>
    <xf numFmtId="0" fontId="261" fillId="153" borderId="117" xfId="3" applyFont="1" applyFill="1" applyBorder="1" applyAlignment="1">
      <alignment horizontal="center" vertical="center" wrapText="1"/>
    </xf>
    <xf numFmtId="0" fontId="261" fillId="153" borderId="120" xfId="3" applyFont="1" applyFill="1" applyBorder="1" applyAlignment="1">
      <alignment horizontal="center" vertical="center" wrapText="1"/>
    </xf>
    <xf numFmtId="0" fontId="262" fillId="127" borderId="237" xfId="3" applyFont="1" applyFill="1" applyBorder="1" applyAlignment="1">
      <alignment horizontal="center" vertical="center" wrapText="1"/>
    </xf>
    <xf numFmtId="0" fontId="141" fillId="120" borderId="180" xfId="3" applyFont="1" applyFill="1" applyBorder="1" applyAlignment="1">
      <alignment vertical="center" wrapText="1"/>
    </xf>
    <xf numFmtId="0" fontId="141" fillId="120" borderId="180" xfId="3" applyFont="1" applyFill="1" applyBorder="1" applyAlignment="1">
      <alignment horizontal="center" vertical="center" wrapText="1"/>
    </xf>
    <xf numFmtId="0" fontId="149" fillId="136" borderId="237" xfId="3" applyFont="1" applyFill="1" applyBorder="1" applyAlignment="1">
      <alignment horizontal="center" vertical="center" wrapText="1"/>
    </xf>
    <xf numFmtId="0" fontId="142" fillId="162" borderId="180" xfId="3" applyFont="1" applyFill="1" applyBorder="1" applyAlignment="1">
      <alignment vertical="center" wrapText="1"/>
    </xf>
    <xf numFmtId="0" fontId="142" fillId="162" borderId="180" xfId="3" applyFont="1" applyFill="1" applyBorder="1" applyAlignment="1">
      <alignment horizontal="center" vertical="center" wrapText="1"/>
    </xf>
    <xf numFmtId="0" fontId="119" fillId="162" borderId="180" xfId="3" applyFont="1" applyFill="1" applyBorder="1" applyAlignment="1">
      <alignment horizontal="center" vertical="center" wrapText="1"/>
    </xf>
    <xf numFmtId="0" fontId="149" fillId="163" borderId="237" xfId="3" applyFont="1" applyFill="1" applyBorder="1" applyAlignment="1">
      <alignment horizontal="center" vertical="center" wrapText="1"/>
    </xf>
    <xf numFmtId="0" fontId="141" fillId="164" borderId="180" xfId="3" applyFont="1" applyFill="1" applyBorder="1" applyAlignment="1">
      <alignment vertical="center" wrapText="1"/>
    </xf>
    <xf numFmtId="0" fontId="141" fillId="164" borderId="180" xfId="3" applyFont="1" applyFill="1" applyBorder="1" applyAlignment="1">
      <alignment horizontal="center" vertical="center" wrapText="1"/>
    </xf>
    <xf numFmtId="0" fontId="141" fillId="164" borderId="180" xfId="3" applyFont="1" applyFill="1" applyBorder="1">
      <alignment vertical="center"/>
    </xf>
    <xf numFmtId="0" fontId="141" fillId="164" borderId="180" xfId="3" applyFont="1" applyFill="1" applyBorder="1" applyAlignment="1">
      <alignment horizontal="center" vertical="center"/>
    </xf>
    <xf numFmtId="0" fontId="142" fillId="164" borderId="180" xfId="3" applyFont="1" applyFill="1" applyBorder="1" applyAlignment="1">
      <alignment horizontal="center" vertical="center" wrapText="1"/>
    </xf>
    <xf numFmtId="0" fontId="263" fillId="0" borderId="0" xfId="3" applyFont="1">
      <alignment vertical="center"/>
    </xf>
    <xf numFmtId="0" fontId="263" fillId="0" borderId="0" xfId="3" applyFont="1" applyAlignment="1"/>
    <xf numFmtId="0" fontId="149" fillId="108" borderId="237" xfId="3" applyFont="1" applyFill="1" applyBorder="1" applyAlignment="1">
      <alignment horizontal="center" vertical="center" wrapText="1"/>
    </xf>
    <xf numFmtId="0" fontId="264" fillId="154" borderId="180" xfId="3" applyFont="1" applyFill="1" applyBorder="1" applyAlignment="1">
      <alignment horizontal="left" vertical="center" wrapText="1"/>
    </xf>
    <xf numFmtId="0" fontId="264" fillId="154" borderId="180" xfId="3" applyFont="1" applyFill="1" applyBorder="1" applyAlignment="1">
      <alignment horizontal="center" vertical="center" wrapText="1"/>
    </xf>
    <xf numFmtId="0" fontId="149" fillId="165" borderId="237" xfId="3" applyFont="1" applyFill="1" applyBorder="1" applyAlignment="1">
      <alignment horizontal="center" vertical="center" wrapText="1"/>
    </xf>
    <xf numFmtId="0" fontId="232" fillId="166" borderId="180" xfId="3" applyFont="1" applyFill="1" applyBorder="1" applyAlignment="1">
      <alignment wrapText="1"/>
    </xf>
    <xf numFmtId="0" fontId="232" fillId="166" borderId="180" xfId="3" applyFont="1" applyFill="1" applyBorder="1" applyAlignment="1">
      <alignment horizontal="center" vertical="center" wrapText="1"/>
    </xf>
    <xf numFmtId="0" fontId="232" fillId="166" borderId="180" xfId="3" applyFont="1" applyFill="1" applyBorder="1" applyAlignment="1">
      <alignment vertical="center" wrapText="1"/>
    </xf>
    <xf numFmtId="0" fontId="149" fillId="127" borderId="237" xfId="3" applyFont="1" applyFill="1" applyBorder="1" applyAlignment="1">
      <alignment horizontal="center" vertical="center" wrapText="1"/>
    </xf>
    <xf numFmtId="0" fontId="142" fillId="167" borderId="117" xfId="3" applyFont="1" applyFill="1" applyBorder="1" applyAlignment="1">
      <alignment vertical="center" wrapText="1"/>
    </xf>
    <xf numFmtId="0" fontId="142" fillId="167" borderId="117" xfId="3" applyFont="1" applyFill="1" applyBorder="1" applyAlignment="1">
      <alignment horizontal="center" vertical="center" wrapText="1"/>
    </xf>
    <xf numFmtId="0" fontId="119" fillId="167" borderId="117" xfId="3" applyFont="1" applyFill="1" applyBorder="1" applyAlignment="1">
      <alignment horizontal="center" vertical="center" wrapText="1"/>
    </xf>
    <xf numFmtId="0" fontId="149" fillId="168" borderId="237" xfId="3" applyFont="1" applyFill="1" applyBorder="1" applyAlignment="1">
      <alignment horizontal="center" vertical="center" wrapText="1"/>
    </xf>
    <xf numFmtId="0" fontId="142" fillId="169" borderId="180" xfId="3" applyFont="1" applyFill="1" applyBorder="1" applyAlignment="1">
      <alignment vertical="center" wrapText="1"/>
    </xf>
    <xf numFmtId="0" fontId="142" fillId="169" borderId="180" xfId="3" applyFont="1" applyFill="1" applyBorder="1" applyAlignment="1">
      <alignment horizontal="center" vertical="center" wrapText="1"/>
    </xf>
    <xf numFmtId="0" fontId="141" fillId="169" borderId="180" xfId="3" applyFont="1" applyFill="1" applyBorder="1" applyAlignment="1">
      <alignment vertical="center" wrapText="1"/>
    </xf>
    <xf numFmtId="0" fontId="141" fillId="169" borderId="180" xfId="3" applyFont="1" applyFill="1" applyBorder="1" applyAlignment="1">
      <alignment horizontal="center" vertical="center" wrapText="1"/>
    </xf>
    <xf numFmtId="0" fontId="236" fillId="169" borderId="180" xfId="3" applyFont="1" applyFill="1" applyBorder="1" applyAlignment="1">
      <alignment vertical="center" wrapText="1"/>
    </xf>
    <xf numFmtId="0" fontId="149" fillId="114" borderId="237" xfId="3" applyFont="1" applyFill="1" applyBorder="1" applyAlignment="1">
      <alignment horizontal="center" vertical="center" wrapText="1"/>
    </xf>
    <xf numFmtId="0" fontId="143" fillId="170" borderId="180" xfId="3" applyFont="1" applyFill="1" applyBorder="1" applyAlignment="1">
      <alignment vertical="center" wrapText="1"/>
    </xf>
    <xf numFmtId="0" fontId="143" fillId="170" borderId="180" xfId="3" applyFont="1" applyFill="1" applyBorder="1" applyAlignment="1">
      <alignment horizontal="center" vertical="center" wrapText="1"/>
    </xf>
    <xf numFmtId="0" fontId="149" fillId="115" borderId="238" xfId="3" applyFont="1" applyFill="1" applyBorder="1" applyAlignment="1">
      <alignment horizontal="center" vertical="center" wrapText="1"/>
    </xf>
    <xf numFmtId="0" fontId="142" fillId="132" borderId="125" xfId="3" applyFont="1" applyFill="1" applyBorder="1" applyAlignment="1">
      <alignment vertical="center" wrapText="1"/>
    </xf>
    <xf numFmtId="0" fontId="142" fillId="132" borderId="125" xfId="3" applyFont="1" applyFill="1" applyBorder="1" applyAlignment="1">
      <alignment horizontal="center" vertical="center" wrapText="1"/>
    </xf>
    <xf numFmtId="0" fontId="119" fillId="132" borderId="125" xfId="3" applyFont="1" applyFill="1" applyBorder="1" applyAlignment="1">
      <alignment horizontal="center" vertical="center" wrapText="1"/>
    </xf>
    <xf numFmtId="0" fontId="142" fillId="132" borderId="117" xfId="3" applyFont="1" applyFill="1" applyBorder="1" applyAlignment="1">
      <alignment vertical="center" wrapText="1"/>
    </xf>
    <xf numFmtId="0" fontId="142" fillId="132" borderId="117" xfId="3" applyFont="1" applyFill="1" applyBorder="1" applyAlignment="1">
      <alignment horizontal="center" vertical="center" wrapText="1"/>
    </xf>
    <xf numFmtId="0" fontId="119" fillId="132" borderId="117" xfId="3" applyFont="1" applyFill="1" applyBorder="1" applyAlignment="1">
      <alignment horizontal="center" vertical="center" wrapText="1"/>
    </xf>
    <xf numFmtId="0" fontId="142" fillId="132" borderId="117" xfId="3" applyFont="1" applyFill="1" applyBorder="1" applyAlignment="1">
      <alignment horizontal="center" vertical="center"/>
    </xf>
    <xf numFmtId="0" fontId="149" fillId="116" borderId="237" xfId="3" applyFont="1" applyFill="1" applyBorder="1" applyAlignment="1">
      <alignment horizontal="center" vertical="center" wrapText="1"/>
    </xf>
    <xf numFmtId="0" fontId="265" fillId="171" borderId="180" xfId="3" applyFont="1" applyFill="1" applyBorder="1" applyAlignment="1">
      <alignment vertical="center" wrapText="1"/>
    </xf>
    <xf numFmtId="0" fontId="265" fillId="171" borderId="180" xfId="3" applyFont="1" applyFill="1" applyBorder="1" applyAlignment="1">
      <alignment horizontal="center" vertical="center" wrapText="1"/>
    </xf>
    <xf numFmtId="0" fontId="149" fillId="106" borderId="237" xfId="3" applyFont="1" applyFill="1" applyBorder="1" applyAlignment="1">
      <alignment horizontal="center" vertical="center" wrapText="1"/>
    </xf>
    <xf numFmtId="0" fontId="142" fillId="172" borderId="117" xfId="3" applyFont="1" applyFill="1" applyBorder="1" applyAlignment="1">
      <alignment vertical="center" wrapText="1"/>
    </xf>
    <xf numFmtId="0" fontId="142" fillId="172" borderId="117" xfId="3" applyFont="1" applyFill="1" applyBorder="1" applyAlignment="1">
      <alignment horizontal="center" vertical="center" wrapText="1"/>
    </xf>
    <xf numFmtId="0" fontId="119" fillId="172" borderId="117" xfId="3" applyFont="1" applyFill="1" applyBorder="1" applyAlignment="1">
      <alignment horizontal="center" vertical="center" wrapText="1"/>
    </xf>
    <xf numFmtId="0" fontId="142" fillId="172" borderId="117" xfId="3" applyFont="1" applyFill="1" applyBorder="1">
      <alignment vertical="center"/>
    </xf>
    <xf numFmtId="0" fontId="149" fillId="118" borderId="238" xfId="3" applyFont="1" applyFill="1" applyBorder="1" applyAlignment="1">
      <alignment horizontal="center" vertical="center" wrapText="1"/>
    </xf>
    <xf numFmtId="0" fontId="219" fillId="0" borderId="0" xfId="3" applyFont="1" applyAlignment="1">
      <alignment horizontal="center" vertical="center"/>
    </xf>
    <xf numFmtId="0" fontId="266" fillId="106" borderId="0" xfId="3" applyFont="1" applyFill="1">
      <alignment vertical="center"/>
    </xf>
    <xf numFmtId="0" fontId="219" fillId="0" borderId="0" xfId="3" applyFont="1" applyAlignment="1">
      <alignment horizontal="center"/>
    </xf>
    <xf numFmtId="0" fontId="188" fillId="120" borderId="239" xfId="3" applyFont="1" applyFill="1" applyBorder="1" applyAlignment="1">
      <alignment horizontal="left" vertical="center" wrapText="1"/>
    </xf>
    <xf numFmtId="0" fontId="188" fillId="120" borderId="239" xfId="3" applyFont="1" applyFill="1" applyBorder="1" applyAlignment="1">
      <alignment horizontal="center" vertical="center" wrapText="1"/>
    </xf>
    <xf numFmtId="0" fontId="268" fillId="0" borderId="0" xfId="3" applyFont="1">
      <alignment vertical="center"/>
    </xf>
    <xf numFmtId="0" fontId="268" fillId="0" borderId="0" xfId="3" applyFont="1" applyAlignment="1"/>
    <xf numFmtId="0" fontId="225" fillId="106" borderId="0" xfId="3" applyFont="1" applyFill="1">
      <alignment vertical="center"/>
    </xf>
    <xf numFmtId="0" fontId="262" fillId="127" borderId="238" xfId="3" applyFont="1" applyFill="1" applyBorder="1" applyAlignment="1">
      <alignment horizontal="center" vertical="center" wrapText="1"/>
    </xf>
    <xf numFmtId="0" fontId="269" fillId="120" borderId="239" xfId="3" applyFont="1" applyFill="1" applyBorder="1" applyAlignment="1">
      <alignment horizontal="left" vertical="center" wrapText="1"/>
    </xf>
    <xf numFmtId="0" fontId="269" fillId="120" borderId="239" xfId="3" applyFont="1" applyFill="1" applyBorder="1" applyAlignment="1">
      <alignment horizontal="center" vertical="center" wrapText="1"/>
    </xf>
    <xf numFmtId="0" fontId="149" fillId="121" borderId="238" xfId="3" applyFont="1" applyFill="1" applyBorder="1" applyAlignment="1">
      <alignment horizontal="center" vertical="center" wrapText="1"/>
    </xf>
    <xf numFmtId="0" fontId="188" fillId="120" borderId="180" xfId="3" applyFont="1" applyFill="1" applyBorder="1" applyAlignment="1">
      <alignment horizontal="left" vertical="center" wrapText="1"/>
    </xf>
    <xf numFmtId="0" fontId="188" fillId="120" borderId="180" xfId="3" applyFont="1" applyFill="1" applyBorder="1" applyAlignment="1">
      <alignment horizontal="center" vertical="center" wrapText="1"/>
    </xf>
    <xf numFmtId="0" fontId="149" fillId="136" borderId="238" xfId="3" applyFont="1" applyFill="1" applyBorder="1" applyAlignment="1">
      <alignment horizontal="center" vertical="center" wrapText="1"/>
    </xf>
    <xf numFmtId="0" fontId="220" fillId="162" borderId="180" xfId="3" applyFont="1" applyFill="1" applyBorder="1" applyAlignment="1">
      <alignment horizontal="center" vertical="center" wrapText="1"/>
    </xf>
    <xf numFmtId="0" fontId="220" fillId="162" borderId="180" xfId="3" applyFont="1" applyFill="1" applyBorder="1" applyAlignment="1">
      <alignment vertical="center" wrapText="1"/>
    </xf>
    <xf numFmtId="0" fontId="149" fillId="163" borderId="238" xfId="3" applyFont="1" applyFill="1" applyBorder="1" applyAlignment="1">
      <alignment horizontal="center" vertical="center" wrapText="1"/>
    </xf>
    <xf numFmtId="0" fontId="220" fillId="164" borderId="180" xfId="3" applyFont="1" applyFill="1" applyBorder="1" applyAlignment="1">
      <alignment vertical="center" wrapText="1"/>
    </xf>
    <xf numFmtId="0" fontId="220" fillId="164" borderId="180" xfId="3" applyFont="1" applyFill="1" applyBorder="1" applyAlignment="1">
      <alignment horizontal="center" vertical="center" wrapText="1"/>
    </xf>
    <xf numFmtId="0" fontId="149" fillId="108" borderId="238" xfId="3" applyFont="1" applyFill="1" applyBorder="1" applyAlignment="1">
      <alignment horizontal="center" vertical="center" wrapText="1"/>
    </xf>
    <xf numFmtId="0" fontId="264" fillId="154" borderId="7" xfId="3" applyFont="1" applyFill="1" applyBorder="1" applyAlignment="1">
      <alignment vertical="center" wrapText="1"/>
    </xf>
    <xf numFmtId="0" fontId="264" fillId="154" borderId="7" xfId="3" applyFont="1" applyFill="1" applyBorder="1" applyAlignment="1">
      <alignment horizontal="center" vertical="center" wrapText="1"/>
    </xf>
    <xf numFmtId="0" fontId="264" fillId="154" borderId="7" xfId="3" applyFont="1" applyFill="1" applyBorder="1" applyAlignment="1">
      <alignment wrapText="1"/>
    </xf>
    <xf numFmtId="0" fontId="149" fillId="165" borderId="248" xfId="3" applyFont="1" applyFill="1" applyBorder="1" applyAlignment="1">
      <alignment horizontal="center" vertical="center" wrapText="1"/>
    </xf>
    <xf numFmtId="0" fontId="270" fillId="143" borderId="180" xfId="3" applyFont="1" applyFill="1" applyBorder="1" applyAlignment="1">
      <alignment horizontal="left" vertical="center" wrapText="1"/>
    </xf>
    <xf numFmtId="0" fontId="270" fillId="143" borderId="180" xfId="3" applyFont="1" applyFill="1" applyBorder="1" applyAlignment="1">
      <alignment horizontal="center" vertical="center" wrapText="1"/>
    </xf>
    <xf numFmtId="0" fontId="149" fillId="127" borderId="238" xfId="3" applyFont="1" applyFill="1" applyBorder="1" applyAlignment="1">
      <alignment horizontal="center" vertical="center" wrapText="1"/>
    </xf>
    <xf numFmtId="0" fontId="149" fillId="127" borderId="248" xfId="3" applyFont="1" applyFill="1" applyBorder="1" applyAlignment="1">
      <alignment horizontal="center" vertical="center" wrapText="1"/>
    </xf>
    <xf numFmtId="0" fontId="220" fillId="173" borderId="113" xfId="3" applyFont="1" applyFill="1" applyBorder="1" applyAlignment="1">
      <alignment horizontal="center" vertical="center" wrapText="1"/>
    </xf>
    <xf numFmtId="0" fontId="142" fillId="173" borderId="113" xfId="3" applyFont="1" applyFill="1" applyBorder="1" applyAlignment="1">
      <alignment horizontal="center" vertical="center" wrapText="1"/>
    </xf>
    <xf numFmtId="0" fontId="149" fillId="157" borderId="248" xfId="3" applyFont="1" applyFill="1" applyBorder="1" applyAlignment="1">
      <alignment horizontal="center" vertical="center" wrapText="1"/>
    </xf>
    <xf numFmtId="0" fontId="220" fillId="167" borderId="7" xfId="3" applyFont="1" applyFill="1" applyBorder="1" applyAlignment="1">
      <alignment horizontal="center" vertical="center" wrapText="1"/>
    </xf>
    <xf numFmtId="0" fontId="142" fillId="167" borderId="7" xfId="3" applyFont="1" applyFill="1" applyBorder="1" applyAlignment="1">
      <alignment horizontal="center" vertical="center" wrapText="1"/>
    </xf>
    <xf numFmtId="0" fontId="220" fillId="167" borderId="7" xfId="3" applyFont="1" applyFill="1" applyBorder="1" applyAlignment="1">
      <alignment horizontal="left" vertical="center" wrapText="1"/>
    </xf>
    <xf numFmtId="0" fontId="142" fillId="167" borderId="6" xfId="3" applyFont="1" applyFill="1" applyBorder="1" applyAlignment="1">
      <alignment horizontal="center" vertical="center" wrapText="1"/>
    </xf>
    <xf numFmtId="0" fontId="149" fillId="174" borderId="248" xfId="3" applyFont="1" applyFill="1" applyBorder="1" applyAlignment="1">
      <alignment horizontal="center" vertical="center" wrapText="1"/>
    </xf>
    <xf numFmtId="0" fontId="220" fillId="175" borderId="7" xfId="3" applyFont="1" applyFill="1" applyBorder="1" applyAlignment="1">
      <alignment horizontal="center" vertical="center" wrapText="1"/>
    </xf>
    <xf numFmtId="0" fontId="220" fillId="175" borderId="6" xfId="3" applyFont="1" applyFill="1" applyBorder="1" applyAlignment="1">
      <alignment horizontal="center" vertical="center" wrapText="1"/>
    </xf>
    <xf numFmtId="0" fontId="220" fillId="175" borderId="7" xfId="3" applyFont="1" applyFill="1" applyBorder="1" applyAlignment="1">
      <alignment vertical="center" wrapText="1"/>
    </xf>
    <xf numFmtId="0" fontId="135" fillId="175" borderId="7" xfId="3" applyFont="1" applyFill="1" applyBorder="1" applyAlignment="1">
      <alignment horizontal="center" vertical="center" wrapText="1"/>
    </xf>
    <xf numFmtId="0" fontId="149" fillId="114" borderId="248" xfId="3" applyFont="1" applyFill="1" applyBorder="1" applyAlignment="1">
      <alignment horizontal="center" vertical="center" wrapText="1"/>
    </xf>
    <xf numFmtId="0" fontId="272" fillId="176" borderId="180" xfId="3" applyFont="1" applyFill="1" applyBorder="1" applyAlignment="1">
      <alignment vertical="center" wrapText="1"/>
    </xf>
    <xf numFmtId="0" fontId="272" fillId="176" borderId="180" xfId="3" applyFont="1" applyFill="1" applyBorder="1" applyAlignment="1">
      <alignment horizontal="center" vertical="center" wrapText="1"/>
    </xf>
    <xf numFmtId="0" fontId="273" fillId="176" borderId="180" xfId="3" applyFont="1" applyFill="1" applyBorder="1" applyAlignment="1">
      <alignment horizontal="center" vertical="center"/>
    </xf>
    <xf numFmtId="0" fontId="220" fillId="177" borderId="7" xfId="3" applyFont="1" applyFill="1" applyBorder="1" applyAlignment="1">
      <alignment horizontal="center" vertical="center" wrapText="1"/>
    </xf>
    <xf numFmtId="0" fontId="220" fillId="177" borderId="8" xfId="3" applyFont="1" applyFill="1" applyBorder="1" applyAlignment="1">
      <alignment horizontal="center" vertical="center" wrapText="1"/>
    </xf>
    <xf numFmtId="0" fontId="220" fillId="177" borderId="7" xfId="3" applyFont="1" applyFill="1" applyBorder="1" applyAlignment="1">
      <alignment vertical="center" wrapText="1"/>
    </xf>
    <xf numFmtId="0" fontId="149" fillId="116" borderId="248" xfId="3" applyFont="1" applyFill="1" applyBorder="1" applyAlignment="1">
      <alignment horizontal="center" vertical="center" wrapText="1"/>
    </xf>
    <xf numFmtId="0" fontId="274" fillId="171" borderId="180" xfId="3" applyFont="1" applyFill="1" applyBorder="1" applyAlignment="1">
      <alignment vertical="center" wrapText="1"/>
    </xf>
    <xf numFmtId="0" fontId="274" fillId="171" borderId="180" xfId="3" applyFont="1" applyFill="1" applyBorder="1" applyAlignment="1">
      <alignment horizontal="center" vertical="center" wrapText="1"/>
    </xf>
    <xf numFmtId="0" fontId="149" fillId="106" borderId="238" xfId="3" applyFont="1" applyFill="1" applyBorder="1" applyAlignment="1">
      <alignment horizontal="center" vertical="center" wrapText="1"/>
    </xf>
    <xf numFmtId="0" fontId="220" fillId="178" borderId="133" xfId="3" applyFont="1" applyFill="1" applyBorder="1" applyAlignment="1">
      <alignment horizontal="center" vertical="center" wrapText="1"/>
    </xf>
    <xf numFmtId="0" fontId="220" fillId="178" borderId="117" xfId="3" applyFont="1" applyFill="1" applyBorder="1" applyAlignment="1">
      <alignment vertical="center" wrapText="1"/>
    </xf>
    <xf numFmtId="0" fontId="220" fillId="178" borderId="117" xfId="3" applyFont="1" applyFill="1" applyBorder="1" applyAlignment="1">
      <alignment horizontal="center" vertical="center" wrapText="1"/>
    </xf>
    <xf numFmtId="0" fontId="220" fillId="172" borderId="5" xfId="3" applyFont="1" applyFill="1" applyBorder="1" applyAlignment="1">
      <alignment horizontal="center" vertical="center" wrapText="1"/>
    </xf>
    <xf numFmtId="0" fontId="149" fillId="118" borderId="248" xfId="3" applyFont="1" applyFill="1" applyBorder="1" applyAlignment="1">
      <alignment horizontal="center" vertical="center" wrapText="1"/>
    </xf>
    <xf numFmtId="0" fontId="275" fillId="109" borderId="264" xfId="3" applyFont="1" applyFill="1" applyBorder="1" applyAlignment="1">
      <alignment horizontal="center" vertical="center"/>
    </xf>
    <xf numFmtId="0" fontId="276" fillId="109" borderId="267" xfId="3" applyFont="1" applyFill="1" applyBorder="1" applyAlignment="1">
      <alignment horizontal="center" vertical="center"/>
    </xf>
    <xf numFmtId="0" fontId="277" fillId="0" borderId="0" xfId="3" applyFont="1">
      <alignment vertical="center"/>
    </xf>
    <xf numFmtId="0" fontId="277" fillId="0" borderId="0" xfId="3" applyFont="1" applyAlignment="1"/>
    <xf numFmtId="0" fontId="277" fillId="106" borderId="0" xfId="3" applyFont="1" applyFill="1" applyAlignment="1"/>
    <xf numFmtId="0" fontId="278" fillId="180" borderId="237" xfId="3" applyFont="1" applyFill="1" applyBorder="1" applyAlignment="1">
      <alignment horizontal="center" vertical="center" wrapText="1"/>
    </xf>
    <xf numFmtId="0" fontId="278" fillId="180" borderId="237" xfId="3" applyFont="1" applyFill="1" applyBorder="1" applyAlignment="1">
      <alignment horizontal="center" vertical="center"/>
    </xf>
    <xf numFmtId="0" fontId="279" fillId="106" borderId="0" xfId="3" applyFont="1" applyFill="1">
      <alignment vertical="center"/>
    </xf>
    <xf numFmtId="0" fontId="275" fillId="124" borderId="264" xfId="3" applyFont="1" applyFill="1" applyBorder="1" applyAlignment="1">
      <alignment horizontal="center" vertical="center"/>
    </xf>
    <xf numFmtId="0" fontId="276" fillId="124" borderId="267" xfId="3" applyFont="1" applyFill="1" applyBorder="1" applyAlignment="1">
      <alignment horizontal="center" vertical="center"/>
    </xf>
    <xf numFmtId="0" fontId="278" fillId="136" borderId="139" xfId="4" applyFont="1" applyFill="1" applyBorder="1" applyAlignment="1">
      <alignment horizontal="center" vertical="center"/>
    </xf>
    <xf numFmtId="0" fontId="278" fillId="136" borderId="113" xfId="4" applyFont="1" applyFill="1" applyBorder="1" applyAlignment="1">
      <alignment horizontal="center" vertical="center"/>
    </xf>
    <xf numFmtId="0" fontId="275" fillId="110" borderId="264" xfId="3" applyFont="1" applyFill="1" applyBorder="1" applyAlignment="1">
      <alignment horizontal="center" vertical="center"/>
    </xf>
    <xf numFmtId="0" fontId="276" fillId="110" borderId="267" xfId="3" applyFont="1" applyFill="1" applyBorder="1" applyAlignment="1">
      <alignment horizontal="center" vertical="center"/>
    </xf>
    <xf numFmtId="0" fontId="227" fillId="124" borderId="237" xfId="3" applyFont="1" applyFill="1" applyBorder="1" applyAlignment="1">
      <alignment horizontal="center" vertical="center" wrapText="1"/>
    </xf>
    <xf numFmtId="0" fontId="227" fillId="124" borderId="237" xfId="3" applyFont="1" applyFill="1" applyBorder="1" applyAlignment="1">
      <alignment horizontal="center" vertical="center"/>
    </xf>
    <xf numFmtId="0" fontId="275" fillId="182" borderId="264" xfId="3" applyFont="1" applyFill="1" applyBorder="1" applyAlignment="1">
      <alignment horizontal="center" vertical="center"/>
    </xf>
    <xf numFmtId="0" fontId="276" fillId="182" borderId="267" xfId="3" applyFont="1" applyFill="1" applyBorder="1" applyAlignment="1">
      <alignment horizontal="center" vertical="center"/>
    </xf>
    <xf numFmtId="0" fontId="280" fillId="123" borderId="237" xfId="3" applyFont="1" applyFill="1" applyBorder="1" applyAlignment="1">
      <alignment horizontal="center" vertical="center" wrapText="1"/>
    </xf>
    <xf numFmtId="0" fontId="280" fillId="123" borderId="237" xfId="3" applyFont="1" applyFill="1" applyBorder="1" applyAlignment="1">
      <alignment horizontal="center" vertical="center"/>
    </xf>
    <xf numFmtId="0" fontId="245" fillId="112" borderId="237" xfId="3" applyFont="1" applyFill="1" applyBorder="1" applyAlignment="1">
      <alignment horizontal="center" vertical="center" wrapText="1"/>
    </xf>
    <xf numFmtId="0" fontId="245" fillId="112" borderId="237" xfId="3" applyFont="1" applyFill="1" applyBorder="1" applyAlignment="1">
      <alignment horizontal="center" vertical="center"/>
    </xf>
    <xf numFmtId="0" fontId="281" fillId="153" borderId="116" xfId="3" applyFont="1" applyFill="1" applyBorder="1" applyAlignment="1">
      <alignment horizontal="center" vertical="center"/>
    </xf>
    <xf numFmtId="0" fontId="282" fillId="153" borderId="125" xfId="3" applyFont="1" applyFill="1" applyBorder="1" applyAlignment="1">
      <alignment horizontal="center" vertical="center"/>
    </xf>
    <xf numFmtId="0" fontId="283" fillId="127" borderId="237" xfId="3" applyFont="1" applyFill="1" applyBorder="1" applyAlignment="1">
      <alignment horizontal="center" vertical="center" wrapText="1"/>
    </xf>
    <xf numFmtId="0" fontId="283" fillId="127" borderId="237" xfId="3" applyFont="1" applyFill="1" applyBorder="1" applyAlignment="1">
      <alignment horizontal="center" vertical="center"/>
    </xf>
    <xf numFmtId="0" fontId="275" fillId="140" borderId="264" xfId="3" applyFont="1" applyFill="1" applyBorder="1" applyAlignment="1">
      <alignment horizontal="center" vertical="center"/>
    </xf>
    <xf numFmtId="0" fontId="276" fillId="140" borderId="267" xfId="3" applyFont="1" applyFill="1" applyBorder="1" applyAlignment="1">
      <alignment horizontal="center" vertical="center"/>
    </xf>
    <xf numFmtId="0" fontId="284" fillId="137" borderId="237" xfId="3" applyFont="1" applyFill="1" applyBorder="1" applyAlignment="1">
      <alignment horizontal="center" vertical="center" wrapText="1"/>
    </xf>
    <xf numFmtId="0" fontId="284" fillId="137" borderId="237" xfId="3" applyFont="1" applyFill="1" applyBorder="1" applyAlignment="1">
      <alignment horizontal="center" vertical="center"/>
    </xf>
    <xf numFmtId="0" fontId="285" fillId="184" borderId="116" xfId="3" applyFont="1" applyFill="1" applyBorder="1" applyAlignment="1">
      <alignment horizontal="center" vertical="center"/>
    </xf>
    <xf numFmtId="0" fontId="286" fillId="184" borderId="125" xfId="3" applyFont="1" applyFill="1" applyBorder="1" applyAlignment="1">
      <alignment horizontal="center" vertical="center"/>
    </xf>
    <xf numFmtId="0" fontId="287" fillId="114" borderId="237" xfId="3" applyFont="1" applyFill="1" applyBorder="1" applyAlignment="1">
      <alignment horizontal="center" vertical="center" wrapText="1"/>
    </xf>
    <xf numFmtId="0" fontId="287" fillId="114" borderId="237" xfId="3" applyFont="1" applyFill="1" applyBorder="1" applyAlignment="1">
      <alignment horizontal="center" vertical="center"/>
    </xf>
    <xf numFmtId="0" fontId="288" fillId="122" borderId="116" xfId="3" applyFont="1" applyFill="1" applyBorder="1" applyAlignment="1">
      <alignment horizontal="center" vertical="center"/>
    </xf>
    <xf numFmtId="0" fontId="289" fillId="122" borderId="125" xfId="3" applyFont="1" applyFill="1" applyBorder="1" applyAlignment="1">
      <alignment horizontal="center" vertical="center"/>
    </xf>
    <xf numFmtId="0" fontId="290" fillId="115" borderId="237" xfId="3" applyFont="1" applyFill="1" applyBorder="1" applyAlignment="1">
      <alignment horizontal="center" vertical="center" wrapText="1"/>
    </xf>
    <xf numFmtId="0" fontId="290" fillId="115" borderId="237" xfId="3" applyFont="1" applyFill="1" applyBorder="1" applyAlignment="1">
      <alignment horizontal="center" vertical="center"/>
    </xf>
    <xf numFmtId="0" fontId="291" fillId="132" borderId="116" xfId="3" applyFont="1" applyFill="1" applyBorder="1" applyAlignment="1">
      <alignment horizontal="center" vertical="center"/>
    </xf>
    <xf numFmtId="0" fontId="293" fillId="132" borderId="125" xfId="3" applyFont="1" applyFill="1" applyBorder="1" applyAlignment="1">
      <alignment horizontal="center" vertical="center"/>
    </xf>
    <xf numFmtId="0" fontId="294" fillId="116" borderId="237" xfId="3" applyFont="1" applyFill="1" applyBorder="1" applyAlignment="1">
      <alignment horizontal="center" vertical="center" wrapText="1"/>
    </xf>
    <xf numFmtId="0" fontId="294" fillId="116" borderId="237" xfId="3" applyFont="1" applyFill="1" applyBorder="1" applyAlignment="1">
      <alignment horizontal="center" vertical="center"/>
    </xf>
    <xf numFmtId="0" fontId="275" fillId="186" borderId="264" xfId="3" applyFont="1" applyFill="1" applyBorder="1" applyAlignment="1">
      <alignment horizontal="center" vertical="center"/>
    </xf>
    <xf numFmtId="0" fontId="276" fillId="186" borderId="267" xfId="3" applyFont="1" applyFill="1" applyBorder="1" applyAlignment="1">
      <alignment horizontal="center" vertical="center"/>
    </xf>
    <xf numFmtId="0" fontId="275" fillId="186" borderId="268" xfId="3" applyFont="1" applyFill="1" applyBorder="1" applyAlignment="1">
      <alignment horizontal="center" vertical="center"/>
    </xf>
    <xf numFmtId="0" fontId="295" fillId="112" borderId="237" xfId="3" applyFont="1" applyFill="1" applyBorder="1" applyAlignment="1">
      <alignment horizontal="center" vertical="center" wrapText="1"/>
    </xf>
    <xf numFmtId="0" fontId="295" fillId="112" borderId="237" xfId="3" applyFont="1" applyFill="1" applyBorder="1" applyAlignment="1">
      <alignment horizontal="center" vertical="center"/>
    </xf>
    <xf numFmtId="0" fontId="275" fillId="187" borderId="139" xfId="3" applyFont="1" applyFill="1" applyBorder="1" applyAlignment="1">
      <alignment horizontal="center" vertical="center"/>
    </xf>
    <xf numFmtId="0" fontId="276" fillId="187" borderId="137" xfId="3" applyFont="1" applyFill="1" applyBorder="1" applyAlignment="1">
      <alignment horizontal="center" vertical="center"/>
    </xf>
    <xf numFmtId="0" fontId="275" fillId="187" borderId="139" xfId="3" applyFont="1" applyFill="1" applyBorder="1" applyAlignment="1">
      <alignment horizontal="center" vertical="top"/>
    </xf>
    <xf numFmtId="0" fontId="276" fillId="187" borderId="137" xfId="3" applyFont="1" applyFill="1" applyBorder="1" applyAlignment="1">
      <alignment horizontal="center"/>
    </xf>
    <xf numFmtId="0" fontId="296" fillId="118" borderId="238" xfId="3" applyFont="1" applyFill="1" applyBorder="1" applyAlignment="1">
      <alignment horizontal="center" vertical="center" wrapText="1"/>
    </xf>
    <xf numFmtId="0" fontId="296" fillId="118" borderId="238" xfId="3" applyFont="1" applyFill="1" applyBorder="1" applyAlignment="1">
      <alignment horizontal="center" vertical="center"/>
    </xf>
    <xf numFmtId="0" fontId="139" fillId="106" borderId="0" xfId="3" applyFill="1" applyAlignment="1">
      <alignment vertical="center" wrapText="1"/>
    </xf>
    <xf numFmtId="0" fontId="139" fillId="132" borderId="0" xfId="3" applyFill="1" applyAlignment="1">
      <alignment vertical="center" wrapText="1"/>
    </xf>
    <xf numFmtId="0" fontId="139" fillId="132" borderId="138" xfId="3" applyFill="1" applyBorder="1" applyAlignment="1">
      <alignment vertical="center" wrapText="1"/>
    </xf>
    <xf numFmtId="0" fontId="142" fillId="109" borderId="113" xfId="3" applyFont="1" applyFill="1" applyBorder="1" applyAlignment="1">
      <alignment horizontal="center" vertical="center"/>
    </xf>
    <xf numFmtId="0" fontId="300" fillId="125" borderId="117" xfId="3" applyFont="1" applyFill="1" applyBorder="1" applyAlignment="1">
      <alignment horizontal="center" vertical="center"/>
    </xf>
    <xf numFmtId="0" fontId="142" fillId="140" borderId="276" xfId="3" applyFont="1" applyFill="1" applyBorder="1" applyAlignment="1">
      <alignment horizontal="center" vertical="center"/>
    </xf>
    <xf numFmtId="0" fontId="142" fillId="140" borderId="277" xfId="3" applyFont="1" applyFill="1" applyBorder="1" applyAlignment="1">
      <alignment horizontal="center" vertical="center"/>
    </xf>
    <xf numFmtId="0" fontId="142" fillId="140" borderId="278" xfId="3" applyFont="1" applyFill="1" applyBorder="1" applyAlignment="1">
      <alignment horizontal="center" vertical="center"/>
    </xf>
    <xf numFmtId="0" fontId="142" fillId="140" borderId="279" xfId="3" applyFont="1" applyFill="1" applyBorder="1" applyAlignment="1">
      <alignment horizontal="center" vertical="center"/>
    </xf>
    <xf numFmtId="0" fontId="300" fillId="125" borderId="133" xfId="3" applyFont="1" applyFill="1" applyBorder="1" applyAlignment="1">
      <alignment horizontal="center" vertical="center"/>
    </xf>
    <xf numFmtId="0" fontId="210" fillId="181" borderId="0" xfId="3" applyFont="1" applyFill="1" applyAlignment="1">
      <alignment horizontal="center" vertical="center"/>
    </xf>
    <xf numFmtId="0" fontId="210" fillId="181" borderId="137" xfId="3" applyFont="1" applyFill="1" applyBorder="1" applyAlignment="1">
      <alignment horizontal="center" vertical="center"/>
    </xf>
    <xf numFmtId="0" fontId="141" fillId="109" borderId="0" xfId="3" applyFont="1" applyFill="1" applyAlignment="1">
      <alignment horizontal="center" vertical="center" wrapText="1"/>
    </xf>
    <xf numFmtId="0" fontId="142" fillId="138" borderId="0" xfId="3" applyFont="1" applyFill="1" applyAlignment="1">
      <alignment horizontal="center" vertical="center"/>
    </xf>
    <xf numFmtId="0" fontId="210" fillId="181" borderId="273" xfId="3" applyFont="1" applyFill="1" applyBorder="1" applyAlignment="1">
      <alignment horizontal="center" vertical="center"/>
    </xf>
    <xf numFmtId="0" fontId="210" fillId="181" borderId="136" xfId="3" applyFont="1" applyFill="1" applyBorder="1" applyAlignment="1">
      <alignment horizontal="center" vertical="center"/>
    </xf>
    <xf numFmtId="0" fontId="210" fillId="181" borderId="113" xfId="3" applyFont="1" applyFill="1" applyBorder="1" applyAlignment="1">
      <alignment horizontal="center" vertical="center"/>
    </xf>
    <xf numFmtId="0" fontId="210" fillId="181" borderId="212" xfId="3" applyFont="1" applyFill="1" applyBorder="1" applyAlignment="1">
      <alignment horizontal="center" vertical="center"/>
    </xf>
    <xf numFmtId="0" fontId="210" fillId="181" borderId="139" xfId="3" applyFont="1" applyFill="1" applyBorder="1" applyAlignment="1">
      <alignment horizontal="center" vertical="center"/>
    </xf>
    <xf numFmtId="0" fontId="210" fillId="189" borderId="137" xfId="3" applyFont="1" applyFill="1" applyBorder="1" applyAlignment="1">
      <alignment horizontal="center" vertical="center"/>
    </xf>
    <xf numFmtId="0" fontId="210" fillId="189" borderId="35" xfId="3" applyFont="1" applyFill="1" applyBorder="1" applyAlignment="1">
      <alignment horizontal="center" vertical="center"/>
    </xf>
    <xf numFmtId="0" fontId="210" fillId="189" borderId="113" xfId="3" applyFont="1" applyFill="1" applyBorder="1" applyAlignment="1">
      <alignment horizontal="center" vertical="center"/>
    </xf>
    <xf numFmtId="0" fontId="210" fillId="189" borderId="53" xfId="3" applyFont="1" applyFill="1" applyBorder="1" applyAlignment="1">
      <alignment horizontal="center" vertical="center"/>
    </xf>
    <xf numFmtId="0" fontId="210" fillId="189" borderId="139" xfId="3" applyFont="1" applyFill="1" applyBorder="1" applyAlignment="1">
      <alignment horizontal="center" vertical="center"/>
    </xf>
    <xf numFmtId="0" fontId="210" fillId="189" borderId="23" xfId="3" applyFont="1" applyFill="1" applyBorder="1" applyAlignment="1">
      <alignment horizontal="center" vertical="center"/>
    </xf>
    <xf numFmtId="0" fontId="210" fillId="126" borderId="137" xfId="3" applyFont="1" applyFill="1" applyBorder="1" applyAlignment="1">
      <alignment horizontal="center" vertical="center"/>
    </xf>
    <xf numFmtId="0" fontId="210" fillId="126" borderId="35" xfId="3" applyFont="1" applyFill="1" applyBorder="1" applyAlignment="1">
      <alignment horizontal="center" vertical="center"/>
    </xf>
    <xf numFmtId="0" fontId="210" fillId="126" borderId="113" xfId="3" applyFont="1" applyFill="1" applyBorder="1" applyAlignment="1">
      <alignment horizontal="center" vertical="center"/>
    </xf>
    <xf numFmtId="0" fontId="210" fillId="126" borderId="53" xfId="3" applyFont="1" applyFill="1" applyBorder="1" applyAlignment="1">
      <alignment horizontal="center" vertical="center"/>
    </xf>
    <xf numFmtId="0" fontId="210" fillId="126" borderId="139" xfId="3" applyFont="1" applyFill="1" applyBorder="1" applyAlignment="1">
      <alignment horizontal="center" vertical="center"/>
    </xf>
    <xf numFmtId="0" fontId="210" fillId="126" borderId="23" xfId="3" applyFont="1" applyFill="1" applyBorder="1" applyAlignment="1">
      <alignment horizontal="center" vertical="center"/>
    </xf>
    <xf numFmtId="0" fontId="210" fillId="190" borderId="137" xfId="3" applyFont="1" applyFill="1" applyBorder="1" applyAlignment="1">
      <alignment horizontal="center" vertical="center"/>
    </xf>
    <xf numFmtId="0" fontId="210" fillId="190" borderId="35" xfId="3" applyFont="1" applyFill="1" applyBorder="1" applyAlignment="1">
      <alignment horizontal="center" vertical="center"/>
    </xf>
    <xf numFmtId="0" fontId="210" fillId="190" borderId="113" xfId="3" applyFont="1" applyFill="1" applyBorder="1" applyAlignment="1">
      <alignment horizontal="center" vertical="center"/>
    </xf>
    <xf numFmtId="0" fontId="210" fillId="190" borderId="53" xfId="3" applyFont="1" applyFill="1" applyBorder="1" applyAlignment="1">
      <alignment horizontal="center" vertical="center"/>
    </xf>
    <xf numFmtId="0" fontId="210" fillId="190" borderId="139" xfId="3" applyFont="1" applyFill="1" applyBorder="1" applyAlignment="1">
      <alignment horizontal="center" vertical="center"/>
    </xf>
    <xf numFmtId="0" fontId="210" fillId="190" borderId="1" xfId="3" applyFont="1" applyFill="1" applyBorder="1" applyAlignment="1">
      <alignment horizontal="center" vertical="center"/>
    </xf>
    <xf numFmtId="0" fontId="141" fillId="191" borderId="281" xfId="3" applyFont="1" applyFill="1" applyBorder="1" applyAlignment="1">
      <alignment horizontal="center" vertical="center" wrapText="1"/>
    </xf>
    <xf numFmtId="0" fontId="142" fillId="138" borderId="204" xfId="3" applyFont="1" applyFill="1" applyBorder="1" applyAlignment="1">
      <alignment horizontal="center" vertical="center"/>
    </xf>
    <xf numFmtId="0" fontId="142" fillId="140" borderId="204" xfId="3" applyFont="1" applyFill="1" applyBorder="1" applyAlignment="1">
      <alignment horizontal="center" vertical="center"/>
    </xf>
    <xf numFmtId="0" fontId="210" fillId="146" borderId="137" xfId="3" applyFont="1" applyFill="1" applyBorder="1" applyAlignment="1">
      <alignment horizontal="center" vertical="center"/>
    </xf>
    <xf numFmtId="0" fontId="210" fillId="146" borderId="36" xfId="3" applyFont="1" applyFill="1" applyBorder="1" applyAlignment="1">
      <alignment horizontal="center" vertical="center"/>
    </xf>
    <xf numFmtId="0" fontId="210" fillId="146" borderId="113" xfId="3" applyFont="1" applyFill="1" applyBorder="1" applyAlignment="1">
      <alignment horizontal="center" vertical="center"/>
    </xf>
    <xf numFmtId="0" fontId="210" fillId="146" borderId="54" xfId="3" applyFont="1" applyFill="1" applyBorder="1" applyAlignment="1">
      <alignment horizontal="center" vertical="center"/>
    </xf>
    <xf numFmtId="0" fontId="210" fillId="146" borderId="139" xfId="3" applyFont="1" applyFill="1" applyBorder="1" applyAlignment="1">
      <alignment horizontal="center" vertical="center"/>
    </xf>
    <xf numFmtId="0" fontId="210" fillId="146" borderId="1" xfId="3" applyFont="1" applyFill="1" applyBorder="1" applyAlignment="1">
      <alignment horizontal="center" vertical="center"/>
    </xf>
    <xf numFmtId="0" fontId="142" fillId="138" borderId="206" xfId="3" applyFont="1" applyFill="1" applyBorder="1" applyAlignment="1">
      <alignment horizontal="center" vertical="center"/>
    </xf>
    <xf numFmtId="0" fontId="142" fillId="140" borderId="206" xfId="3" applyFont="1" applyFill="1" applyBorder="1" applyAlignment="1">
      <alignment horizontal="center" vertical="center"/>
    </xf>
    <xf numFmtId="0" fontId="142" fillId="119" borderId="283" xfId="3" applyFont="1" applyFill="1" applyBorder="1" applyAlignment="1">
      <alignment horizontal="center" vertical="center"/>
    </xf>
    <xf numFmtId="0" fontId="301" fillId="132" borderId="113" xfId="3" applyFont="1" applyFill="1" applyBorder="1" applyAlignment="1">
      <alignment horizontal="center" vertical="center"/>
    </xf>
    <xf numFmtId="0" fontId="301" fillId="132" borderId="138" xfId="3" applyFont="1" applyFill="1" applyBorder="1" applyAlignment="1">
      <alignment horizontal="center" vertical="center"/>
    </xf>
    <xf numFmtId="0" fontId="154" fillId="193" borderId="113" xfId="3" applyFont="1" applyFill="1" applyBorder="1" applyAlignment="1">
      <alignment vertical="center" wrapText="1"/>
    </xf>
    <xf numFmtId="0" fontId="154" fillId="193" borderId="112" xfId="3" applyFont="1" applyFill="1" applyBorder="1" applyAlignment="1">
      <alignment horizontal="center" vertical="center" wrapText="1"/>
    </xf>
    <xf numFmtId="0" fontId="154" fillId="193" borderId="113" xfId="3" applyFont="1" applyFill="1" applyBorder="1" applyAlignment="1">
      <alignment horizontal="center" vertical="center" wrapText="1"/>
    </xf>
    <xf numFmtId="0" fontId="154" fillId="193" borderId="136" xfId="3" applyFont="1" applyFill="1" applyBorder="1" applyAlignment="1">
      <alignment horizontal="left" vertical="distributed" indent="1"/>
    </xf>
    <xf numFmtId="0" fontId="154" fillId="193" borderId="136" xfId="3" applyFont="1" applyFill="1" applyBorder="1" applyAlignment="1">
      <alignment horizontal="center" vertical="center"/>
    </xf>
    <xf numFmtId="0" fontId="154" fillId="193" borderId="136" xfId="3" applyFont="1" applyFill="1" applyBorder="1" applyAlignment="1">
      <alignment horizontal="center" vertical="distributed"/>
    </xf>
    <xf numFmtId="0" fontId="154" fillId="193" borderId="136" xfId="3" applyFont="1" applyFill="1" applyBorder="1" applyAlignment="1">
      <alignment horizontal="center" vertical="center" wrapText="1"/>
    </xf>
    <xf numFmtId="0" fontId="154" fillId="194" borderId="113" xfId="5" applyFont="1" applyFill="1" applyBorder="1" applyAlignment="1">
      <alignment horizontal="left" vertical="center" wrapText="1"/>
    </xf>
    <xf numFmtId="0" fontId="154" fillId="194" borderId="137" xfId="5" applyFont="1" applyFill="1" applyBorder="1" applyAlignment="1">
      <alignment horizontal="center" vertical="center" wrapText="1"/>
    </xf>
    <xf numFmtId="0" fontId="154" fillId="194" borderId="113" xfId="5" applyFont="1" applyFill="1" applyBorder="1" applyAlignment="1">
      <alignment horizontal="center" vertical="center" wrapText="1"/>
    </xf>
    <xf numFmtId="0" fontId="301" fillId="106" borderId="113" xfId="3" applyFont="1" applyFill="1" applyBorder="1" applyAlignment="1">
      <alignment horizontal="center" vertical="center" wrapText="1"/>
    </xf>
    <xf numFmtId="0" fontId="139" fillId="109" borderId="286" xfId="3" applyFill="1" applyBorder="1" applyAlignment="1">
      <alignment horizontal="center" vertical="center"/>
    </xf>
    <xf numFmtId="0" fontId="305" fillId="109" borderId="286" xfId="3" applyFont="1" applyFill="1" applyBorder="1" applyAlignment="1">
      <alignment horizontal="center" vertical="center"/>
    </xf>
    <xf numFmtId="0" fontId="305" fillId="109" borderId="287" xfId="3" applyFont="1" applyFill="1" applyBorder="1" applyAlignment="1">
      <alignment horizontal="center" vertical="center"/>
    </xf>
    <xf numFmtId="0" fontId="139" fillId="109" borderId="288" xfId="3" applyFill="1" applyBorder="1">
      <alignment vertical="center"/>
    </xf>
    <xf numFmtId="0" fontId="139" fillId="109" borderId="289" xfId="3" applyFill="1" applyBorder="1" applyAlignment="1">
      <alignment horizontal="center" vertical="center"/>
    </xf>
    <xf numFmtId="0" fontId="141" fillId="109" borderId="286" xfId="3" applyFont="1" applyFill="1" applyBorder="1" applyAlignment="1">
      <alignment horizontal="center" vertical="center"/>
    </xf>
    <xf numFmtId="0" fontId="143" fillId="109" borderId="290" xfId="3" applyFont="1" applyFill="1" applyBorder="1" applyAlignment="1">
      <alignment horizontal="center" vertical="center"/>
    </xf>
    <xf numFmtId="0" fontId="141" fillId="109" borderId="289" xfId="3" applyFont="1" applyFill="1" applyBorder="1" applyAlignment="1">
      <alignment horizontal="center" vertical="center"/>
    </xf>
    <xf numFmtId="0" fontId="141" fillId="0" borderId="289" xfId="3" applyFont="1" applyBorder="1" applyAlignment="1">
      <alignment horizontal="center" vertical="center"/>
    </xf>
    <xf numFmtId="0" fontId="143" fillId="109" borderId="286" xfId="3" applyFont="1" applyFill="1" applyBorder="1" applyAlignment="1">
      <alignment horizontal="center" vertical="center"/>
    </xf>
    <xf numFmtId="0" fontId="143" fillId="109" borderId="289" xfId="3" applyFont="1" applyFill="1" applyBorder="1" applyAlignment="1">
      <alignment horizontal="center" vertical="center"/>
    </xf>
    <xf numFmtId="0" fontId="141" fillId="109" borderId="291" xfId="3" applyFont="1" applyFill="1" applyBorder="1">
      <alignment vertical="center"/>
    </xf>
    <xf numFmtId="0" fontId="141" fillId="109" borderId="290" xfId="3" applyFont="1" applyFill="1" applyBorder="1" applyAlignment="1">
      <alignment horizontal="center" vertical="center"/>
    </xf>
    <xf numFmtId="0" fontId="306" fillId="109" borderId="290" xfId="3" applyFont="1" applyFill="1" applyBorder="1" applyAlignment="1">
      <alignment horizontal="center" vertical="center"/>
    </xf>
    <xf numFmtId="0" fontId="143" fillId="109" borderId="292" xfId="3" applyFont="1" applyFill="1" applyBorder="1" applyAlignment="1">
      <alignment horizontal="center" vertical="center"/>
    </xf>
    <xf numFmtId="0" fontId="141" fillId="0" borderId="292" xfId="3" applyFont="1" applyBorder="1" applyAlignment="1">
      <alignment horizontal="center" vertical="center"/>
    </xf>
    <xf numFmtId="0" fontId="141" fillId="0" borderId="286" xfId="3" applyFont="1" applyBorder="1" applyAlignment="1">
      <alignment horizontal="center" vertical="center"/>
    </xf>
    <xf numFmtId="0" fontId="141" fillId="0" borderId="290" xfId="3" applyFont="1" applyBorder="1" applyAlignment="1">
      <alignment horizontal="center" vertical="center"/>
    </xf>
    <xf numFmtId="0" fontId="307" fillId="0" borderId="286" xfId="3" applyFont="1" applyBorder="1" applyAlignment="1">
      <alignment horizontal="center" vertical="center"/>
    </xf>
    <xf numFmtId="0" fontId="141" fillId="0" borderId="291" xfId="3" applyFont="1" applyBorder="1">
      <alignment vertical="center"/>
    </xf>
    <xf numFmtId="0" fontId="141" fillId="0" borderId="290" xfId="3" applyFont="1" applyBorder="1" applyAlignment="1">
      <alignment horizontal="center" vertical="center" wrapText="1"/>
    </xf>
    <xf numFmtId="0" fontId="143" fillId="0" borderId="290" xfId="3" applyFont="1" applyBorder="1" applyAlignment="1">
      <alignment horizontal="center" vertical="center"/>
    </xf>
    <xf numFmtId="0" fontId="306" fillId="0" borderId="290" xfId="3" applyFont="1" applyBorder="1" applyAlignment="1">
      <alignment horizontal="center" vertical="center" wrapText="1"/>
    </xf>
    <xf numFmtId="0" fontId="306" fillId="0" borderId="290" xfId="3" applyFont="1" applyBorder="1" applyAlignment="1">
      <alignment horizontal="center" vertical="center"/>
    </xf>
    <xf numFmtId="0" fontId="141" fillId="173" borderId="0" xfId="3" applyFont="1" applyFill="1" applyAlignment="1">
      <alignment horizontal="center" vertical="center"/>
    </xf>
    <xf numFmtId="0" fontId="143" fillId="0" borderId="290" xfId="3" applyFont="1" applyBorder="1" applyAlignment="1">
      <alignment horizontal="center" vertical="center" wrapText="1"/>
    </xf>
    <xf numFmtId="0" fontId="232" fillId="109" borderId="290" xfId="3" applyFont="1" applyFill="1" applyBorder="1" applyAlignment="1">
      <alignment horizontal="center" vertical="center"/>
    </xf>
    <xf numFmtId="0" fontId="143" fillId="109" borderId="290" xfId="3" applyFont="1" applyFill="1" applyBorder="1" applyAlignment="1">
      <alignment horizontal="center" vertical="center" wrapText="1"/>
    </xf>
    <xf numFmtId="0" fontId="141" fillId="109" borderId="290" xfId="3" applyFont="1" applyFill="1" applyBorder="1" applyAlignment="1">
      <alignment horizontal="center" vertical="center" wrapText="1"/>
    </xf>
    <xf numFmtId="0" fontId="232" fillId="109" borderId="290" xfId="3" applyFont="1" applyFill="1" applyBorder="1" applyAlignment="1">
      <alignment horizontal="center" vertical="center" wrapText="1"/>
    </xf>
    <xf numFmtId="0" fontId="292" fillId="109" borderId="290" xfId="3" applyFont="1" applyFill="1" applyBorder="1" applyAlignment="1">
      <alignment horizontal="center" vertical="center"/>
    </xf>
    <xf numFmtId="0" fontId="292" fillId="109" borderId="290" xfId="3" applyFont="1" applyFill="1" applyBorder="1" applyAlignment="1">
      <alignment horizontal="center" vertical="center" wrapText="1"/>
    </xf>
    <xf numFmtId="0" fontId="306" fillId="109" borderId="290" xfId="3" applyFont="1" applyFill="1" applyBorder="1" applyAlignment="1">
      <alignment horizontal="center" vertical="center" wrapText="1"/>
    </xf>
    <xf numFmtId="0" fontId="139" fillId="0" borderId="293" xfId="3" applyBorder="1" applyAlignment="1">
      <alignment vertical="center" wrapText="1"/>
    </xf>
    <xf numFmtId="0" fontId="240" fillId="196" borderId="293" xfId="3" applyFont="1" applyFill="1" applyBorder="1" applyAlignment="1">
      <alignment horizontal="center" vertical="center" wrapText="1"/>
    </xf>
    <xf numFmtId="0" fontId="308" fillId="196" borderId="293" xfId="3" applyFont="1" applyFill="1" applyBorder="1" applyAlignment="1">
      <alignment horizontal="center" vertical="center" wrapText="1"/>
    </xf>
    <xf numFmtId="0" fontId="240" fillId="196" borderId="294" xfId="3" applyFont="1" applyFill="1" applyBorder="1" applyAlignment="1">
      <alignment horizontal="center" vertical="center" wrapText="1"/>
    </xf>
    <xf numFmtId="0" fontId="240" fillId="196" borderId="294" xfId="3" applyFont="1" applyFill="1" applyBorder="1" applyAlignment="1">
      <alignment horizontal="center" vertical="center"/>
    </xf>
    <xf numFmtId="0" fontId="240" fillId="196" borderId="295" xfId="3" applyFont="1" applyFill="1" applyBorder="1" applyAlignment="1">
      <alignment horizontal="center" vertical="center"/>
    </xf>
    <xf numFmtId="0" fontId="188" fillId="109" borderId="296" xfId="3" applyFont="1" applyFill="1" applyBorder="1">
      <alignment vertical="center"/>
    </xf>
    <xf numFmtId="0" fontId="188" fillId="109" borderId="296" xfId="3" applyFont="1" applyFill="1" applyBorder="1" applyAlignment="1">
      <alignment horizontal="center" vertical="center"/>
    </xf>
    <xf numFmtId="0" fontId="188" fillId="109" borderId="297" xfId="3" applyFont="1" applyFill="1" applyBorder="1">
      <alignment vertical="center"/>
    </xf>
    <xf numFmtId="0" fontId="141" fillId="0" borderId="300" xfId="3" applyFont="1" applyBorder="1" applyAlignment="1">
      <alignment horizontal="center" vertical="center"/>
    </xf>
    <xf numFmtId="178" fontId="141" fillId="109" borderId="300" xfId="3" applyNumberFormat="1" applyFont="1" applyFill="1" applyBorder="1" applyAlignment="1">
      <alignment horizontal="center" vertical="center"/>
    </xf>
    <xf numFmtId="178" fontId="141" fillId="0" borderId="0" xfId="3" applyNumberFormat="1" applyFont="1" applyAlignment="1">
      <alignment horizontal="center" vertical="center"/>
    </xf>
    <xf numFmtId="0" fontId="141" fillId="124" borderId="300" xfId="3" applyFont="1" applyFill="1" applyBorder="1" applyAlignment="1">
      <alignment horizontal="center" vertical="center"/>
    </xf>
    <xf numFmtId="0" fontId="141" fillId="0" borderId="300" xfId="3" applyFont="1" applyBorder="1">
      <alignment vertical="center"/>
    </xf>
    <xf numFmtId="0" fontId="141" fillId="0" borderId="297" xfId="3" applyFont="1" applyBorder="1" applyAlignment="1">
      <alignment horizontal="center" vertical="center"/>
    </xf>
    <xf numFmtId="0" fontId="141" fillId="0" borderId="296" xfId="3" applyFont="1" applyBorder="1" applyAlignment="1">
      <alignment horizontal="center" vertical="center"/>
    </xf>
    <xf numFmtId="0" fontId="141" fillId="124" borderId="296" xfId="3" applyFont="1" applyFill="1" applyBorder="1" applyAlignment="1">
      <alignment horizontal="center" vertical="center"/>
    </xf>
    <xf numFmtId="178" fontId="141" fillId="109" borderId="296" xfId="3" applyNumberFormat="1" applyFont="1" applyFill="1" applyBorder="1" applyAlignment="1">
      <alignment horizontal="center" vertical="center"/>
    </xf>
    <xf numFmtId="0" fontId="141" fillId="0" borderId="296" xfId="3" applyFont="1" applyBorder="1">
      <alignment vertical="center"/>
    </xf>
    <xf numFmtId="0" fontId="141" fillId="109" borderId="301" xfId="3" applyFont="1" applyFill="1" applyBorder="1" applyAlignment="1">
      <alignment horizontal="right" vertical="center"/>
    </xf>
    <xf numFmtId="0" fontId="188" fillId="109" borderId="302" xfId="3" applyFont="1" applyFill="1" applyBorder="1">
      <alignment vertical="center"/>
    </xf>
    <xf numFmtId="0" fontId="188" fillId="109" borderId="303" xfId="3" applyFont="1" applyFill="1" applyBorder="1">
      <alignment vertical="center"/>
    </xf>
    <xf numFmtId="0" fontId="141" fillId="109" borderId="303" xfId="3" applyFont="1" applyFill="1" applyBorder="1" applyAlignment="1">
      <alignment horizontal="center" vertical="center"/>
    </xf>
    <xf numFmtId="0" fontId="309" fillId="109" borderId="296" xfId="8" applyFill="1" applyBorder="1">
      <alignment vertical="center"/>
    </xf>
    <xf numFmtId="0" fontId="240" fillId="109" borderId="306" xfId="3" applyFont="1" applyFill="1" applyBorder="1" applyAlignment="1">
      <alignment horizontal="center" vertical="center" wrapText="1"/>
    </xf>
    <xf numFmtId="0" fontId="188" fillId="109" borderId="293" xfId="3" applyFont="1" applyFill="1" applyBorder="1">
      <alignment vertical="center"/>
    </xf>
    <xf numFmtId="0" fontId="141" fillId="109" borderId="299" xfId="3" applyFont="1" applyFill="1" applyBorder="1" applyAlignment="1">
      <alignment horizontal="right" vertical="center"/>
    </xf>
    <xf numFmtId="0" fontId="188" fillId="109" borderId="0" xfId="3" applyFont="1" applyFill="1">
      <alignment vertical="center"/>
    </xf>
    <xf numFmtId="0" fontId="188" fillId="109" borderId="293" xfId="3" applyFont="1" applyFill="1" applyBorder="1" applyAlignment="1">
      <alignment horizontal="left" vertical="center"/>
    </xf>
    <xf numFmtId="0" fontId="188" fillId="109" borderId="0" xfId="3" applyFont="1" applyFill="1" applyAlignment="1">
      <alignment horizontal="left" vertical="center"/>
    </xf>
    <xf numFmtId="0" fontId="141" fillId="109" borderId="308" xfId="3" applyFont="1" applyFill="1" applyBorder="1" applyAlignment="1">
      <alignment horizontal="right" vertical="center"/>
    </xf>
    <xf numFmtId="0" fontId="141" fillId="0" borderId="298" xfId="3" applyFont="1" applyBorder="1" applyAlignment="1">
      <alignment horizontal="center" vertical="center"/>
    </xf>
    <xf numFmtId="0" fontId="141" fillId="109" borderId="311" xfId="3" applyFont="1" applyFill="1" applyBorder="1" applyAlignment="1">
      <alignment horizontal="right" vertical="center"/>
    </xf>
    <xf numFmtId="0" fontId="141" fillId="0" borderId="299" xfId="3" applyFont="1" applyBorder="1" applyAlignment="1">
      <alignment horizontal="center" vertical="center"/>
    </xf>
    <xf numFmtId="0" fontId="205" fillId="109" borderId="317" xfId="3" applyFont="1" applyFill="1" applyBorder="1" applyAlignment="1">
      <alignment horizontal="center" vertical="center" wrapText="1"/>
    </xf>
    <xf numFmtId="0" fontId="139" fillId="125" borderId="0" xfId="3" applyFill="1">
      <alignment vertical="center"/>
    </xf>
    <xf numFmtId="0" fontId="311" fillId="109" borderId="318" xfId="3" applyFont="1" applyFill="1" applyBorder="1" applyAlignment="1">
      <alignment horizontal="center" vertical="center" wrapText="1"/>
    </xf>
    <xf numFmtId="0" fontId="240" fillId="109" borderId="318" xfId="3" applyFont="1" applyFill="1" applyBorder="1" applyAlignment="1">
      <alignment horizontal="center" vertical="center" wrapText="1"/>
    </xf>
    <xf numFmtId="0" fontId="312" fillId="149" borderId="318" xfId="3" applyFont="1" applyFill="1" applyBorder="1" applyAlignment="1">
      <alignment horizontal="center" vertical="center" wrapText="1"/>
    </xf>
    <xf numFmtId="0" fontId="240" fillId="109" borderId="317" xfId="3" applyFont="1" applyFill="1" applyBorder="1" applyAlignment="1">
      <alignment horizontal="center" vertical="center" wrapText="1"/>
    </xf>
    <xf numFmtId="0" fontId="312" fillId="109" borderId="317" xfId="3" applyFont="1" applyFill="1" applyBorder="1" applyAlignment="1">
      <alignment horizontal="center" vertical="center" wrapText="1"/>
    </xf>
    <xf numFmtId="0" fontId="240" fillId="109" borderId="319" xfId="3" applyFont="1" applyFill="1" applyBorder="1" applyAlignment="1">
      <alignment horizontal="center" vertical="center" wrapText="1"/>
    </xf>
    <xf numFmtId="0" fontId="186" fillId="147" borderId="0" xfId="9" applyFont="1" applyBorder="1" applyAlignment="1">
      <alignment horizontal="center" vertical="center"/>
    </xf>
    <xf numFmtId="0" fontId="314" fillId="147" borderId="0" xfId="9" applyFont="1" applyBorder="1" applyAlignment="1">
      <alignment horizontal="center" vertical="center"/>
    </xf>
    <xf numFmtId="0" fontId="317" fillId="197" borderId="140" xfId="11" applyFont="1" applyBorder="1" applyAlignment="1">
      <alignment horizontal="center" vertical="center" wrapText="1"/>
    </xf>
    <xf numFmtId="0" fontId="317" fillId="197" borderId="137" xfId="11" applyFont="1" applyBorder="1" applyAlignment="1">
      <alignment horizontal="center" vertical="center" wrapText="1"/>
    </xf>
    <xf numFmtId="0" fontId="317" fillId="197" borderId="0" xfId="11" applyFont="1" applyBorder="1" applyAlignment="1">
      <alignment horizontal="center" vertical="center"/>
    </xf>
    <xf numFmtId="0" fontId="319" fillId="198" borderId="320" xfId="12" applyFont="1" applyBorder="1" applyAlignment="1">
      <alignment horizontal="center" vertical="center"/>
    </xf>
    <xf numFmtId="49" fontId="320" fillId="198" borderId="108" xfId="12" applyNumberFormat="1" applyFont="1" applyAlignment="1">
      <alignment horizontal="center" vertical="center"/>
    </xf>
    <xf numFmtId="0" fontId="323" fillId="199" borderId="136" xfId="13" applyFont="1" applyBorder="1" applyAlignment="1">
      <alignment horizontal="center" vertical="center" wrapText="1"/>
    </xf>
    <xf numFmtId="0" fontId="323" fillId="199" borderId="113" xfId="13" applyFont="1" applyBorder="1" applyAlignment="1">
      <alignment horizontal="center" vertical="center" wrapText="1"/>
    </xf>
    <xf numFmtId="0" fontId="319" fillId="198" borderId="321" xfId="12" applyFont="1" applyBorder="1" applyAlignment="1">
      <alignment horizontal="center" vertical="center"/>
    </xf>
    <xf numFmtId="0" fontId="324" fillId="199" borderId="113" xfId="13" applyFont="1" applyBorder="1" applyAlignment="1">
      <alignment horizontal="center" vertical="center" wrapText="1"/>
    </xf>
    <xf numFmtId="179" fontId="184" fillId="109" borderId="113" xfId="3" applyNumberFormat="1" applyFont="1" applyFill="1" applyBorder="1" applyAlignment="1">
      <alignment horizontal="center" vertical="center"/>
    </xf>
    <xf numFmtId="0" fontId="227" fillId="109" borderId="113" xfId="3" applyFont="1" applyFill="1" applyBorder="1" applyAlignment="1">
      <alignment horizontal="center" vertical="center"/>
    </xf>
    <xf numFmtId="49" fontId="320" fillId="109" borderId="108" xfId="12" applyNumberFormat="1" applyFont="1" applyFill="1" applyAlignment="1">
      <alignment horizontal="center" vertical="center"/>
    </xf>
    <xf numFmtId="0" fontId="323" fillId="199" borderId="323" xfId="13" applyFont="1" applyBorder="1" applyAlignment="1">
      <alignment horizontal="center" vertical="center" wrapText="1"/>
    </xf>
    <xf numFmtId="0" fontId="323" fillId="199" borderId="137" xfId="13" applyFont="1" applyBorder="1" applyAlignment="1">
      <alignment horizontal="center" vertical="center" wrapText="1"/>
    </xf>
    <xf numFmtId="0" fontId="327" fillId="198" borderId="324" xfId="14" applyFont="1" applyBorder="1" applyAlignment="1">
      <alignment horizontal="center" vertical="center"/>
    </xf>
    <xf numFmtId="0" fontId="327" fillId="198" borderId="325" xfId="14" applyFont="1" applyBorder="1" applyAlignment="1">
      <alignment horizontal="center" vertical="center"/>
    </xf>
    <xf numFmtId="0" fontId="319" fillId="198" borderId="326" xfId="12" applyFont="1" applyBorder="1" applyAlignment="1">
      <alignment horizontal="center" vertical="center"/>
    </xf>
    <xf numFmtId="0" fontId="321" fillId="198" borderId="108" xfId="12" applyFont="1" applyAlignment="1">
      <alignment horizontal="center" vertical="center"/>
    </xf>
    <xf numFmtId="0" fontId="141" fillId="140" borderId="296" xfId="3" applyFont="1" applyFill="1" applyBorder="1" applyAlignment="1">
      <alignment horizontal="center" vertical="center"/>
    </xf>
    <xf numFmtId="0" fontId="141" fillId="140" borderId="296" xfId="3" applyFont="1" applyFill="1" applyBorder="1">
      <alignment vertical="center"/>
    </xf>
    <xf numFmtId="0" fontId="317" fillId="197" borderId="112" xfId="11" applyFont="1" applyBorder="1" applyAlignment="1">
      <alignment horizontal="center" vertical="center"/>
    </xf>
    <xf numFmtId="0" fontId="317" fillId="197" borderId="110" xfId="11" applyFont="1" applyBorder="1" applyAlignment="1">
      <alignment horizontal="center" vertical="center"/>
    </xf>
    <xf numFmtId="0" fontId="186" fillId="147" borderId="0" xfId="9" applyFont="1" applyBorder="1" applyAlignment="1">
      <alignment horizontal="center" vertical="center"/>
    </xf>
    <xf numFmtId="0" fontId="321" fillId="198" borderId="321" xfId="12" applyFont="1" applyBorder="1" applyAlignment="1">
      <alignment horizontal="center" vertical="center"/>
    </xf>
    <xf numFmtId="0" fontId="321" fillId="198" borderId="108" xfId="12" applyFont="1" applyAlignment="1">
      <alignment horizontal="center" vertical="center"/>
    </xf>
    <xf numFmtId="0" fontId="184" fillId="109" borderId="113" xfId="3" applyFont="1" applyFill="1" applyBorder="1" applyAlignment="1">
      <alignment horizontal="center" vertical="center"/>
    </xf>
    <xf numFmtId="58" fontId="321" fillId="198" borderId="321" xfId="12" applyNumberFormat="1" applyFont="1" applyBorder="1" applyAlignment="1">
      <alignment horizontal="center" vertical="center"/>
    </xf>
    <xf numFmtId="58" fontId="321" fillId="198" borderId="108" xfId="12" applyNumberFormat="1" applyFont="1" applyAlignment="1">
      <alignment horizontal="center" vertical="center"/>
    </xf>
    <xf numFmtId="0" fontId="184" fillId="109" borderId="113" xfId="1" applyFont="1" applyFill="1" applyBorder="1" applyAlignment="1">
      <alignment horizontal="center" vertical="center"/>
    </xf>
    <xf numFmtId="0" fontId="314" fillId="147" borderId="0" xfId="9" applyFont="1" applyBorder="1" applyAlignment="1">
      <alignment horizontal="center" vertical="center"/>
    </xf>
    <xf numFmtId="0" fontId="315" fillId="164" borderId="240" xfId="3" applyFont="1" applyFill="1" applyBorder="1" applyAlignment="1">
      <alignment horizontal="center" vertical="center" textRotation="255"/>
    </xf>
    <xf numFmtId="0" fontId="314" fillId="147" borderId="116" xfId="9" applyFont="1" applyBorder="1" applyAlignment="1">
      <alignment horizontal="center" vertical="center"/>
    </xf>
    <xf numFmtId="0" fontId="314" fillId="147" borderId="117" xfId="9" applyFont="1" applyBorder="1" applyAlignment="1">
      <alignment horizontal="center" vertical="center"/>
    </xf>
    <xf numFmtId="0" fontId="314" fillId="147" borderId="133" xfId="9" applyFont="1" applyBorder="1" applyAlignment="1">
      <alignment horizontal="center" vertical="center"/>
    </xf>
    <xf numFmtId="0" fontId="325" fillId="197" borderId="322" xfId="11" applyFont="1" applyBorder="1" applyAlignment="1">
      <alignment horizontal="center" vertical="center" wrapText="1"/>
    </xf>
    <xf numFmtId="0" fontId="317" fillId="197" borderId="0" xfId="11" applyFont="1" applyBorder="1" applyAlignment="1">
      <alignment horizontal="center" vertical="center" wrapText="1"/>
    </xf>
    <xf numFmtId="0" fontId="317" fillId="197" borderId="322" xfId="11" applyFont="1" applyBorder="1" applyAlignment="1">
      <alignment horizontal="center" vertical="center" wrapText="1"/>
    </xf>
    <xf numFmtId="0" fontId="238" fillId="126" borderId="0" xfId="10" applyFont="1" applyAlignment="1">
      <alignment horizontal="center" vertical="center"/>
    </xf>
    <xf numFmtId="0" fontId="212" fillId="106" borderId="0" xfId="3" applyFont="1" applyFill="1" applyAlignment="1">
      <alignment horizontal="left" vertical="top" wrapText="1"/>
    </xf>
    <xf numFmtId="0" fontId="141" fillId="0" borderId="299" xfId="3" applyFont="1" applyBorder="1" applyAlignment="1">
      <alignment horizontal="center" vertical="center"/>
    </xf>
    <xf numFmtId="0" fontId="141" fillId="0" borderId="298" xfId="3" applyFont="1" applyBorder="1" applyAlignment="1">
      <alignment horizontal="center" vertical="center"/>
    </xf>
    <xf numFmtId="0" fontId="141" fillId="0" borderId="297" xfId="3" applyFont="1" applyBorder="1" applyAlignment="1">
      <alignment horizontal="center" vertical="center"/>
    </xf>
    <xf numFmtId="0" fontId="310" fillId="109" borderId="290" xfId="3" applyFont="1" applyFill="1" applyBorder="1" applyAlignment="1">
      <alignment horizontal="center" vertical="center"/>
    </xf>
    <xf numFmtId="0" fontId="188" fillId="109" borderId="313" xfId="3" applyFont="1" applyFill="1" applyBorder="1" applyAlignment="1">
      <alignment horizontal="center" vertical="center" wrapText="1"/>
    </xf>
    <xf numFmtId="0" fontId="188" fillId="109" borderId="312" xfId="3" applyFont="1" applyFill="1" applyBorder="1" applyAlignment="1">
      <alignment horizontal="center" vertical="center" wrapText="1"/>
    </xf>
    <xf numFmtId="0" fontId="188" fillId="109" borderId="310" xfId="3" applyFont="1" applyFill="1" applyBorder="1" applyAlignment="1">
      <alignment horizontal="center" vertical="center" wrapText="1"/>
    </xf>
    <xf numFmtId="0" fontId="188" fillId="109" borderId="316" xfId="3" applyFont="1" applyFill="1" applyBorder="1" applyAlignment="1">
      <alignment horizontal="left" vertical="center" wrapText="1"/>
    </xf>
    <xf numFmtId="0" fontId="188" fillId="109" borderId="113" xfId="3" applyFont="1" applyFill="1" applyBorder="1" applyAlignment="1">
      <alignment horizontal="left" vertical="center" wrapText="1"/>
    </xf>
    <xf numFmtId="0" fontId="188" fillId="109" borderId="315" xfId="3" applyFont="1" applyFill="1" applyBorder="1" applyAlignment="1">
      <alignment horizontal="left" vertical="center" wrapText="1"/>
    </xf>
    <xf numFmtId="0" fontId="188" fillId="109" borderId="314" xfId="3" applyFont="1" applyFill="1" applyBorder="1" applyAlignment="1">
      <alignment horizontal="left" vertical="center" wrapText="1"/>
    </xf>
    <xf numFmtId="0" fontId="141" fillId="109" borderId="292" xfId="3" applyFont="1" applyFill="1" applyBorder="1" applyAlignment="1">
      <alignment horizontal="center" vertical="center" wrapText="1"/>
    </xf>
    <xf numFmtId="0" fontId="141" fillId="109" borderId="307" xfId="3" applyFont="1" applyFill="1" applyBorder="1" applyAlignment="1">
      <alignment horizontal="center" vertical="center"/>
    </xf>
    <xf numFmtId="0" fontId="141" fillId="109" borderId="293" xfId="3" applyFont="1" applyFill="1" applyBorder="1" applyAlignment="1">
      <alignment horizontal="center" vertical="center"/>
    </xf>
    <xf numFmtId="0" fontId="141" fillId="109" borderId="305" xfId="3" applyFont="1" applyFill="1" applyBorder="1" applyAlignment="1">
      <alignment horizontal="center" vertical="center"/>
    </xf>
    <xf numFmtId="0" fontId="141" fillId="109" borderId="303" xfId="3" applyFont="1" applyFill="1" applyBorder="1" applyAlignment="1">
      <alignment horizontal="center" vertical="center"/>
    </xf>
    <xf numFmtId="0" fontId="141" fillId="109" borderId="304" xfId="3" applyFont="1" applyFill="1" applyBorder="1" applyAlignment="1">
      <alignment horizontal="center" vertical="center"/>
    </xf>
    <xf numFmtId="0" fontId="188" fillId="109" borderId="309" xfId="3" applyFont="1" applyFill="1" applyBorder="1" applyAlignment="1">
      <alignment horizontal="center" vertical="center"/>
    </xf>
    <xf numFmtId="0" fontId="188" fillId="109" borderId="287" xfId="3" applyFont="1" applyFill="1" applyBorder="1" applyAlignment="1">
      <alignment horizontal="center" vertical="center"/>
    </xf>
    <xf numFmtId="0" fontId="188" fillId="109" borderId="0" xfId="3" applyFont="1" applyFill="1" applyAlignment="1">
      <alignment horizontal="center" vertical="center"/>
    </xf>
    <xf numFmtId="0" fontId="141" fillId="110" borderId="290" xfId="3" applyFont="1" applyFill="1" applyBorder="1" applyAlignment="1">
      <alignment horizontal="center" vertical="center"/>
    </xf>
    <xf numFmtId="0" fontId="141" fillId="110" borderId="286" xfId="3" applyFont="1" applyFill="1" applyBorder="1" applyAlignment="1">
      <alignment horizontal="center" vertical="center"/>
    </xf>
    <xf numFmtId="0" fontId="188" fillId="109" borderId="292" xfId="3" applyFont="1" applyFill="1" applyBorder="1" applyAlignment="1">
      <alignment horizontal="left" vertical="center"/>
    </xf>
    <xf numFmtId="0" fontId="188" fillId="109" borderId="309" xfId="3" applyFont="1" applyFill="1" applyBorder="1" applyAlignment="1">
      <alignment horizontal="left" vertical="center"/>
    </xf>
    <xf numFmtId="0" fontId="154" fillId="193" borderId="136" xfId="3" applyFont="1" applyFill="1" applyBorder="1" applyAlignment="1">
      <alignment horizontal="center" vertical="center" wrapText="1"/>
    </xf>
    <xf numFmtId="0" fontId="154" fillId="193" borderId="112" xfId="3" applyFont="1" applyFill="1" applyBorder="1" applyAlignment="1">
      <alignment horizontal="center" vertical="center" wrapText="1"/>
    </xf>
    <xf numFmtId="0" fontId="154" fillId="193" borderId="110" xfId="3" applyFont="1" applyFill="1" applyBorder="1" applyAlignment="1">
      <alignment horizontal="center" vertical="center" wrapText="1"/>
    </xf>
    <xf numFmtId="0" fontId="154" fillId="194" borderId="137" xfId="5" applyFont="1" applyFill="1" applyBorder="1" applyAlignment="1">
      <alignment horizontal="center" vertical="center" wrapText="1"/>
    </xf>
    <xf numFmtId="0" fontId="154" fillId="194" borderId="111" xfId="5" applyFont="1" applyFill="1" applyBorder="1" applyAlignment="1">
      <alignment horizontal="center" vertical="center" wrapText="1"/>
    </xf>
    <xf numFmtId="0" fontId="154" fillId="194" borderId="139" xfId="5" applyFont="1" applyFill="1" applyBorder="1" applyAlignment="1">
      <alignment horizontal="center" vertical="center" wrapText="1"/>
    </xf>
    <xf numFmtId="0" fontId="154" fillId="194" borderId="113" xfId="5" applyFont="1" applyFill="1" applyBorder="1" applyAlignment="1">
      <alignment horizontal="center" vertical="center" wrapText="1"/>
    </xf>
    <xf numFmtId="0" fontId="154" fillId="193" borderId="113" xfId="3" applyFont="1" applyFill="1" applyBorder="1" applyAlignment="1">
      <alignment horizontal="center" vertical="center" wrapText="1"/>
    </xf>
    <xf numFmtId="0" fontId="154" fillId="194" borderId="136" xfId="5" applyFont="1" applyFill="1" applyBorder="1" applyAlignment="1">
      <alignment horizontal="left" vertical="center" wrapText="1"/>
    </xf>
    <xf numFmtId="0" fontId="154" fillId="194" borderId="110" xfId="5" applyFont="1" applyFill="1" applyBorder="1" applyAlignment="1">
      <alignment horizontal="left" vertical="center" wrapText="1"/>
    </xf>
    <xf numFmtId="0" fontId="154" fillId="193" borderId="136" xfId="3" applyFont="1" applyFill="1" applyBorder="1" applyAlignment="1">
      <alignment vertical="center" wrapText="1"/>
    </xf>
    <xf numFmtId="0" fontId="154" fillId="193" borderId="110" xfId="3" applyFont="1" applyFill="1" applyBorder="1" applyAlignment="1">
      <alignment vertical="center" wrapText="1"/>
    </xf>
    <xf numFmtId="0" fontId="301" fillId="132" borderId="285" xfId="3" applyFont="1" applyFill="1" applyBorder="1" applyAlignment="1">
      <alignment horizontal="center" vertical="center"/>
    </xf>
    <xf numFmtId="0" fontId="301" fillId="132" borderId="284" xfId="3" applyFont="1" applyFill="1" applyBorder="1" applyAlignment="1">
      <alignment horizontal="center" vertical="center"/>
    </xf>
    <xf numFmtId="0" fontId="144" fillId="192" borderId="273" xfId="3" applyFont="1" applyFill="1" applyBorder="1" applyAlignment="1">
      <alignment horizontal="center" vertical="center"/>
    </xf>
    <xf numFmtId="0" fontId="142" fillId="109" borderId="54" xfId="3" applyFont="1" applyFill="1" applyBorder="1" applyAlignment="1">
      <alignment horizontal="left" vertical="center"/>
    </xf>
    <xf numFmtId="0" fontId="142" fillId="109" borderId="3" xfId="3" applyFont="1" applyFill="1" applyBorder="1" applyAlignment="1">
      <alignment horizontal="left" vertical="center"/>
    </xf>
    <xf numFmtId="0" fontId="144" fillId="113" borderId="282" xfId="3" applyFont="1" applyFill="1" applyBorder="1" applyAlignment="1">
      <alignment horizontal="center" vertical="center"/>
    </xf>
    <xf numFmtId="0" fontId="144" fillId="113" borderId="273" xfId="3" applyFont="1" applyFill="1" applyBorder="1" applyAlignment="1">
      <alignment horizontal="center" vertical="center"/>
    </xf>
    <xf numFmtId="0" fontId="144" fillId="130" borderId="273" xfId="3" applyFont="1" applyFill="1" applyBorder="1" applyAlignment="1">
      <alignment horizontal="center" vertical="center"/>
    </xf>
    <xf numFmtId="0" fontId="144" fillId="145" borderId="273" xfId="3" applyFont="1" applyFill="1" applyBorder="1" applyAlignment="1">
      <alignment horizontal="center" vertical="center"/>
    </xf>
    <xf numFmtId="0" fontId="142" fillId="109" borderId="110" xfId="3" applyFont="1" applyFill="1" applyBorder="1" applyAlignment="1">
      <alignment horizontal="left" vertical="center"/>
    </xf>
    <xf numFmtId="0" fontId="142" fillId="109" borderId="113" xfId="3" applyFont="1" applyFill="1" applyBorder="1" applyAlignment="1">
      <alignment horizontal="left" vertical="center"/>
    </xf>
    <xf numFmtId="0" fontId="139" fillId="132" borderId="0" xfId="3" applyFill="1" applyAlignment="1">
      <alignment horizontal="center" vertical="center" wrapText="1"/>
    </xf>
    <xf numFmtId="0" fontId="139" fillId="132" borderId="8" xfId="3" applyFill="1" applyBorder="1" applyAlignment="1">
      <alignment horizontal="center" vertical="center" wrapText="1"/>
    </xf>
    <xf numFmtId="0" fontId="144" fillId="122" borderId="273" xfId="3" applyFont="1" applyFill="1" applyBorder="1" applyAlignment="1">
      <alignment horizontal="center" vertical="center"/>
    </xf>
    <xf numFmtId="0" fontId="142" fillId="132" borderId="273" xfId="3" applyFont="1" applyFill="1" applyBorder="1" applyAlignment="1">
      <alignment horizontal="center" vertical="center"/>
    </xf>
    <xf numFmtId="0" fontId="142" fillId="109" borderId="36" xfId="3" applyFont="1" applyFill="1" applyBorder="1" applyAlignment="1">
      <alignment horizontal="left" vertical="center"/>
    </xf>
    <xf numFmtId="0" fontId="301" fillId="132" borderId="0" xfId="3" applyFont="1" applyFill="1" applyAlignment="1">
      <alignment horizontal="center" vertical="center"/>
    </xf>
    <xf numFmtId="0" fontId="301" fillId="132" borderId="275" xfId="3" applyFont="1" applyFill="1" applyBorder="1" applyAlignment="1">
      <alignment horizontal="center" vertical="center"/>
    </xf>
    <xf numFmtId="0" fontId="301" fillId="132" borderId="274" xfId="3" applyFont="1" applyFill="1" applyBorder="1" applyAlignment="1">
      <alignment horizontal="center" vertical="center"/>
    </xf>
    <xf numFmtId="0" fontId="301" fillId="132" borderId="240" xfId="3" applyFont="1" applyFill="1" applyBorder="1" applyAlignment="1">
      <alignment horizontal="center" vertical="center"/>
    </xf>
    <xf numFmtId="0" fontId="142" fillId="109" borderId="280" xfId="3" applyFont="1" applyFill="1" applyBorder="1" applyAlignment="1">
      <alignment horizontal="left" vertical="center"/>
    </xf>
    <xf numFmtId="0" fontId="142" fillId="152" borderId="112" xfId="3" applyFont="1" applyFill="1" applyBorder="1" applyAlignment="1">
      <alignment horizontal="center" vertical="center"/>
    </xf>
    <xf numFmtId="0" fontId="142" fillId="152" borderId="113" xfId="3" applyFont="1" applyFill="1" applyBorder="1" applyAlignment="1">
      <alignment horizontal="left" vertical="center"/>
    </xf>
    <xf numFmtId="0" fontId="144" fillId="152" borderId="273" xfId="3" applyFont="1" applyFill="1" applyBorder="1" applyAlignment="1">
      <alignment horizontal="center" vertical="center"/>
    </xf>
    <xf numFmtId="0" fontId="142" fillId="152" borderId="139" xfId="3" applyFont="1" applyFill="1" applyBorder="1" applyAlignment="1">
      <alignment horizontal="left" vertical="center"/>
    </xf>
    <xf numFmtId="0" fontId="142" fillId="119" borderId="273" xfId="3" applyFont="1" applyFill="1" applyBorder="1" applyAlignment="1">
      <alignment horizontal="center" vertical="center"/>
    </xf>
    <xf numFmtId="0" fontId="154" fillId="194" borderId="113" xfId="5" applyFont="1" applyFill="1" applyBorder="1" applyAlignment="1">
      <alignment horizontal="left" vertical="center" wrapText="1"/>
    </xf>
    <xf numFmtId="0" fontId="154" fillId="193" borderId="137" xfId="3" applyFont="1" applyFill="1" applyBorder="1" applyAlignment="1">
      <alignment vertical="center" wrapText="1"/>
    </xf>
    <xf numFmtId="0" fontId="154" fillId="193" borderId="139" xfId="3" applyFont="1" applyFill="1" applyBorder="1" applyAlignment="1">
      <alignment vertical="center" wrapText="1"/>
    </xf>
    <xf numFmtId="0" fontId="297" fillId="119" borderId="0" xfId="3" applyFont="1" applyFill="1" applyAlignment="1">
      <alignment horizontal="center" vertical="center" wrapText="1"/>
    </xf>
    <xf numFmtId="0" fontId="297" fillId="119" borderId="240" xfId="3" applyFont="1" applyFill="1" applyBorder="1" applyAlignment="1">
      <alignment horizontal="center" vertical="center" wrapText="1"/>
    </xf>
    <xf numFmtId="0" fontId="299" fillId="188" borderId="138" xfId="3" applyFont="1" applyFill="1" applyBorder="1" applyAlignment="1">
      <alignment horizontal="center" vertical="center" wrapText="1"/>
    </xf>
    <xf numFmtId="0" fontId="299" fillId="188" borderId="0" xfId="3" applyFont="1" applyFill="1" applyAlignment="1">
      <alignment horizontal="center" vertical="center" wrapText="1"/>
    </xf>
    <xf numFmtId="0" fontId="298" fillId="132" borderId="132" xfId="3" applyFont="1" applyFill="1" applyBorder="1" applyAlignment="1">
      <alignment horizontal="center" vertical="center" wrapText="1"/>
    </xf>
    <xf numFmtId="0" fontId="298" fillId="132" borderId="272" xfId="3" applyFont="1" applyFill="1" applyBorder="1" applyAlignment="1">
      <alignment horizontal="center" vertical="center" wrapText="1"/>
    </xf>
    <xf numFmtId="0" fontId="298" fillId="132" borderId="0" xfId="3" applyFont="1" applyFill="1" applyAlignment="1">
      <alignment horizontal="center" vertical="center" wrapText="1"/>
    </xf>
    <xf numFmtId="0" fontId="298" fillId="132" borderId="240" xfId="3" applyFont="1" applyFill="1" applyBorder="1" applyAlignment="1">
      <alignment horizontal="center" vertical="center" wrapText="1"/>
    </xf>
    <xf numFmtId="0" fontId="303" fillId="119" borderId="0" xfId="3" applyFont="1" applyFill="1" applyAlignment="1">
      <alignment horizontal="center" vertical="center"/>
    </xf>
    <xf numFmtId="0" fontId="302" fillId="140" borderId="0" xfId="3" applyFont="1" applyFill="1" applyAlignment="1">
      <alignment horizontal="center" vertical="center"/>
    </xf>
    <xf numFmtId="0" fontId="298" fillId="106" borderId="0" xfId="3" applyFont="1" applyFill="1" applyAlignment="1">
      <alignment horizontal="left" vertical="center" wrapText="1"/>
    </xf>
    <xf numFmtId="0" fontId="304" fillId="195" borderId="109" xfId="2" applyFont="1" applyFill="1" applyAlignment="1">
      <alignment horizontal="center" vertical="center" textRotation="255" wrapText="1"/>
    </xf>
    <xf numFmtId="0" fontId="304" fillId="159" borderId="109" xfId="2" applyFont="1" applyFill="1" applyAlignment="1">
      <alignment horizontal="center" vertical="center" textRotation="255" wrapText="1"/>
    </xf>
    <xf numFmtId="0" fontId="174" fillId="140" borderId="0" xfId="3" applyFont="1" applyFill="1" applyAlignment="1">
      <alignment horizontal="center" vertical="center" wrapText="1"/>
    </xf>
    <xf numFmtId="0" fontId="141" fillId="177" borderId="125" xfId="3" applyFont="1" applyFill="1" applyBorder="1" applyAlignment="1">
      <alignment horizontal="left" vertical="center" wrapText="1"/>
    </xf>
    <xf numFmtId="0" fontId="141" fillId="177" borderId="116" xfId="3" applyFont="1" applyFill="1" applyBorder="1" applyAlignment="1">
      <alignment horizontal="left" vertical="center" wrapText="1"/>
    </xf>
    <xf numFmtId="0" fontId="141" fillId="185" borderId="125" xfId="3" applyFont="1" applyFill="1" applyBorder="1" applyAlignment="1">
      <alignment horizontal="left" vertical="center" wrapText="1"/>
    </xf>
    <xf numFmtId="0" fontId="141" fillId="185" borderId="116" xfId="3" applyFont="1" applyFill="1" applyBorder="1" applyAlignment="1">
      <alignment horizontal="left" vertical="center" wrapText="1"/>
    </xf>
    <xf numFmtId="0" fontId="141" fillId="177" borderId="189" xfId="3" applyFont="1" applyFill="1" applyBorder="1" applyAlignment="1">
      <alignment horizontal="left" vertical="center" wrapText="1"/>
    </xf>
    <xf numFmtId="0" fontId="141" fillId="177" borderId="181" xfId="3" applyFont="1" applyFill="1" applyBorder="1" applyAlignment="1">
      <alignment horizontal="left" vertical="center" wrapText="1"/>
    </xf>
    <xf numFmtId="0" fontId="141" fillId="177" borderId="265" xfId="3" applyFont="1" applyFill="1" applyBorder="1" applyAlignment="1">
      <alignment horizontal="left" vertical="center" wrapText="1"/>
    </xf>
    <xf numFmtId="0" fontId="141" fillId="177" borderId="262" xfId="3" applyFont="1" applyFill="1" applyBorder="1" applyAlignment="1">
      <alignment horizontal="left" vertical="center" wrapText="1"/>
    </xf>
    <xf numFmtId="0" fontId="142" fillId="178" borderId="271" xfId="3" applyFont="1" applyFill="1" applyBorder="1" applyAlignment="1">
      <alignment horizontal="left" vertical="center" wrapText="1"/>
    </xf>
    <xf numFmtId="0" fontId="142" fillId="178" borderId="270" xfId="3" applyFont="1" applyFill="1" applyBorder="1" applyAlignment="1">
      <alignment horizontal="left" vertical="center" wrapText="1"/>
    </xf>
    <xf numFmtId="0" fontId="142" fillId="178" borderId="115" xfId="3" applyFont="1" applyFill="1" applyBorder="1" applyAlignment="1">
      <alignment horizontal="left" vertical="center" wrapText="1"/>
    </xf>
    <xf numFmtId="0" fontId="142" fillId="178" borderId="269" xfId="3" applyFont="1" applyFill="1" applyBorder="1" applyAlignment="1">
      <alignment horizontal="left" vertical="center" wrapText="1"/>
    </xf>
    <xf numFmtId="0" fontId="142" fillId="178" borderId="115" xfId="3" applyFont="1" applyFill="1" applyBorder="1" applyAlignment="1">
      <alignment horizontal="center" vertical="center" wrapText="1"/>
    </xf>
    <xf numFmtId="0" fontId="142" fillId="178" borderId="269" xfId="3" applyFont="1" applyFill="1" applyBorder="1" applyAlignment="1">
      <alignment horizontal="center" vertical="center" wrapText="1"/>
    </xf>
    <xf numFmtId="0" fontId="245" fillId="106" borderId="0" xfId="3" applyFont="1" applyFill="1" applyAlignment="1">
      <alignment horizontal="center" vertical="center"/>
    </xf>
    <xf numFmtId="0" fontId="142" fillId="178" borderId="271" xfId="3" applyFont="1" applyFill="1" applyBorder="1" applyAlignment="1">
      <alignment horizontal="center" vertical="center" wrapText="1"/>
    </xf>
    <xf numFmtId="0" fontId="142" fillId="178" borderId="270" xfId="3" applyFont="1" applyFill="1" applyBorder="1" applyAlignment="1">
      <alignment horizontal="center" vertical="center" wrapText="1"/>
    </xf>
    <xf numFmtId="0" fontId="141" fillId="185" borderId="125" xfId="3" applyFont="1" applyFill="1" applyBorder="1" applyAlignment="1">
      <alignment horizontal="center" vertical="center" wrapText="1"/>
    </xf>
    <xf numFmtId="0" fontId="141" fillId="185" borderId="116" xfId="3" applyFont="1" applyFill="1" applyBorder="1" applyAlignment="1">
      <alignment horizontal="center" vertical="center" wrapText="1"/>
    </xf>
    <xf numFmtId="0" fontId="142" fillId="169" borderId="125" xfId="3" applyFont="1" applyFill="1" applyBorder="1" applyAlignment="1">
      <alignment horizontal="left" vertical="center" wrapText="1"/>
    </xf>
    <xf numFmtId="0" fontId="142" fillId="169" borderId="116" xfId="3" applyFont="1" applyFill="1" applyBorder="1" applyAlignment="1">
      <alignment horizontal="left" vertical="center" wrapText="1"/>
    </xf>
    <xf numFmtId="0" fontId="141" fillId="177" borderId="189" xfId="3" applyFont="1" applyFill="1" applyBorder="1" applyAlignment="1">
      <alignment horizontal="center" vertical="center" wrapText="1"/>
    </xf>
    <xf numFmtId="0" fontId="141" fillId="177" borderId="181" xfId="3" applyFont="1" applyFill="1" applyBorder="1" applyAlignment="1">
      <alignment horizontal="center" vertical="center" wrapText="1"/>
    </xf>
    <xf numFmtId="0" fontId="141" fillId="177" borderId="125" xfId="3" applyFont="1" applyFill="1" applyBorder="1" applyAlignment="1">
      <alignment horizontal="center" vertical="center" wrapText="1"/>
    </xf>
    <xf numFmtId="0" fontId="141" fillId="177" borderId="116" xfId="3" applyFont="1" applyFill="1" applyBorder="1" applyAlignment="1">
      <alignment horizontal="center" vertical="center" wrapText="1"/>
    </xf>
    <xf numFmtId="0" fontId="142" fillId="169" borderId="125" xfId="3" applyFont="1" applyFill="1" applyBorder="1" applyAlignment="1">
      <alignment horizontal="center" vertical="center" wrapText="1"/>
    </xf>
    <xf numFmtId="0" fontId="142" fillId="169" borderId="116" xfId="3" applyFont="1" applyFill="1" applyBorder="1" applyAlignment="1">
      <alignment horizontal="center" vertical="center" wrapText="1"/>
    </xf>
    <xf numFmtId="0" fontId="141" fillId="164" borderId="113" xfId="3" applyFont="1" applyFill="1" applyBorder="1" applyAlignment="1">
      <alignment horizontal="left" vertical="center" wrapText="1"/>
    </xf>
    <xf numFmtId="0" fontId="141" fillId="164" borderId="113" xfId="3" applyFont="1" applyFill="1" applyBorder="1" applyAlignment="1">
      <alignment horizontal="center" vertical="center" wrapText="1"/>
    </xf>
    <xf numFmtId="0" fontId="141" fillId="180" borderId="125" xfId="3" applyFont="1" applyFill="1" applyBorder="1" applyAlignment="1">
      <alignment horizontal="left" vertical="center" wrapText="1"/>
    </xf>
    <xf numFmtId="0" fontId="141" fillId="180" borderId="116" xfId="3" applyFont="1" applyFill="1" applyBorder="1" applyAlignment="1">
      <alignment horizontal="left" vertical="center" wrapText="1"/>
    </xf>
    <xf numFmtId="0" fontId="141" fillId="180" borderId="125" xfId="3" applyFont="1" applyFill="1" applyBorder="1" applyAlignment="1">
      <alignment horizontal="center" vertical="center" wrapText="1"/>
    </xf>
    <xf numFmtId="0" fontId="141" fillId="180" borderId="116" xfId="3" applyFont="1" applyFill="1" applyBorder="1" applyAlignment="1">
      <alignment horizontal="center" vertical="center" wrapText="1"/>
    </xf>
    <xf numFmtId="0" fontId="141" fillId="164" borderId="266" xfId="3" applyFont="1" applyFill="1" applyBorder="1" applyAlignment="1">
      <alignment horizontal="left" vertical="center" wrapText="1"/>
    </xf>
    <xf numFmtId="0" fontId="141" fillId="164" borderId="263" xfId="3" applyFont="1" applyFill="1" applyBorder="1" applyAlignment="1">
      <alignment horizontal="left" vertical="center" wrapText="1"/>
    </xf>
    <xf numFmtId="0" fontId="141" fillId="164" borderId="266" xfId="3" applyFont="1" applyFill="1" applyBorder="1" applyAlignment="1">
      <alignment horizontal="center" vertical="center" wrapText="1"/>
    </xf>
    <xf numFmtId="0" fontId="141" fillId="164" borderId="263" xfId="3" applyFont="1" applyFill="1" applyBorder="1" applyAlignment="1">
      <alignment horizontal="center" vertical="center" wrapText="1"/>
    </xf>
    <xf numFmtId="0" fontId="141" fillId="164" borderId="265" xfId="3" applyFont="1" applyFill="1" applyBorder="1" applyAlignment="1">
      <alignment horizontal="left" vertical="center" wrapText="1"/>
    </xf>
    <xf numFmtId="0" fontId="141" fillId="164" borderId="262" xfId="3" applyFont="1" applyFill="1" applyBorder="1" applyAlignment="1">
      <alignment horizontal="left" vertical="center" wrapText="1"/>
    </xf>
    <xf numFmtId="0" fontId="141" fillId="181" borderId="266" xfId="3" applyFont="1" applyFill="1" applyBorder="1" applyAlignment="1">
      <alignment horizontal="left" vertical="center" wrapText="1"/>
    </xf>
    <xf numFmtId="0" fontId="141" fillId="181" borderId="263" xfId="3" applyFont="1" applyFill="1" applyBorder="1" applyAlignment="1">
      <alignment horizontal="left" vertical="center" wrapText="1"/>
    </xf>
    <xf numFmtId="0" fontId="141" fillId="181" borderId="266" xfId="3" applyFont="1" applyFill="1" applyBorder="1" applyAlignment="1">
      <alignment horizontal="center" vertical="center" wrapText="1"/>
    </xf>
    <xf numFmtId="0" fontId="141" fillId="181" borderId="263" xfId="3" applyFont="1" applyFill="1" applyBorder="1" applyAlignment="1">
      <alignment horizontal="center" vertical="center" wrapText="1"/>
    </xf>
    <xf numFmtId="0" fontId="141" fillId="181" borderId="265" xfId="3" applyFont="1" applyFill="1" applyBorder="1" applyAlignment="1">
      <alignment horizontal="left" vertical="center" wrapText="1"/>
    </xf>
    <xf numFmtId="0" fontId="141" fillId="181" borderId="262" xfId="3" applyFont="1" applyFill="1" applyBorder="1" applyAlignment="1">
      <alignment horizontal="left" vertical="center" wrapText="1"/>
    </xf>
    <xf numFmtId="0" fontId="141" fillId="183" borderId="266" xfId="3" applyFont="1" applyFill="1" applyBorder="1" applyAlignment="1">
      <alignment horizontal="left" vertical="center" wrapText="1"/>
    </xf>
    <xf numFmtId="0" fontId="141" fillId="183" borderId="263" xfId="3" applyFont="1" applyFill="1" applyBorder="1" applyAlignment="1">
      <alignment horizontal="left" vertical="center" wrapText="1"/>
    </xf>
    <xf numFmtId="0" fontId="141" fillId="183" borderId="266" xfId="3" applyFont="1" applyFill="1" applyBorder="1" applyAlignment="1">
      <alignment horizontal="center" vertical="center" wrapText="1"/>
    </xf>
    <xf numFmtId="0" fontId="141" fillId="183" borderId="263" xfId="3" applyFont="1" applyFill="1" applyBorder="1" applyAlignment="1">
      <alignment horizontal="center" vertical="center" wrapText="1"/>
    </xf>
    <xf numFmtId="0" fontId="141" fillId="183" borderId="265" xfId="3" applyFont="1" applyFill="1" applyBorder="1" applyAlignment="1">
      <alignment horizontal="left" vertical="center" wrapText="1"/>
    </xf>
    <xf numFmtId="0" fontId="141" fillId="183" borderId="262" xfId="3" applyFont="1" applyFill="1" applyBorder="1" applyAlignment="1">
      <alignment horizontal="left" vertical="center" wrapText="1"/>
    </xf>
    <xf numFmtId="0" fontId="232" fillId="126" borderId="125" xfId="3" applyFont="1" applyFill="1" applyBorder="1" applyAlignment="1">
      <alignment horizontal="left" vertical="center" wrapText="1"/>
    </xf>
    <xf numFmtId="0" fontId="232" fillId="126" borderId="116" xfId="3" applyFont="1" applyFill="1" applyBorder="1" applyAlignment="1">
      <alignment horizontal="left" vertical="center" wrapText="1"/>
    </xf>
    <xf numFmtId="0" fontId="232" fillId="126" borderId="125" xfId="3" applyFont="1" applyFill="1" applyBorder="1" applyAlignment="1">
      <alignment horizontal="center" vertical="center" wrapText="1"/>
    </xf>
    <xf numFmtId="0" fontId="232" fillId="126" borderId="116" xfId="3" applyFont="1" applyFill="1" applyBorder="1" applyAlignment="1">
      <alignment horizontal="center" vertical="center" wrapText="1"/>
    </xf>
    <xf numFmtId="0" fontId="141" fillId="179" borderId="266" xfId="3" applyFont="1" applyFill="1" applyBorder="1" applyAlignment="1">
      <alignment horizontal="left" vertical="center" wrapText="1"/>
    </xf>
    <xf numFmtId="0" fontId="141" fillId="179" borderId="263" xfId="3" applyFont="1" applyFill="1" applyBorder="1" applyAlignment="1">
      <alignment horizontal="left" vertical="center" wrapText="1"/>
    </xf>
    <xf numFmtId="0" fontId="188" fillId="179" borderId="266" xfId="3" applyFont="1" applyFill="1" applyBorder="1" applyAlignment="1">
      <alignment horizontal="left" vertical="center" wrapText="1"/>
    </xf>
    <xf numFmtId="0" fontId="188" fillId="179" borderId="263" xfId="3" applyFont="1" applyFill="1" applyBorder="1" applyAlignment="1">
      <alignment horizontal="left" vertical="center" wrapText="1"/>
    </xf>
    <xf numFmtId="0" fontId="141" fillId="179" borderId="265" xfId="3" applyFont="1" applyFill="1" applyBorder="1" applyAlignment="1">
      <alignment horizontal="center" vertical="center" wrapText="1"/>
    </xf>
    <xf numFmtId="0" fontId="141" fillId="179" borderId="262" xfId="3" applyFont="1" applyFill="1" applyBorder="1" applyAlignment="1">
      <alignment horizontal="center" vertical="center" wrapText="1"/>
    </xf>
    <xf numFmtId="0" fontId="141" fillId="179" borderId="265" xfId="3" applyFont="1" applyFill="1" applyBorder="1" applyAlignment="1">
      <alignment horizontal="left" vertical="center" wrapText="1"/>
    </xf>
    <xf numFmtId="0" fontId="141" fillId="179" borderId="262" xfId="3" applyFont="1" applyFill="1" applyBorder="1" applyAlignment="1">
      <alignment horizontal="left" vertical="center" wrapText="1"/>
    </xf>
    <xf numFmtId="0" fontId="141" fillId="179" borderId="266" xfId="3" applyFont="1" applyFill="1" applyBorder="1" applyAlignment="1">
      <alignment horizontal="center" vertical="center" wrapText="1"/>
    </xf>
    <xf numFmtId="0" fontId="141" fillId="179" borderId="263" xfId="3" applyFont="1" applyFill="1" applyBorder="1" applyAlignment="1">
      <alignment horizontal="center" vertical="center" wrapText="1"/>
    </xf>
    <xf numFmtId="0" fontId="188" fillId="179" borderId="265" xfId="3" applyFont="1" applyFill="1" applyBorder="1" applyAlignment="1">
      <alignment horizontal="left" vertical="center" wrapText="1"/>
    </xf>
    <xf numFmtId="0" fontId="188" fillId="179" borderId="262" xfId="3" applyFont="1" applyFill="1" applyBorder="1" applyAlignment="1">
      <alignment horizontal="left" vertical="center" wrapText="1"/>
    </xf>
    <xf numFmtId="0" fontId="270" fillId="126" borderId="125" xfId="3" applyFont="1" applyFill="1" applyBorder="1" applyAlignment="1">
      <alignment horizontal="left" vertical="center" wrapText="1"/>
    </xf>
    <xf numFmtId="0" fontId="270" fillId="126" borderId="116" xfId="3" applyFont="1" applyFill="1" applyBorder="1" applyAlignment="1">
      <alignment horizontal="left" vertical="center" wrapText="1"/>
    </xf>
    <xf numFmtId="0" fontId="261" fillId="153" borderId="117" xfId="3" applyFont="1" applyFill="1" applyBorder="1" applyAlignment="1">
      <alignment horizontal="left" vertical="center" wrapText="1"/>
    </xf>
    <xf numFmtId="0" fontId="261" fillId="153" borderId="204" xfId="3" applyFont="1" applyFill="1" applyBorder="1" applyAlignment="1">
      <alignment horizontal="left" vertical="center" wrapText="1"/>
    </xf>
    <xf numFmtId="0" fontId="261" fillId="153" borderId="130" xfId="3" applyFont="1" applyFill="1" applyBorder="1" applyAlignment="1">
      <alignment horizontal="left" vertical="center" wrapText="1"/>
    </xf>
    <xf numFmtId="0" fontId="261" fillId="153" borderId="133" xfId="3" applyFont="1" applyFill="1" applyBorder="1" applyAlignment="1">
      <alignment horizontal="left" vertical="center" wrapText="1"/>
    </xf>
    <xf numFmtId="0" fontId="261" fillId="153" borderId="125" xfId="3" applyFont="1" applyFill="1" applyBorder="1" applyAlignment="1">
      <alignment horizontal="center" vertical="center" wrapText="1"/>
    </xf>
    <xf numFmtId="0" fontId="261" fillId="153" borderId="120" xfId="3" applyFont="1" applyFill="1" applyBorder="1" applyAlignment="1">
      <alignment horizontal="center" vertical="center" wrapText="1"/>
    </xf>
    <xf numFmtId="0" fontId="261" fillId="153" borderId="116" xfId="3" applyFont="1" applyFill="1" applyBorder="1" applyAlignment="1">
      <alignment horizontal="center" vertical="center" wrapText="1"/>
    </xf>
    <xf numFmtId="0" fontId="261" fillId="153" borderId="241" xfId="3" applyFont="1" applyFill="1" applyBorder="1" applyAlignment="1">
      <alignment horizontal="center" vertical="center" wrapText="1"/>
    </xf>
    <xf numFmtId="0" fontId="261" fillId="153" borderId="240" xfId="3" applyFont="1" applyFill="1" applyBorder="1" applyAlignment="1">
      <alignment horizontal="center" vertical="center" wrapText="1"/>
    </xf>
    <xf numFmtId="0" fontId="149" fillId="121" borderId="237" xfId="3" applyFont="1" applyFill="1" applyBorder="1" applyAlignment="1">
      <alignment horizontal="center" vertical="center" wrapText="1"/>
    </xf>
    <xf numFmtId="0" fontId="274" fillId="171" borderId="180" xfId="3" applyFont="1" applyFill="1" applyBorder="1" applyAlignment="1">
      <alignment horizontal="center" vertical="center" wrapText="1"/>
    </xf>
    <xf numFmtId="0" fontId="274" fillId="171" borderId="180" xfId="3" applyFont="1" applyFill="1" applyBorder="1">
      <alignment vertical="center"/>
    </xf>
    <xf numFmtId="0" fontId="149" fillId="116" borderId="247" xfId="3" applyFont="1" applyFill="1" applyBorder="1" applyAlignment="1">
      <alignment horizontal="center" vertical="center" wrapText="1"/>
    </xf>
    <xf numFmtId="0" fontId="149" fillId="116" borderId="248" xfId="3" applyFont="1" applyFill="1" applyBorder="1" applyAlignment="1">
      <alignment horizontal="center" vertical="center" wrapText="1"/>
    </xf>
    <xf numFmtId="0" fontId="220" fillId="177" borderId="6" xfId="3" applyFont="1" applyFill="1" applyBorder="1" applyAlignment="1">
      <alignment horizontal="center" vertical="center" wrapText="1"/>
    </xf>
    <xf numFmtId="0" fontId="221" fillId="177" borderId="6" xfId="3" applyFont="1" applyFill="1" applyBorder="1">
      <alignment vertical="center"/>
    </xf>
    <xf numFmtId="0" fontId="261" fillId="153" borderId="117" xfId="3" applyFont="1" applyFill="1" applyBorder="1" applyAlignment="1">
      <alignment horizontal="center" vertical="center" wrapText="1"/>
    </xf>
    <xf numFmtId="0" fontId="220" fillId="177" borderId="53" xfId="3" applyFont="1" applyFill="1" applyBorder="1" applyAlignment="1">
      <alignment horizontal="left" vertical="center" wrapText="1"/>
    </xf>
    <xf numFmtId="0" fontId="220" fillId="177" borderId="54" xfId="3" applyFont="1" applyFill="1" applyBorder="1" applyAlignment="1">
      <alignment horizontal="left" vertical="center" wrapText="1"/>
    </xf>
    <xf numFmtId="0" fontId="220" fillId="177" borderId="3" xfId="3" applyFont="1" applyFill="1" applyBorder="1" applyAlignment="1">
      <alignment horizontal="left" vertical="center" wrapText="1"/>
    </xf>
    <xf numFmtId="0" fontId="149" fillId="115" borderId="261" xfId="3" applyFont="1" applyFill="1" applyBorder="1" applyAlignment="1">
      <alignment horizontal="center" vertical="center" wrapText="1"/>
    </xf>
    <xf numFmtId="0" fontId="149" fillId="115" borderId="260" xfId="3" applyFont="1" applyFill="1" applyBorder="1" applyAlignment="1">
      <alignment horizontal="center" vertical="center" wrapText="1"/>
    </xf>
    <xf numFmtId="0" fontId="149" fillId="115" borderId="259" xfId="3" applyFont="1" applyFill="1" applyBorder="1" applyAlignment="1">
      <alignment horizontal="center" vertical="center" wrapText="1"/>
    </xf>
    <xf numFmtId="0" fontId="149" fillId="114" borderId="247" xfId="3" applyFont="1" applyFill="1" applyBorder="1" applyAlignment="1">
      <alignment horizontal="center" vertical="center" wrapText="1"/>
    </xf>
    <xf numFmtId="0" fontId="220" fillId="175" borderId="4" xfId="3" applyFont="1" applyFill="1" applyBorder="1" applyAlignment="1">
      <alignment horizontal="center" vertical="center" wrapText="1"/>
    </xf>
    <xf numFmtId="0" fontId="220" fillId="175" borderId="5" xfId="3" applyFont="1" applyFill="1" applyBorder="1" applyAlignment="1">
      <alignment horizontal="center" vertical="center" wrapText="1"/>
    </xf>
    <xf numFmtId="0" fontId="149" fillId="174" borderId="248" xfId="3" applyFont="1" applyFill="1" applyBorder="1" applyAlignment="1">
      <alignment horizontal="center" vertical="center" wrapText="1"/>
    </xf>
    <xf numFmtId="0" fontId="142" fillId="167" borderId="258" xfId="3" applyFont="1" applyFill="1" applyBorder="1" applyAlignment="1">
      <alignment horizontal="center" vertical="center" wrapText="1"/>
    </xf>
    <xf numFmtId="0" fontId="142" fillId="167" borderId="7" xfId="3" applyFont="1" applyFill="1" applyBorder="1" applyAlignment="1">
      <alignment horizontal="center" vertical="center" wrapText="1"/>
    </xf>
    <xf numFmtId="0" fontId="142" fillId="167" borderId="9" xfId="3" applyFont="1" applyFill="1" applyBorder="1" applyAlignment="1">
      <alignment horizontal="center" vertical="center" wrapText="1"/>
    </xf>
    <xf numFmtId="0" fontId="142" fillId="167" borderId="8" xfId="3" applyFont="1" applyFill="1" applyBorder="1" applyAlignment="1">
      <alignment horizontal="center" vertical="center" wrapText="1"/>
    </xf>
    <xf numFmtId="0" fontId="149" fillId="108" borderId="248" xfId="3" applyFont="1" applyFill="1" applyBorder="1" applyAlignment="1">
      <alignment horizontal="center" vertical="center" wrapText="1"/>
    </xf>
    <xf numFmtId="0" fontId="272" fillId="176" borderId="180" xfId="3" applyFont="1" applyFill="1" applyBorder="1" applyAlignment="1">
      <alignment horizontal="center" vertical="center" wrapText="1"/>
    </xf>
    <xf numFmtId="0" fontId="149" fillId="114" borderId="248" xfId="3" applyFont="1" applyFill="1" applyBorder="1" applyAlignment="1">
      <alignment horizontal="center" vertical="center" wrapText="1"/>
    </xf>
    <xf numFmtId="0" fontId="220" fillId="175" borderId="6" xfId="3" applyFont="1" applyFill="1" applyBorder="1" applyAlignment="1">
      <alignment horizontal="center" vertical="center" wrapText="1"/>
    </xf>
    <xf numFmtId="0" fontId="221" fillId="175" borderId="6" xfId="3" applyFont="1" applyFill="1" applyBorder="1">
      <alignment vertical="center"/>
    </xf>
    <xf numFmtId="0" fontId="149" fillId="118" borderId="248" xfId="3" applyFont="1" applyFill="1" applyBorder="1" applyAlignment="1">
      <alignment horizontal="center" vertical="center" wrapText="1"/>
    </xf>
    <xf numFmtId="0" fontId="220" fillId="172" borderId="4" xfId="3" applyFont="1" applyFill="1" applyBorder="1" applyAlignment="1">
      <alignment horizontal="center" vertical="center" wrapText="1"/>
    </xf>
    <xf numFmtId="0" fontId="220" fillId="172" borderId="5" xfId="3" applyFont="1" applyFill="1" applyBorder="1" applyAlignment="1">
      <alignment horizontal="center" vertical="center" wrapText="1"/>
    </xf>
    <xf numFmtId="0" fontId="220" fillId="172" borderId="6" xfId="3" applyFont="1" applyFill="1" applyBorder="1" applyAlignment="1">
      <alignment horizontal="center" vertical="center" wrapText="1"/>
    </xf>
    <xf numFmtId="0" fontId="220" fillId="172" borderId="113" xfId="3" applyFont="1" applyFill="1" applyBorder="1" applyAlignment="1">
      <alignment horizontal="center" vertical="center" wrapText="1"/>
    </xf>
    <xf numFmtId="0" fontId="149" fillId="106" borderId="0" xfId="3" applyFont="1" applyFill="1" applyAlignment="1">
      <alignment horizontal="center" vertical="center"/>
    </xf>
    <xf numFmtId="0" fontId="220" fillId="178" borderId="204" xfId="3" applyFont="1" applyFill="1" applyBorder="1" applyAlignment="1">
      <alignment horizontal="left" vertical="center" wrapText="1"/>
    </xf>
    <xf numFmtId="0" fontId="220" fillId="178" borderId="130" xfId="3" applyFont="1" applyFill="1" applyBorder="1" applyAlignment="1">
      <alignment horizontal="left" vertical="center" wrapText="1"/>
    </xf>
    <xf numFmtId="0" fontId="220" fillId="178" borderId="133" xfId="3" applyFont="1" applyFill="1" applyBorder="1" applyAlignment="1">
      <alignment horizontal="left" vertical="center" wrapText="1"/>
    </xf>
    <xf numFmtId="0" fontId="149" fillId="106" borderId="248" xfId="3" applyFont="1" applyFill="1" applyBorder="1" applyAlignment="1">
      <alignment horizontal="center" vertical="center" wrapText="1"/>
    </xf>
    <xf numFmtId="0" fontId="149" fillId="106" borderId="247" xfId="3" applyFont="1" applyFill="1" applyBorder="1" applyAlignment="1">
      <alignment horizontal="center" vertical="center" wrapText="1"/>
    </xf>
    <xf numFmtId="0" fontId="149" fillId="106" borderId="238" xfId="3" applyFont="1" applyFill="1" applyBorder="1" applyAlignment="1">
      <alignment horizontal="center" vertical="center" wrapText="1"/>
    </xf>
    <xf numFmtId="0" fontId="149" fillId="121" borderId="244" xfId="3" applyFont="1" applyFill="1" applyBorder="1" applyAlignment="1">
      <alignment horizontal="center" vertical="center" wrapText="1"/>
    </xf>
    <xf numFmtId="0" fontId="149" fillId="121" borderId="243" xfId="3" applyFont="1" applyFill="1" applyBorder="1" applyAlignment="1">
      <alignment horizontal="center" vertical="center" wrapText="1"/>
    </xf>
    <xf numFmtId="0" fontId="149" fillId="121" borderId="242" xfId="3" applyFont="1" applyFill="1" applyBorder="1" applyAlignment="1">
      <alignment horizontal="center" vertical="center" wrapText="1"/>
    </xf>
    <xf numFmtId="0" fontId="220" fillId="175" borderId="53" xfId="3" applyFont="1" applyFill="1" applyBorder="1" applyAlignment="1">
      <alignment horizontal="left" vertical="center" wrapText="1"/>
    </xf>
    <xf numFmtId="0" fontId="220" fillId="175" borderId="54" xfId="3" applyFont="1" applyFill="1" applyBorder="1" applyAlignment="1">
      <alignment horizontal="left" vertical="center" wrapText="1"/>
    </xf>
    <xf numFmtId="0" fontId="220" fillId="175" borderId="3" xfId="3" applyFont="1" applyFill="1" applyBorder="1" applyAlignment="1">
      <alignment horizontal="left" vertical="center" wrapText="1"/>
    </xf>
    <xf numFmtId="0" fontId="220" fillId="167" borderId="53" xfId="3" applyFont="1" applyFill="1" applyBorder="1" applyAlignment="1">
      <alignment horizontal="left" vertical="center" wrapText="1"/>
    </xf>
    <xf numFmtId="0" fontId="220" fillId="167" borderId="54" xfId="3" applyFont="1" applyFill="1" applyBorder="1" applyAlignment="1">
      <alignment horizontal="left" vertical="center" wrapText="1"/>
    </xf>
    <xf numFmtId="0" fontId="220" fillId="167" borderId="3" xfId="3" applyFont="1" applyFill="1" applyBorder="1" applyAlignment="1">
      <alignment horizontal="left" vertical="center" wrapText="1"/>
    </xf>
    <xf numFmtId="0" fontId="149" fillId="157" borderId="256" xfId="3" applyFont="1" applyFill="1" applyBorder="1" applyAlignment="1">
      <alignment horizontal="center" vertical="center" wrapText="1"/>
    </xf>
    <xf numFmtId="0" fontId="149" fillId="157" borderId="255" xfId="3" applyFont="1" applyFill="1" applyBorder="1" applyAlignment="1">
      <alignment horizontal="center" vertical="center" wrapText="1"/>
    </xf>
    <xf numFmtId="0" fontId="149" fillId="157" borderId="254" xfId="3" applyFont="1" applyFill="1" applyBorder="1" applyAlignment="1">
      <alignment horizontal="center" vertical="center" wrapText="1"/>
    </xf>
    <xf numFmtId="0" fontId="220" fillId="173" borderId="253" xfId="3" applyFont="1" applyFill="1" applyBorder="1" applyAlignment="1">
      <alignment horizontal="left" vertical="center" wrapText="1"/>
    </xf>
    <xf numFmtId="0" fontId="220" fillId="173" borderId="252" xfId="3" applyFont="1" applyFill="1" applyBorder="1" applyAlignment="1">
      <alignment horizontal="left" vertical="center" wrapText="1"/>
    </xf>
    <xf numFmtId="0" fontId="220" fillId="173" borderId="251" xfId="3" applyFont="1" applyFill="1" applyBorder="1" applyAlignment="1">
      <alignment horizontal="left" vertical="center" wrapText="1"/>
    </xf>
    <xf numFmtId="0" fontId="220" fillId="173" borderId="250" xfId="3" applyFont="1" applyFill="1" applyBorder="1" applyAlignment="1">
      <alignment horizontal="left" vertical="center" wrapText="1"/>
    </xf>
    <xf numFmtId="0" fontId="220" fillId="173" borderId="54" xfId="3" applyFont="1" applyFill="1" applyBorder="1" applyAlignment="1">
      <alignment horizontal="left" vertical="center" wrapText="1"/>
    </xf>
    <xf numFmtId="0" fontId="220" fillId="173" borderId="3" xfId="3" applyFont="1" applyFill="1" applyBorder="1" applyAlignment="1">
      <alignment horizontal="left" vertical="center" wrapText="1"/>
    </xf>
    <xf numFmtId="0" fontId="220" fillId="164" borderId="183" xfId="3" applyFont="1" applyFill="1" applyBorder="1" applyAlignment="1">
      <alignment horizontal="left" vertical="center" wrapText="1"/>
    </xf>
    <xf numFmtId="0" fontId="220" fillId="164" borderId="182" xfId="3" applyFont="1" applyFill="1" applyBorder="1" applyAlignment="1">
      <alignment horizontal="left" vertical="center" wrapText="1"/>
    </xf>
    <xf numFmtId="0" fontId="220" fillId="164" borderId="184" xfId="3" applyFont="1" applyFill="1" applyBorder="1" applyAlignment="1">
      <alignment horizontal="left" vertical="center" wrapText="1"/>
    </xf>
    <xf numFmtId="0" fontId="149" fillId="163" borderId="247" xfId="3" applyFont="1" applyFill="1" applyBorder="1" applyAlignment="1">
      <alignment horizontal="center" vertical="center" wrapText="1"/>
    </xf>
    <xf numFmtId="0" fontId="220" fillId="162" borderId="183" xfId="3" applyFont="1" applyFill="1" applyBorder="1" applyAlignment="1">
      <alignment horizontal="left" vertical="center" wrapText="1"/>
    </xf>
    <xf numFmtId="0" fontId="220" fillId="162" borderId="182" xfId="3" applyFont="1" applyFill="1" applyBorder="1" applyAlignment="1">
      <alignment horizontal="left" vertical="center" wrapText="1"/>
    </xf>
    <xf numFmtId="0" fontId="220" fillId="162" borderId="184" xfId="3" applyFont="1" applyFill="1" applyBorder="1" applyAlignment="1">
      <alignment horizontal="left" vertical="center" wrapText="1"/>
    </xf>
    <xf numFmtId="0" fontId="149" fillId="136" borderId="244" xfId="3" applyFont="1" applyFill="1" applyBorder="1" applyAlignment="1">
      <alignment horizontal="center" vertical="center" wrapText="1"/>
    </xf>
    <xf numFmtId="0" fontId="149" fillId="136" borderId="243" xfId="3" applyFont="1" applyFill="1" applyBorder="1" applyAlignment="1">
      <alignment horizontal="center" vertical="center" wrapText="1"/>
    </xf>
    <xf numFmtId="0" fontId="149" fillId="136" borderId="242" xfId="3" applyFont="1" applyFill="1" applyBorder="1" applyAlignment="1">
      <alignment horizontal="center" vertical="center" wrapText="1"/>
    </xf>
    <xf numFmtId="0" fontId="149" fillId="165" borderId="247" xfId="3" applyFont="1" applyFill="1" applyBorder="1" applyAlignment="1">
      <alignment horizontal="center" vertical="center" wrapText="1"/>
    </xf>
    <xf numFmtId="0" fontId="220" fillId="177" borderId="5" xfId="3" applyFont="1" applyFill="1" applyBorder="1" applyAlignment="1">
      <alignment horizontal="center" vertical="center" wrapText="1"/>
    </xf>
    <xf numFmtId="0" fontId="221" fillId="177" borderId="5" xfId="3" applyFont="1" applyFill="1" applyBorder="1">
      <alignment vertical="center"/>
    </xf>
    <xf numFmtId="0" fontId="220" fillId="177" borderId="113" xfId="3" applyFont="1" applyFill="1" applyBorder="1" applyAlignment="1">
      <alignment horizontal="center" vertical="center" wrapText="1"/>
    </xf>
    <xf numFmtId="0" fontId="149" fillId="115" borderId="237" xfId="3" applyFont="1" applyFill="1" applyBorder="1" applyAlignment="1">
      <alignment horizontal="center" vertical="center" wrapText="1"/>
    </xf>
    <xf numFmtId="0" fontId="149" fillId="115" borderId="246" xfId="3" applyFont="1" applyFill="1" applyBorder="1" applyAlignment="1">
      <alignment horizontal="center" vertical="center" wrapText="1"/>
    </xf>
    <xf numFmtId="0" fontId="264" fillId="154" borderId="249" xfId="3" applyFont="1" applyFill="1" applyBorder="1" applyAlignment="1">
      <alignment horizontal="center" vertical="center" wrapText="1"/>
    </xf>
    <xf numFmtId="0" fontId="264" fillId="154" borderId="5" xfId="3" applyFont="1" applyFill="1" applyBorder="1" applyAlignment="1">
      <alignment horizontal="center" vertical="center" wrapText="1"/>
    </xf>
    <xf numFmtId="0" fontId="264" fillId="154" borderId="6" xfId="3" applyFont="1" applyFill="1" applyBorder="1" applyAlignment="1">
      <alignment horizontal="center" vertical="center" wrapText="1"/>
    </xf>
    <xf numFmtId="0" fontId="149" fillId="108" borderId="238" xfId="3" applyFont="1" applyFill="1" applyBorder="1" applyAlignment="1">
      <alignment horizontal="center" vertical="center" wrapText="1"/>
    </xf>
    <xf numFmtId="0" fontId="262" fillId="127" borderId="244" xfId="3" applyFont="1" applyFill="1" applyBorder="1" applyAlignment="1">
      <alignment horizontal="center" vertical="center" wrapText="1"/>
    </xf>
    <xf numFmtId="0" fontId="262" fillId="127" borderId="243" xfId="3" applyFont="1" applyFill="1" applyBorder="1" applyAlignment="1">
      <alignment horizontal="center" vertical="center" wrapText="1"/>
    </xf>
    <xf numFmtId="0" fontId="262" fillId="127" borderId="242" xfId="3" applyFont="1" applyFill="1" applyBorder="1" applyAlignment="1">
      <alignment horizontal="center" vertical="center" wrapText="1"/>
    </xf>
    <xf numFmtId="0" fontId="149" fillId="136" borderId="245" xfId="3" applyFont="1" applyFill="1" applyBorder="1" applyAlignment="1">
      <alignment horizontal="center" vertical="center" wrapText="1"/>
    </xf>
    <xf numFmtId="0" fontId="149" fillId="136" borderId="246" xfId="3" applyFont="1" applyFill="1" applyBorder="1" applyAlignment="1">
      <alignment horizontal="center" vertical="center" wrapText="1"/>
    </xf>
    <xf numFmtId="0" fontId="149" fillId="121" borderId="245" xfId="3" applyFont="1" applyFill="1" applyBorder="1" applyAlignment="1">
      <alignment horizontal="center" vertical="center" wrapText="1"/>
    </xf>
    <xf numFmtId="0" fontId="262" fillId="127" borderId="245" xfId="3" applyFont="1" applyFill="1" applyBorder="1" applyAlignment="1">
      <alignment horizontal="center" vertical="center" wrapText="1"/>
    </xf>
    <xf numFmtId="0" fontId="262" fillId="127" borderId="237" xfId="3" applyFont="1" applyFill="1" applyBorder="1" applyAlignment="1">
      <alignment horizontal="center" vertical="center" wrapText="1"/>
    </xf>
    <xf numFmtId="0" fontId="149" fillId="157" borderId="257" xfId="3" applyFont="1" applyFill="1" applyBorder="1" applyAlignment="1">
      <alignment horizontal="center" vertical="center" wrapText="1"/>
    </xf>
    <xf numFmtId="0" fontId="149" fillId="157" borderId="237" xfId="3" applyFont="1" applyFill="1" applyBorder="1" applyAlignment="1">
      <alignment horizontal="center" vertical="center" wrapText="1"/>
    </xf>
    <xf numFmtId="0" fontId="142" fillId="173" borderId="113" xfId="3" applyFont="1" applyFill="1" applyBorder="1" applyAlignment="1">
      <alignment horizontal="center" vertical="center" wrapText="1"/>
    </xf>
    <xf numFmtId="0" fontId="149" fillId="127" borderId="237" xfId="3" applyFont="1" applyFill="1" applyBorder="1" applyAlignment="1">
      <alignment horizontal="center" vertical="center" wrapText="1"/>
    </xf>
    <xf numFmtId="0" fontId="149" fillId="127" borderId="246" xfId="3" applyFont="1" applyFill="1" applyBorder="1" applyAlignment="1">
      <alignment horizontal="center" vertical="center" wrapText="1"/>
    </xf>
    <xf numFmtId="0" fontId="270" fillId="143" borderId="189" xfId="3" applyFont="1" applyFill="1" applyBorder="1" applyAlignment="1">
      <alignment horizontal="center" vertical="center" wrapText="1"/>
    </xf>
    <xf numFmtId="0" fontId="270" fillId="143" borderId="181" xfId="3" applyFont="1" applyFill="1" applyBorder="1" applyAlignment="1">
      <alignment horizontal="center" vertical="center" wrapText="1"/>
    </xf>
    <xf numFmtId="0" fontId="270" fillId="143" borderId="180" xfId="3" applyFont="1" applyFill="1" applyBorder="1" applyAlignment="1">
      <alignment horizontal="center" vertical="center" wrapText="1"/>
    </xf>
    <xf numFmtId="0" fontId="271" fillId="143" borderId="180" xfId="3" applyFont="1" applyFill="1" applyBorder="1" applyAlignment="1">
      <alignment horizontal="center" vertical="center"/>
    </xf>
    <xf numFmtId="0" fontId="149" fillId="165" borderId="248" xfId="3" applyFont="1" applyFill="1" applyBorder="1" applyAlignment="1">
      <alignment horizontal="center" vertical="center" wrapText="1"/>
    </xf>
    <xf numFmtId="0" fontId="220" fillId="164" borderId="180" xfId="3" applyFont="1" applyFill="1" applyBorder="1" applyAlignment="1">
      <alignment horizontal="center" vertical="center" wrapText="1"/>
    </xf>
    <xf numFmtId="0" fontId="221" fillId="164" borderId="180" xfId="3" applyFont="1" applyFill="1" applyBorder="1">
      <alignment vertical="center"/>
    </xf>
    <xf numFmtId="0" fontId="149" fillId="163" borderId="238" xfId="3" applyFont="1" applyFill="1" applyBorder="1" applyAlignment="1">
      <alignment horizontal="center" vertical="center" wrapText="1"/>
    </xf>
    <xf numFmtId="0" fontId="220" fillId="162" borderId="180" xfId="3" applyFont="1" applyFill="1" applyBorder="1" applyAlignment="1">
      <alignment horizontal="center" vertical="center" wrapText="1"/>
    </xf>
    <xf numFmtId="0" fontId="221" fillId="162" borderId="180" xfId="3" applyFont="1" applyFill="1" applyBorder="1">
      <alignment vertical="center"/>
    </xf>
    <xf numFmtId="0" fontId="220" fillId="177" borderId="2" xfId="3" applyFont="1" applyFill="1" applyBorder="1" applyAlignment="1">
      <alignment horizontal="center" vertical="center" wrapText="1"/>
    </xf>
    <xf numFmtId="0" fontId="221" fillId="177" borderId="2" xfId="3" applyFont="1" applyFill="1" applyBorder="1">
      <alignment vertical="center"/>
    </xf>
    <xf numFmtId="0" fontId="221" fillId="177" borderId="113" xfId="3" applyFont="1" applyFill="1" applyBorder="1">
      <alignment vertical="center"/>
    </xf>
    <xf numFmtId="0" fontId="220" fillId="164" borderId="189" xfId="3" applyFont="1" applyFill="1" applyBorder="1" applyAlignment="1">
      <alignment horizontal="center" vertical="center" wrapText="1"/>
    </xf>
    <xf numFmtId="0" fontId="220" fillId="164" borderId="187" xfId="3" applyFont="1" applyFill="1" applyBorder="1" applyAlignment="1">
      <alignment horizontal="center" vertical="center" wrapText="1"/>
    </xf>
    <xf numFmtId="0" fontId="220" fillId="164" borderId="181" xfId="3" applyFont="1" applyFill="1" applyBorder="1" applyAlignment="1">
      <alignment horizontal="center" vertical="center" wrapText="1"/>
    </xf>
    <xf numFmtId="0" fontId="220" fillId="164" borderId="180" xfId="3" applyFont="1" applyFill="1" applyBorder="1" applyAlignment="1">
      <alignment horizontal="center" vertical="center"/>
    </xf>
    <xf numFmtId="0" fontId="149" fillId="115" borderId="238" xfId="3" applyFont="1" applyFill="1" applyBorder="1" applyAlignment="1">
      <alignment horizontal="center" vertical="center" wrapText="1"/>
    </xf>
    <xf numFmtId="0" fontId="142" fillId="167" borderId="4" xfId="3" applyFont="1" applyFill="1" applyBorder="1" applyAlignment="1">
      <alignment horizontal="center" vertical="center" wrapText="1"/>
    </xf>
    <xf numFmtId="0" fontId="142" fillId="167" borderId="5" xfId="3" applyFont="1" applyFill="1" applyBorder="1" applyAlignment="1">
      <alignment horizontal="center" vertical="center" wrapText="1"/>
    </xf>
    <xf numFmtId="0" fontId="142" fillId="167" borderId="6" xfId="3" applyFont="1" applyFill="1" applyBorder="1" applyAlignment="1">
      <alignment horizontal="center" vertical="center" wrapText="1"/>
    </xf>
    <xf numFmtId="0" fontId="264" fillId="154" borderId="4" xfId="3" applyFont="1" applyFill="1" applyBorder="1" applyAlignment="1">
      <alignment horizontal="center" vertical="center" wrapText="1"/>
    </xf>
    <xf numFmtId="0" fontId="265" fillId="171" borderId="180" xfId="3" applyFont="1" applyFill="1" applyBorder="1" applyAlignment="1">
      <alignment horizontal="center" vertical="center" wrapText="1"/>
    </xf>
    <xf numFmtId="0" fontId="265" fillId="171" borderId="180" xfId="3" applyFont="1" applyFill="1" applyBorder="1">
      <alignment vertical="center"/>
    </xf>
    <xf numFmtId="0" fontId="142" fillId="172" borderId="117" xfId="3" applyFont="1" applyFill="1" applyBorder="1" applyAlignment="1">
      <alignment horizontal="center" vertical="center" wrapText="1"/>
    </xf>
    <xf numFmtId="0" fontId="142" fillId="172" borderId="117" xfId="3" applyFont="1" applyFill="1" applyBorder="1">
      <alignment vertical="center"/>
    </xf>
    <xf numFmtId="0" fontId="142" fillId="172" borderId="125" xfId="3" applyFont="1" applyFill="1" applyBorder="1" applyAlignment="1">
      <alignment horizontal="center" vertical="center" wrapText="1"/>
    </xf>
    <xf numFmtId="0" fontId="142" fillId="172" borderId="120" xfId="3" applyFont="1" applyFill="1" applyBorder="1" applyAlignment="1">
      <alignment horizontal="center" vertical="center" wrapText="1"/>
    </xf>
    <xf numFmtId="0" fontId="142" fillId="172" borderId="116" xfId="3" applyFont="1" applyFill="1" applyBorder="1" applyAlignment="1">
      <alignment horizontal="center" vertical="center" wrapText="1"/>
    </xf>
    <xf numFmtId="0" fontId="142" fillId="132" borderId="117" xfId="3" applyFont="1" applyFill="1" applyBorder="1" applyAlignment="1">
      <alignment horizontal="center" vertical="center" wrapText="1"/>
    </xf>
    <xf numFmtId="0" fontId="142" fillId="132" borderId="117" xfId="3" applyFont="1" applyFill="1" applyBorder="1">
      <alignment vertical="center"/>
    </xf>
    <xf numFmtId="0" fontId="141" fillId="120" borderId="189" xfId="3" applyFont="1" applyFill="1" applyBorder="1" applyAlignment="1">
      <alignment horizontal="center" vertical="center" wrapText="1"/>
    </xf>
    <xf numFmtId="0" fontId="141" fillId="120" borderId="181" xfId="3" applyFont="1" applyFill="1" applyBorder="1" applyAlignment="1">
      <alignment horizontal="center" vertical="center" wrapText="1"/>
    </xf>
    <xf numFmtId="0" fontId="143" fillId="170" borderId="180" xfId="3" applyFont="1" applyFill="1" applyBorder="1" applyAlignment="1">
      <alignment horizontal="center" vertical="center" wrapText="1"/>
    </xf>
    <xf numFmtId="0" fontId="143" fillId="0" borderId="180" xfId="3" applyFont="1" applyBorder="1">
      <alignment vertical="center"/>
    </xf>
    <xf numFmtId="0" fontId="142" fillId="169" borderId="180" xfId="3" applyFont="1" applyFill="1" applyBorder="1" applyAlignment="1">
      <alignment horizontal="center" vertical="center" wrapText="1"/>
    </xf>
    <xf numFmtId="0" fontId="142" fillId="169" borderId="180" xfId="3" applyFont="1" applyFill="1" applyBorder="1">
      <alignment vertical="center"/>
    </xf>
    <xf numFmtId="0" fontId="141" fillId="164" borderId="180" xfId="3" applyFont="1" applyFill="1" applyBorder="1" applyAlignment="1">
      <alignment horizontal="center" vertical="center" wrapText="1"/>
    </xf>
    <xf numFmtId="0" fontId="141" fillId="164" borderId="180" xfId="3" applyFont="1" applyFill="1" applyBorder="1">
      <alignment vertical="center"/>
    </xf>
    <xf numFmtId="0" fontId="142" fillId="162" borderId="180" xfId="3" applyFont="1" applyFill="1" applyBorder="1" applyAlignment="1">
      <alignment horizontal="center" vertical="center" wrapText="1"/>
    </xf>
    <xf numFmtId="0" fontId="142" fillId="0" borderId="180" xfId="3" applyFont="1" applyBorder="1">
      <alignment vertical="center"/>
    </xf>
    <xf numFmtId="0" fontId="142" fillId="167" borderId="117" xfId="3" applyFont="1" applyFill="1" applyBorder="1" applyAlignment="1">
      <alignment horizontal="center" vertical="center" wrapText="1"/>
    </xf>
    <xf numFmtId="0" fontId="142" fillId="0" borderId="117" xfId="3" applyFont="1" applyBorder="1">
      <alignment vertical="center"/>
    </xf>
    <xf numFmtId="0" fontId="232" fillId="166" borderId="180" xfId="3" applyFont="1" applyFill="1" applyBorder="1" applyAlignment="1">
      <alignment horizontal="center" vertical="center" wrapText="1"/>
    </xf>
    <xf numFmtId="0" fontId="232" fillId="166" borderId="180" xfId="3" applyFont="1" applyFill="1" applyBorder="1">
      <alignment vertical="center"/>
    </xf>
    <xf numFmtId="0" fontId="264" fillId="154" borderId="180" xfId="3" applyFont="1" applyFill="1" applyBorder="1" applyAlignment="1">
      <alignment horizontal="center" vertical="center" wrapText="1"/>
    </xf>
    <xf numFmtId="0" fontId="142" fillId="132" borderId="125" xfId="3" applyFont="1" applyFill="1" applyBorder="1">
      <alignment vertical="center"/>
    </xf>
    <xf numFmtId="0" fontId="219" fillId="106" borderId="0" xfId="3" applyFont="1" applyFill="1" applyAlignment="1">
      <alignment horizontal="center"/>
    </xf>
    <xf numFmtId="0" fontId="258" fillId="137" borderId="235" xfId="5" applyFont="1" applyFill="1" applyBorder="1" applyAlignment="1">
      <alignment horizontal="left" vertical="center" wrapText="1"/>
    </xf>
    <xf numFmtId="0" fontId="258" fillId="137" borderId="234" xfId="5" applyFont="1" applyFill="1" applyBorder="1" applyAlignment="1">
      <alignment horizontal="left" vertical="center" wrapText="1"/>
    </xf>
    <xf numFmtId="0" fontId="258" fillId="137" borderId="233" xfId="5" applyFont="1" applyFill="1" applyBorder="1" applyAlignment="1">
      <alignment horizontal="left" vertical="center" wrapText="1"/>
    </xf>
    <xf numFmtId="0" fontId="253" fillId="140" borderId="230" xfId="5" applyFont="1" applyFill="1" applyBorder="1" applyAlignment="1">
      <alignment horizontal="center" vertical="center" wrapText="1"/>
    </xf>
    <xf numFmtId="0" fontId="253" fillId="140" borderId="229" xfId="5" applyFont="1" applyFill="1" applyBorder="1" applyAlignment="1">
      <alignment horizontal="center" vertical="center" wrapText="1"/>
    </xf>
    <xf numFmtId="0" fontId="253" fillId="140" borderId="228" xfId="5" applyFont="1" applyFill="1" applyBorder="1" applyAlignment="1">
      <alignment horizontal="center" vertical="center" wrapText="1"/>
    </xf>
    <xf numFmtId="0" fontId="253" fillId="140" borderId="227" xfId="5" applyFont="1" applyFill="1" applyBorder="1" applyAlignment="1">
      <alignment horizontal="center" vertical="center" wrapText="1"/>
    </xf>
    <xf numFmtId="0" fontId="253" fillId="140" borderId="226" xfId="5" applyFont="1" applyFill="1" applyBorder="1" applyAlignment="1">
      <alignment horizontal="center" vertical="center" wrapText="1"/>
    </xf>
    <xf numFmtId="0" fontId="253" fillId="140" borderId="225" xfId="5" applyFont="1" applyFill="1" applyBorder="1" applyAlignment="1">
      <alignment horizontal="center" vertical="center" wrapText="1"/>
    </xf>
    <xf numFmtId="0" fontId="252" fillId="106" borderId="0" xfId="6" applyFont="1" applyFill="1" applyAlignment="1">
      <alignment horizontal="center" vertical="center"/>
    </xf>
    <xf numFmtId="0" fontId="139" fillId="137" borderId="0" xfId="6" applyFill="1" applyAlignment="1">
      <alignment horizontal="center" vertical="center"/>
    </xf>
    <xf numFmtId="0" fontId="177" fillId="151" borderId="163" xfId="5" applyFont="1" applyFill="1" applyBorder="1" applyAlignment="1">
      <alignment horizontal="center" vertical="center" wrapText="1"/>
    </xf>
    <xf numFmtId="0" fontId="177" fillId="151" borderId="147" xfId="5" applyFont="1" applyFill="1" applyBorder="1" applyAlignment="1">
      <alignment horizontal="center" vertical="center" wrapText="1"/>
    </xf>
    <xf numFmtId="0" fontId="177" fillId="151" borderId="144" xfId="5" applyFont="1" applyFill="1" applyBorder="1" applyAlignment="1">
      <alignment horizontal="center" vertical="center" wrapText="1"/>
    </xf>
    <xf numFmtId="0" fontId="177" fillId="106" borderId="163" xfId="5" applyFont="1" applyFill="1" applyBorder="1" applyAlignment="1">
      <alignment horizontal="center" vertical="center" wrapText="1"/>
    </xf>
    <xf numFmtId="0" fontId="177" fillId="106" borderId="147" xfId="5" applyFont="1" applyFill="1" applyBorder="1" applyAlignment="1">
      <alignment horizontal="center" vertical="center" wrapText="1"/>
    </xf>
    <xf numFmtId="0" fontId="177" fillId="106" borderId="144" xfId="5" applyFont="1" applyFill="1" applyBorder="1" applyAlignment="1">
      <alignment horizontal="center" vertical="center" wrapText="1"/>
    </xf>
    <xf numFmtId="0" fontId="177" fillId="159" borderId="163" xfId="5" applyFont="1" applyFill="1" applyBorder="1" applyAlignment="1">
      <alignment horizontal="center" vertical="center" wrapText="1"/>
    </xf>
    <xf numFmtId="0" fontId="177" fillId="159" borderId="147" xfId="5" applyFont="1" applyFill="1" applyBorder="1" applyAlignment="1">
      <alignment horizontal="center" vertical="center" wrapText="1"/>
    </xf>
    <xf numFmtId="0" fontId="177" fillId="159" borderId="144" xfId="5" applyFont="1" applyFill="1" applyBorder="1" applyAlignment="1">
      <alignment horizontal="center" vertical="center" wrapText="1"/>
    </xf>
    <xf numFmtId="0" fontId="211" fillId="106" borderId="163" xfId="5" applyFont="1" applyFill="1" applyBorder="1" applyAlignment="1">
      <alignment horizontal="center" vertical="center" wrapText="1"/>
    </xf>
    <xf numFmtId="0" fontId="211" fillId="106" borderId="147" xfId="5" applyFont="1" applyFill="1" applyBorder="1" applyAlignment="1">
      <alignment horizontal="center" vertical="center" wrapText="1"/>
    </xf>
    <xf numFmtId="0" fontId="211" fillId="106" borderId="144" xfId="5" applyFont="1" applyFill="1" applyBorder="1" applyAlignment="1">
      <alignment horizontal="center" vertical="center" wrapText="1"/>
    </xf>
    <xf numFmtId="0" fontId="177" fillId="127" borderId="163" xfId="5" applyFont="1" applyFill="1" applyBorder="1" applyAlignment="1">
      <alignment horizontal="center" vertical="center" wrapText="1"/>
    </xf>
    <xf numFmtId="0" fontId="177" fillId="127" borderId="147" xfId="5" applyFont="1" applyFill="1" applyBorder="1" applyAlignment="1">
      <alignment horizontal="center" vertical="center" wrapText="1"/>
    </xf>
    <xf numFmtId="0" fontId="177" fillId="127" borderId="144" xfId="5" applyFont="1" applyFill="1" applyBorder="1" applyAlignment="1">
      <alignment horizontal="center" vertical="center" wrapText="1"/>
    </xf>
    <xf numFmtId="0" fontId="239" fillId="154" borderId="0" xfId="6" applyFont="1" applyFill="1" applyAlignment="1">
      <alignment horizontal="left" vertical="center"/>
    </xf>
    <xf numFmtId="0" fontId="212" fillId="154" borderId="0" xfId="6" applyFont="1" applyFill="1" applyAlignment="1">
      <alignment horizontal="left" vertical="center"/>
    </xf>
    <xf numFmtId="0" fontId="219" fillId="147" borderId="0" xfId="6" applyFont="1" applyFill="1" applyAlignment="1">
      <alignment horizontal="center" vertical="center"/>
    </xf>
    <xf numFmtId="0" fontId="250" fillId="147" borderId="0" xfId="6" applyFont="1" applyFill="1" applyAlignment="1">
      <alignment horizontal="center" vertical="center"/>
    </xf>
    <xf numFmtId="0" fontId="242" fillId="147" borderId="0" xfId="7" applyFont="1" applyFill="1" applyBorder="1" applyAlignment="1">
      <alignment horizontal="center" vertical="center" textRotation="255"/>
    </xf>
    <xf numFmtId="0" fontId="237" fillId="127" borderId="0" xfId="3" applyFont="1" applyFill="1" applyAlignment="1">
      <alignment horizontal="center" vertical="center"/>
    </xf>
    <xf numFmtId="0" fontId="236" fillId="153" borderId="223" xfId="3" applyFont="1" applyFill="1" applyBorder="1" applyAlignment="1">
      <alignment horizontal="center" vertical="center" wrapText="1"/>
    </xf>
    <xf numFmtId="0" fontId="236" fillId="153" borderId="223" xfId="3" applyFont="1" applyFill="1" applyBorder="1" applyAlignment="1">
      <alignment horizontal="left" vertical="center" wrapText="1"/>
    </xf>
    <xf numFmtId="0" fontId="141" fillId="153" borderId="223" xfId="3" applyFont="1" applyFill="1" applyBorder="1" applyAlignment="1">
      <alignment horizontal="left" vertical="center"/>
    </xf>
    <xf numFmtId="0" fontId="141" fillId="153" borderId="223" xfId="3" applyFont="1" applyFill="1" applyBorder="1" applyAlignment="1">
      <alignment horizontal="center" vertical="center" wrapText="1"/>
    </xf>
    <xf numFmtId="0" fontId="142" fillId="153" borderId="223" xfId="3" applyFont="1" applyFill="1" applyBorder="1" applyAlignment="1">
      <alignment horizontal="left" vertical="center" wrapText="1"/>
    </xf>
    <xf numFmtId="0" fontId="234" fillId="127" borderId="223" xfId="3" applyFont="1" applyFill="1" applyBorder="1" applyAlignment="1">
      <alignment horizontal="center" vertical="center"/>
    </xf>
    <xf numFmtId="0" fontId="141" fillId="153" borderId="223" xfId="3" applyFont="1" applyFill="1" applyBorder="1" applyAlignment="1">
      <alignment horizontal="left" vertical="center" wrapText="1"/>
    </xf>
    <xf numFmtId="0" fontId="141" fillId="152" borderId="113" xfId="3" applyFont="1" applyFill="1" applyBorder="1" applyAlignment="1">
      <alignment horizontal="center" vertical="center" wrapText="1"/>
    </xf>
    <xf numFmtId="0" fontId="141" fillId="152" borderId="113" xfId="3" applyFont="1" applyFill="1" applyBorder="1" applyAlignment="1">
      <alignment horizontal="center" vertical="center"/>
    </xf>
    <xf numFmtId="0" fontId="139" fillId="140" borderId="129" xfId="3" applyFill="1" applyBorder="1" applyAlignment="1">
      <alignment horizontal="center" vertical="center"/>
    </xf>
    <xf numFmtId="0" fontId="185" fillId="152" borderId="113" xfId="3" applyFont="1" applyFill="1" applyBorder="1" applyAlignment="1">
      <alignment horizontal="center" vertical="center" wrapText="1"/>
    </xf>
    <xf numFmtId="0" fontId="148" fillId="152" borderId="113" xfId="3" applyFont="1" applyFill="1" applyBorder="1" applyAlignment="1">
      <alignment horizontal="center" vertical="center"/>
    </xf>
    <xf numFmtId="0" fontId="139" fillId="140" borderId="0" xfId="3" applyFill="1" applyAlignment="1">
      <alignment horizontal="center" vertical="center"/>
    </xf>
    <xf numFmtId="0" fontId="141" fillId="152" borderId="139" xfId="3" applyFont="1" applyFill="1" applyBorder="1" applyAlignment="1">
      <alignment horizontal="center" vertical="center" wrapText="1"/>
    </xf>
    <xf numFmtId="0" fontId="233" fillId="151" borderId="0" xfId="6" applyFont="1" applyFill="1" applyAlignment="1">
      <alignment horizontal="center" vertical="center"/>
    </xf>
    <xf numFmtId="0" fontId="139" fillId="124" borderId="0" xfId="6" applyFill="1" applyAlignment="1">
      <alignment horizontal="distributed" vertical="center" textRotation="255"/>
    </xf>
    <xf numFmtId="0" fontId="230" fillId="106" borderId="219" xfId="5" applyFont="1" applyFill="1" applyBorder="1" applyAlignment="1">
      <alignment horizontal="center" vertical="center" wrapText="1"/>
    </xf>
    <xf numFmtId="0" fontId="230" fillId="106" borderId="218" xfId="5" applyFont="1" applyFill="1" applyBorder="1" applyAlignment="1">
      <alignment horizontal="center" vertical="center" wrapText="1"/>
    </xf>
    <xf numFmtId="0" fontId="230" fillId="106" borderId="217" xfId="5" applyFont="1" applyFill="1" applyBorder="1" applyAlignment="1">
      <alignment horizontal="center" vertical="center" wrapText="1"/>
    </xf>
    <xf numFmtId="0" fontId="230" fillId="106" borderId="220" xfId="5" applyFont="1" applyFill="1" applyBorder="1" applyAlignment="1">
      <alignment horizontal="center" vertical="center" wrapText="1"/>
    </xf>
    <xf numFmtId="0" fontId="231" fillId="119" borderId="222" xfId="5" applyFont="1" applyFill="1" applyBorder="1" applyAlignment="1">
      <alignment horizontal="center" vertical="center" wrapText="1"/>
    </xf>
    <xf numFmtId="0" fontId="231" fillId="119" borderId="220" xfId="5" applyFont="1" applyFill="1" applyBorder="1" applyAlignment="1">
      <alignment horizontal="center" vertical="center" wrapText="1"/>
    </xf>
    <xf numFmtId="0" fontId="119" fillId="119" borderId="116" xfId="5" applyFont="1" applyFill="1" applyBorder="1" applyAlignment="1">
      <alignment horizontal="center" vertical="center" wrapText="1"/>
    </xf>
    <xf numFmtId="0" fontId="119" fillId="119" borderId="117" xfId="5" applyFont="1" applyFill="1" applyBorder="1" applyAlignment="1">
      <alignment horizontal="center" vertical="center" wrapText="1"/>
    </xf>
    <xf numFmtId="0" fontId="109" fillId="119" borderId="1" xfId="3" applyFont="1" applyFill="1" applyBorder="1" applyAlignment="1">
      <alignment horizontal="center" vertical="center" wrapText="1"/>
    </xf>
    <xf numFmtId="0" fontId="144" fillId="119" borderId="54" xfId="3" applyFont="1" applyFill="1" applyBorder="1">
      <alignment vertical="center"/>
    </xf>
    <xf numFmtId="0" fontId="144" fillId="119" borderId="36" xfId="3" applyFont="1" applyFill="1" applyBorder="1">
      <alignment vertical="center"/>
    </xf>
    <xf numFmtId="0" fontId="228" fillId="138" borderId="0" xfId="3" applyFont="1" applyFill="1" applyAlignment="1">
      <alignment horizontal="center" vertical="center" wrapText="1"/>
    </xf>
    <xf numFmtId="0" fontId="109" fillId="140" borderId="0" xfId="3" applyFont="1" applyFill="1" applyAlignment="1">
      <alignment horizontal="left" vertical="center" wrapText="1"/>
    </xf>
    <xf numFmtId="0" fontId="219" fillId="106" borderId="113" xfId="3" applyFont="1" applyFill="1" applyBorder="1" applyAlignment="1">
      <alignment horizontal="center" vertical="center"/>
    </xf>
    <xf numFmtId="0" fontId="109" fillId="140" borderId="0" xfId="3" applyFont="1" applyFill="1" applyAlignment="1">
      <alignment horizontal="center" vertical="center" wrapText="1"/>
    </xf>
    <xf numFmtId="0" fontId="229" fillId="140" borderId="132" xfId="3" applyFont="1" applyFill="1" applyBorder="1" applyAlignment="1">
      <alignment horizontal="left" vertical="center"/>
    </xf>
    <xf numFmtId="0" fontId="229" fillId="140" borderId="0" xfId="3" applyFont="1" applyFill="1" applyAlignment="1">
      <alignment horizontal="left" vertical="center"/>
    </xf>
    <xf numFmtId="0" fontId="227" fillId="119" borderId="139" xfId="3" applyFont="1" applyFill="1" applyBorder="1" applyAlignment="1">
      <alignment horizontal="center" vertical="center" textRotation="255"/>
    </xf>
    <xf numFmtId="0" fontId="227" fillId="119" borderId="113" xfId="3" applyFont="1" applyFill="1" applyBorder="1" applyAlignment="1">
      <alignment horizontal="center" vertical="center" textRotation="255"/>
    </xf>
    <xf numFmtId="0" fontId="229" fillId="140" borderId="129" xfId="3" applyFont="1" applyFill="1" applyBorder="1" applyAlignment="1">
      <alignment horizontal="left" vertical="center"/>
    </xf>
    <xf numFmtId="0" fontId="144" fillId="106" borderId="0" xfId="3" applyFont="1" applyFill="1" applyAlignment="1">
      <alignment horizontal="center" vertical="center"/>
    </xf>
    <xf numFmtId="0" fontId="109" fillId="119" borderId="6" xfId="3" applyFont="1" applyFill="1" applyBorder="1" applyAlignment="1">
      <alignment horizontal="center" vertical="center" wrapText="1"/>
    </xf>
    <xf numFmtId="0" fontId="144" fillId="119" borderId="6" xfId="3" applyFont="1" applyFill="1" applyBorder="1">
      <alignment vertical="center"/>
    </xf>
    <xf numFmtId="0" fontId="109" fillId="140" borderId="2" xfId="3" applyFont="1" applyFill="1" applyBorder="1" applyAlignment="1">
      <alignment horizontal="center" vertical="center" wrapText="1"/>
    </xf>
    <xf numFmtId="0" fontId="144" fillId="140" borderId="2" xfId="3" applyFont="1" applyFill="1" applyBorder="1">
      <alignment vertical="center"/>
    </xf>
    <xf numFmtId="0" fontId="144" fillId="140" borderId="53" xfId="3" applyFont="1" applyFill="1" applyBorder="1">
      <alignment vertical="center"/>
    </xf>
    <xf numFmtId="0" fontId="109" fillId="140" borderId="4" xfId="3" applyFont="1" applyFill="1" applyBorder="1" applyAlignment="1">
      <alignment horizontal="center" vertical="center" wrapText="1"/>
    </xf>
    <xf numFmtId="0" fontId="144" fillId="140" borderId="4" xfId="3" applyFont="1" applyFill="1" applyBorder="1">
      <alignment vertical="center"/>
    </xf>
    <xf numFmtId="0" fontId="144" fillId="140" borderId="35" xfId="3" applyFont="1" applyFill="1" applyBorder="1">
      <alignment vertical="center"/>
    </xf>
    <xf numFmtId="0" fontId="144" fillId="119" borderId="23" xfId="3" applyFont="1" applyFill="1" applyBorder="1">
      <alignment vertical="center"/>
    </xf>
    <xf numFmtId="0" fontId="109" fillId="119" borderId="140" xfId="3" applyFont="1" applyFill="1" applyBorder="1" applyAlignment="1">
      <alignment horizontal="center" vertical="center" wrapText="1"/>
    </xf>
    <xf numFmtId="0" fontId="144" fillId="119" borderId="138" xfId="3" applyFont="1" applyFill="1" applyBorder="1">
      <alignment vertical="center"/>
    </xf>
    <xf numFmtId="0" fontId="144" fillId="119" borderId="212" xfId="3" applyFont="1" applyFill="1" applyBorder="1">
      <alignment vertical="center"/>
    </xf>
    <xf numFmtId="0" fontId="186" fillId="106" borderId="0" xfId="3" applyFont="1" applyFill="1" applyAlignment="1">
      <alignment horizontal="center" vertical="center" wrapText="1"/>
    </xf>
    <xf numFmtId="0" fontId="144" fillId="140" borderId="2" xfId="3" applyFont="1" applyFill="1" applyBorder="1" applyAlignment="1">
      <alignment horizontal="center" vertical="center" wrapText="1"/>
    </xf>
    <xf numFmtId="0" fontId="109" fillId="140" borderId="2" xfId="3" applyFont="1" applyFill="1" applyBorder="1" applyAlignment="1">
      <alignment horizontal="center" vertical="center"/>
    </xf>
    <xf numFmtId="0" fontId="154" fillId="144" borderId="0" xfId="3" applyFont="1" applyFill="1" applyAlignment="1">
      <alignment horizontal="left" vertical="center"/>
    </xf>
    <xf numFmtId="0" fontId="219" fillId="106" borderId="0" xfId="3" applyFont="1" applyFill="1" applyAlignment="1">
      <alignment horizontal="center" vertical="center"/>
    </xf>
    <xf numFmtId="0" fontId="205" fillId="119" borderId="0" xfId="3" applyFont="1" applyFill="1" applyAlignment="1">
      <alignment horizontal="center" vertical="center" wrapText="1"/>
    </xf>
    <xf numFmtId="0" fontId="224" fillId="148" borderId="0" xfId="3" applyFont="1" applyFill="1" applyAlignment="1">
      <alignment horizontal="left" vertical="top" wrapText="1"/>
    </xf>
    <xf numFmtId="0" fontId="224" fillId="148" borderId="0" xfId="3" applyFont="1" applyFill="1" applyAlignment="1">
      <alignment horizontal="left" vertical="top"/>
    </xf>
    <xf numFmtId="0" fontId="193" fillId="106" borderId="129" xfId="3" applyFont="1" applyFill="1" applyBorder="1" applyAlignment="1">
      <alignment horizontal="center"/>
    </xf>
    <xf numFmtId="0" fontId="141" fillId="119" borderId="140" xfId="3" applyFont="1" applyFill="1" applyBorder="1" applyAlignment="1">
      <alignment horizontal="center" vertical="center" wrapText="1"/>
    </xf>
    <xf numFmtId="0" fontId="141" fillId="119" borderId="132" xfId="3" applyFont="1" applyFill="1" applyBorder="1" applyAlignment="1">
      <alignment horizontal="center" vertical="center" wrapText="1"/>
    </xf>
    <xf numFmtId="0" fontId="141" fillId="119" borderId="214" xfId="3" applyFont="1" applyFill="1" applyBorder="1" applyAlignment="1">
      <alignment horizontal="center" vertical="center" wrapText="1"/>
    </xf>
    <xf numFmtId="0" fontId="218" fillId="143" borderId="136" xfId="3" applyFont="1" applyFill="1" applyBorder="1" applyAlignment="1">
      <alignment horizontal="center" vertical="center"/>
    </xf>
    <xf numFmtId="0" fontId="218" fillId="143" borderId="112" xfId="3" applyFont="1" applyFill="1" applyBorder="1" applyAlignment="1">
      <alignment horizontal="center" vertical="center"/>
    </xf>
    <xf numFmtId="0" fontId="141" fillId="138" borderId="136" xfId="3" applyFont="1" applyFill="1" applyBorder="1" applyAlignment="1">
      <alignment horizontal="center" vertical="center" wrapText="1"/>
    </xf>
    <xf numFmtId="0" fontId="141" fillId="138" borderId="110" xfId="3" applyFont="1" applyFill="1" applyBorder="1" applyAlignment="1">
      <alignment horizontal="center" vertical="center" wrapText="1"/>
    </xf>
    <xf numFmtId="0" fontId="185" fillId="0" borderId="137" xfId="3" applyFont="1" applyBorder="1" applyAlignment="1">
      <alignment horizontal="center" vertical="center"/>
    </xf>
    <xf numFmtId="0" fontId="185" fillId="0" borderId="111" xfId="3" applyFont="1" applyBorder="1" applyAlignment="1">
      <alignment horizontal="center" vertical="center"/>
    </xf>
    <xf numFmtId="0" fontId="184" fillId="138" borderId="137" xfId="3" applyFont="1" applyFill="1" applyBorder="1" applyAlignment="1">
      <alignment horizontal="center" vertical="center" wrapText="1"/>
    </xf>
    <xf numFmtId="0" fontId="184" fillId="138" borderId="139" xfId="3" applyFont="1" applyFill="1" applyBorder="1" applyAlignment="1">
      <alignment horizontal="center" vertical="center" wrapText="1"/>
    </xf>
    <xf numFmtId="0" fontId="139" fillId="106" borderId="0" xfId="3" applyFill="1" applyAlignment="1">
      <alignment horizontal="center" vertical="center"/>
    </xf>
    <xf numFmtId="0" fontId="217" fillId="143" borderId="137" xfId="3" applyFont="1" applyFill="1" applyBorder="1" applyAlignment="1">
      <alignment horizontal="center" vertical="center" textRotation="255" wrapText="1"/>
    </xf>
    <xf numFmtId="0" fontId="217" fillId="143" borderId="111" xfId="3" applyFont="1" applyFill="1" applyBorder="1" applyAlignment="1">
      <alignment horizontal="center" vertical="center" textRotation="255" wrapText="1"/>
    </xf>
    <xf numFmtId="0" fontId="217" fillId="143" borderId="139" xfId="3" applyFont="1" applyFill="1" applyBorder="1" applyAlignment="1">
      <alignment horizontal="center" vertical="center" textRotation="255" wrapText="1"/>
    </xf>
    <xf numFmtId="0" fontId="141" fillId="119" borderId="137" xfId="3" applyFont="1" applyFill="1" applyBorder="1" applyAlignment="1">
      <alignment horizontal="center" vertical="center" wrapText="1"/>
    </xf>
    <xf numFmtId="0" fontId="141" fillId="119" borderId="139" xfId="3" applyFont="1" applyFill="1" applyBorder="1" applyAlignment="1">
      <alignment horizontal="center" vertical="center" wrapText="1"/>
    </xf>
    <xf numFmtId="0" fontId="184" fillId="138" borderId="111" xfId="3" applyFont="1" applyFill="1" applyBorder="1" applyAlignment="1">
      <alignment horizontal="center" vertical="center" wrapText="1"/>
    </xf>
    <xf numFmtId="0" fontId="141" fillId="119" borderId="212" xfId="3" applyFont="1" applyFill="1" applyBorder="1" applyAlignment="1">
      <alignment horizontal="center" vertical="center" wrapText="1"/>
    </xf>
    <xf numFmtId="0" fontId="141" fillId="119" borderId="213" xfId="3" applyFont="1" applyFill="1" applyBorder="1" applyAlignment="1">
      <alignment horizontal="center" vertical="center" wrapText="1"/>
    </xf>
    <xf numFmtId="0" fontId="139" fillId="147" borderId="0" xfId="3" applyFill="1" applyAlignment="1">
      <alignment horizontal="center" vertical="center"/>
    </xf>
    <xf numFmtId="0" fontId="212" fillId="106" borderId="113" xfId="3" applyFont="1" applyFill="1" applyBorder="1" applyAlignment="1">
      <alignment horizontal="center" vertical="center" wrapText="1"/>
    </xf>
    <xf numFmtId="0" fontId="212" fillId="106" borderId="136" xfId="3" applyFont="1" applyFill="1" applyBorder="1" applyAlignment="1">
      <alignment horizontal="center" vertical="center" wrapText="1"/>
    </xf>
    <xf numFmtId="0" fontId="212" fillId="106" borderId="110" xfId="3" applyFont="1" applyFill="1" applyBorder="1" applyAlignment="1">
      <alignment horizontal="center" vertical="center" wrapText="1"/>
    </xf>
    <xf numFmtId="0" fontId="185" fillId="143" borderId="113" xfId="3" applyFont="1" applyFill="1" applyBorder="1" applyAlignment="1">
      <alignment horizontal="center" vertical="center" textRotation="255" wrapText="1"/>
    </xf>
    <xf numFmtId="0" fontId="141" fillId="138" borderId="113" xfId="3" applyFont="1" applyFill="1" applyBorder="1" applyAlignment="1">
      <alignment horizontal="center" vertical="center" wrapText="1"/>
    </xf>
    <xf numFmtId="0" fontId="141" fillId="138" borderId="113" xfId="3" applyFont="1" applyFill="1" applyBorder="1" applyAlignment="1">
      <alignment horizontal="left" vertical="center" wrapText="1"/>
    </xf>
    <xf numFmtId="0" fontId="141" fillId="138" borderId="137" xfId="3" applyFont="1" applyFill="1" applyBorder="1" applyAlignment="1">
      <alignment horizontal="center" vertical="center" wrapText="1"/>
    </xf>
    <xf numFmtId="0" fontId="141" fillId="138" borderId="111" xfId="3" applyFont="1" applyFill="1" applyBorder="1" applyAlignment="1">
      <alignment horizontal="center" vertical="center" wrapText="1"/>
    </xf>
    <xf numFmtId="0" fontId="141" fillId="138" borderId="139" xfId="3" applyFont="1" applyFill="1" applyBorder="1" applyAlignment="1">
      <alignment horizontal="center" vertical="center" wrapText="1"/>
    </xf>
    <xf numFmtId="0" fontId="214" fillId="106" borderId="136" xfId="3" applyFont="1" applyFill="1" applyBorder="1" applyAlignment="1">
      <alignment horizontal="center" vertical="center"/>
    </xf>
    <xf numFmtId="0" fontId="214" fillId="106" borderId="112" xfId="3" applyFont="1" applyFill="1" applyBorder="1" applyAlignment="1">
      <alignment horizontal="center" vertical="center"/>
    </xf>
    <xf numFmtId="0" fontId="201" fillId="143" borderId="113" xfId="3" applyFont="1" applyFill="1" applyBorder="1" applyAlignment="1">
      <alignment horizontal="center" vertical="center" textRotation="255" wrapText="1"/>
    </xf>
    <xf numFmtId="0" fontId="213" fillId="147" borderId="140" xfId="3" applyFont="1" applyFill="1" applyBorder="1" applyAlignment="1">
      <alignment horizontal="center"/>
    </xf>
    <xf numFmtId="0" fontId="213" fillId="147" borderId="132" xfId="3" applyFont="1" applyFill="1" applyBorder="1" applyAlignment="1">
      <alignment horizontal="center"/>
    </xf>
    <xf numFmtId="0" fontId="213" fillId="147" borderId="212" xfId="3" applyFont="1" applyFill="1" applyBorder="1" applyAlignment="1">
      <alignment horizontal="center"/>
    </xf>
    <xf numFmtId="0" fontId="213" fillId="147" borderId="129" xfId="3" applyFont="1" applyFill="1" applyBorder="1" applyAlignment="1">
      <alignment horizontal="center"/>
    </xf>
    <xf numFmtId="0" fontId="212" fillId="106" borderId="132" xfId="3" applyFont="1" applyFill="1" applyBorder="1" applyAlignment="1">
      <alignment horizontal="center" vertical="center"/>
    </xf>
    <xf numFmtId="0" fontId="142" fillId="140" borderId="129" xfId="3" applyFont="1" applyFill="1" applyBorder="1" applyAlignment="1">
      <alignment horizontal="center" vertical="center"/>
    </xf>
    <xf numFmtId="0" fontId="142" fillId="140" borderId="112" xfId="3" applyFont="1" applyFill="1" applyBorder="1" applyAlignment="1">
      <alignment horizontal="center" vertical="center"/>
    </xf>
    <xf numFmtId="0" fontId="185" fillId="143" borderId="137" xfId="3" applyFont="1" applyFill="1" applyBorder="1" applyAlignment="1">
      <alignment horizontal="center" vertical="center" textRotation="255" wrapText="1"/>
    </xf>
    <xf numFmtId="0" fontId="185" fillId="143" borderId="111" xfId="3" applyFont="1" applyFill="1" applyBorder="1" applyAlignment="1">
      <alignment horizontal="center" vertical="center" textRotation="255" wrapText="1"/>
    </xf>
    <xf numFmtId="0" fontId="185" fillId="143" borderId="139" xfId="3" applyFont="1" applyFill="1" applyBorder="1" applyAlignment="1">
      <alignment horizontal="center" vertical="center" textRotation="255" wrapText="1"/>
    </xf>
    <xf numFmtId="0" fontId="139" fillId="106" borderId="132" xfId="3" applyFill="1" applyBorder="1" applyAlignment="1">
      <alignment horizontal="center" vertical="center"/>
    </xf>
    <xf numFmtId="0" fontId="212" fillId="106" borderId="137" xfId="3" applyFont="1" applyFill="1" applyBorder="1" applyAlignment="1">
      <alignment horizontal="center" vertical="center" wrapText="1"/>
    </xf>
    <xf numFmtId="0" fontId="212" fillId="106" borderId="139" xfId="3" applyFont="1" applyFill="1" applyBorder="1" applyAlignment="1">
      <alignment horizontal="center" vertical="center" wrapText="1"/>
    </xf>
    <xf numFmtId="0" fontId="142" fillId="140" borderId="137" xfId="3" applyFont="1" applyFill="1" applyBorder="1" applyAlignment="1">
      <alignment horizontal="left" vertical="center" wrapText="1"/>
    </xf>
    <xf numFmtId="0" fontId="142" fillId="140" borderId="139" xfId="3" applyFont="1" applyFill="1" applyBorder="1" applyAlignment="1">
      <alignment horizontal="left" vertical="center" wrapText="1"/>
    </xf>
    <xf numFmtId="0" fontId="142" fillId="140" borderId="137" xfId="3" applyFont="1" applyFill="1" applyBorder="1" applyAlignment="1">
      <alignment horizontal="center" vertical="center" wrapText="1"/>
    </xf>
    <xf numFmtId="0" fontId="142" fillId="140" borderId="111" xfId="3" applyFont="1" applyFill="1" applyBorder="1" applyAlignment="1">
      <alignment horizontal="center" vertical="center" wrapText="1"/>
    </xf>
    <xf numFmtId="0" fontId="142" fillId="140" borderId="139" xfId="3" applyFont="1" applyFill="1" applyBorder="1" applyAlignment="1">
      <alignment horizontal="center" vertical="center" wrapText="1"/>
    </xf>
    <xf numFmtId="0" fontId="141" fillId="138" borderId="137" xfId="3" applyFont="1" applyFill="1" applyBorder="1" applyAlignment="1">
      <alignment horizontal="left" vertical="center" wrapText="1"/>
    </xf>
    <xf numFmtId="0" fontId="141" fillId="138" borderId="111" xfId="3" applyFont="1" applyFill="1" applyBorder="1" applyAlignment="1">
      <alignment horizontal="left" vertical="center" wrapText="1"/>
    </xf>
    <xf numFmtId="0" fontId="141" fillId="138" borderId="139" xfId="3" applyFont="1" applyFill="1" applyBorder="1" applyAlignment="1">
      <alignment horizontal="left" vertical="center" wrapText="1"/>
    </xf>
    <xf numFmtId="0" fontId="211" fillId="112" borderId="0" xfId="3" applyFont="1" applyFill="1" applyAlignment="1">
      <alignment horizontal="center" vertical="center"/>
    </xf>
    <xf numFmtId="0" fontId="154" fillId="140" borderId="211" xfId="3" applyFont="1" applyFill="1" applyBorder="1" applyAlignment="1">
      <alignment horizontal="left" vertical="center" wrapText="1"/>
    </xf>
    <xf numFmtId="0" fontId="209" fillId="106" borderId="211" xfId="3" applyFont="1" applyFill="1" applyBorder="1" applyAlignment="1">
      <alignment horizontal="center" vertical="center"/>
    </xf>
    <xf numFmtId="0" fontId="209" fillId="106" borderId="209" xfId="3" applyFont="1" applyFill="1" applyBorder="1" applyAlignment="1">
      <alignment horizontal="center" vertical="center"/>
    </xf>
    <xf numFmtId="0" fontId="141" fillId="137" borderId="199" xfId="3" applyFont="1" applyFill="1" applyBorder="1" applyAlignment="1">
      <alignment horizontal="left" vertical="center"/>
    </xf>
    <xf numFmtId="0" fontId="188" fillId="137" borderId="199" xfId="3" applyFont="1" applyFill="1" applyBorder="1" applyAlignment="1">
      <alignment horizontal="center" vertical="center"/>
    </xf>
    <xf numFmtId="0" fontId="139" fillId="106" borderId="205" xfId="3" applyFill="1" applyBorder="1" applyAlignment="1">
      <alignment horizontal="center" vertical="center"/>
    </xf>
    <xf numFmtId="0" fontId="139" fillId="106" borderId="201" xfId="3" applyFill="1" applyBorder="1" applyAlignment="1">
      <alignment horizontal="center" vertical="center"/>
    </xf>
    <xf numFmtId="0" fontId="139" fillId="106" borderId="149" xfId="3" applyFill="1" applyBorder="1" applyAlignment="1">
      <alignment horizontal="center" vertical="center"/>
    </xf>
    <xf numFmtId="0" fontId="139" fillId="106" borderId="202" xfId="3" applyFill="1" applyBorder="1" applyAlignment="1">
      <alignment horizontal="center" vertical="center"/>
    </xf>
    <xf numFmtId="0" fontId="141" fillId="106" borderId="201" xfId="3" applyFont="1" applyFill="1" applyBorder="1" applyAlignment="1">
      <alignment horizontal="center" vertical="center"/>
    </xf>
    <xf numFmtId="0" fontId="141" fillId="106" borderId="199" xfId="3" applyFont="1" applyFill="1" applyBorder="1" applyAlignment="1">
      <alignment horizontal="center" vertical="center"/>
    </xf>
    <xf numFmtId="0" fontId="154" fillId="140" borderId="210" xfId="3" applyFont="1" applyFill="1" applyBorder="1" applyAlignment="1">
      <alignment horizontal="left" vertical="center" wrapText="1"/>
    </xf>
    <xf numFmtId="0" fontId="210" fillId="146" borderId="207" xfId="3" applyFont="1" applyFill="1" applyBorder="1" applyAlignment="1">
      <alignment horizontal="center" vertical="center"/>
    </xf>
    <xf numFmtId="0" fontId="210" fillId="146" borderId="116" xfId="3" applyFont="1" applyFill="1" applyBorder="1" applyAlignment="1">
      <alignment horizontal="center" vertical="center"/>
    </xf>
    <xf numFmtId="0" fontId="210" fillId="113" borderId="125" xfId="3" applyFont="1" applyFill="1" applyBorder="1" applyAlignment="1">
      <alignment horizontal="center" vertical="center"/>
    </xf>
    <xf numFmtId="0" fontId="210" fillId="113" borderId="116" xfId="3" applyFont="1" applyFill="1" applyBorder="1" applyAlignment="1">
      <alignment horizontal="center" vertical="center"/>
    </xf>
    <xf numFmtId="0" fontId="210" fillId="145" borderId="125" xfId="3" applyFont="1" applyFill="1" applyBorder="1" applyAlignment="1">
      <alignment horizontal="center" vertical="center"/>
    </xf>
    <xf numFmtId="0" fontId="210" fillId="145" borderId="116" xfId="3" applyFont="1" applyFill="1" applyBorder="1" applyAlignment="1">
      <alignment horizontal="center" vertical="center"/>
    </xf>
    <xf numFmtId="0" fontId="210" fillId="130" borderId="125" xfId="3" applyFont="1" applyFill="1" applyBorder="1" applyAlignment="1">
      <alignment horizontal="center" vertical="center"/>
    </xf>
    <xf numFmtId="0" fontId="210" fillId="130" borderId="116" xfId="3" applyFont="1" applyFill="1" applyBorder="1" applyAlignment="1">
      <alignment horizontal="center" vertical="center"/>
    </xf>
    <xf numFmtId="0" fontId="210" fillId="122" borderId="125" xfId="3" applyFont="1" applyFill="1" applyBorder="1" applyAlignment="1">
      <alignment horizontal="center" vertical="center"/>
    </xf>
    <xf numFmtId="0" fontId="210" fillId="122" borderId="120" xfId="3" applyFont="1" applyFill="1" applyBorder="1" applyAlignment="1">
      <alignment horizontal="center" vertical="center"/>
    </xf>
    <xf numFmtId="0" fontId="210" fillId="146" borderId="117" xfId="3" applyFont="1" applyFill="1" applyBorder="1" applyAlignment="1">
      <alignment horizontal="center" vertical="center"/>
    </xf>
    <xf numFmtId="0" fontId="141" fillId="144" borderId="149" xfId="3" applyFont="1" applyFill="1" applyBorder="1" applyAlignment="1">
      <alignment horizontal="left" vertical="center" wrapText="1"/>
    </xf>
    <xf numFmtId="0" fontId="141" fillId="144" borderId="148" xfId="3" applyFont="1" applyFill="1" applyBorder="1" applyAlignment="1">
      <alignment horizontal="left" vertical="center" wrapText="1"/>
    </xf>
    <xf numFmtId="0" fontId="141" fillId="144" borderId="200" xfId="3" applyFont="1" applyFill="1" applyBorder="1" applyAlignment="1">
      <alignment horizontal="left" vertical="center" wrapText="1"/>
    </xf>
    <xf numFmtId="0" fontId="141" fillId="144" borderId="0" xfId="3" applyFont="1" applyFill="1" applyAlignment="1">
      <alignment horizontal="left" vertical="center" wrapText="1"/>
    </xf>
    <xf numFmtId="0" fontId="209" fillId="106" borderId="163" xfId="3" applyFont="1" applyFill="1" applyBorder="1" applyAlignment="1">
      <alignment horizontal="center" vertical="center"/>
    </xf>
    <xf numFmtId="0" fontId="209" fillId="106" borderId="147" xfId="3" applyFont="1" applyFill="1" applyBorder="1" applyAlignment="1">
      <alignment horizontal="center" vertical="center"/>
    </xf>
    <xf numFmtId="0" fontId="209" fillId="106" borderId="144" xfId="3" applyFont="1" applyFill="1" applyBorder="1" applyAlignment="1">
      <alignment horizontal="center" vertical="center"/>
    </xf>
    <xf numFmtId="0" fontId="141" fillId="137" borderId="199" xfId="5" applyFont="1" applyFill="1" applyBorder="1" applyAlignment="1">
      <alignment horizontal="left" vertical="center"/>
    </xf>
    <xf numFmtId="0" fontId="141" fillId="140" borderId="199" xfId="5" applyFont="1" applyFill="1" applyBorder="1" applyAlignment="1">
      <alignment horizontal="left" vertical="center"/>
    </xf>
    <xf numFmtId="0" fontId="209" fillId="106" borderId="208" xfId="3" applyFont="1" applyFill="1" applyBorder="1" applyAlignment="1">
      <alignment horizontal="center" vertical="center"/>
    </xf>
    <xf numFmtId="0" fontId="209" fillId="106" borderId="0" xfId="3" applyFont="1" applyFill="1" applyAlignment="1">
      <alignment horizontal="center" vertical="center"/>
    </xf>
    <xf numFmtId="0" fontId="207" fillId="142" borderId="0" xfId="3" applyFont="1" applyFill="1" applyAlignment="1">
      <alignment horizontal="center" wrapText="1"/>
    </xf>
    <xf numFmtId="0" fontId="154" fillId="138" borderId="191" xfId="3" applyFont="1" applyFill="1" applyBorder="1" applyAlignment="1">
      <alignment horizontal="left" vertical="center" wrapText="1"/>
    </xf>
    <xf numFmtId="0" fontId="200" fillId="142" borderId="0" xfId="3" applyFont="1" applyFill="1" applyAlignment="1">
      <alignment horizontal="left" vertical="center"/>
    </xf>
    <xf numFmtId="0" fontId="200" fillId="142" borderId="193" xfId="3" applyFont="1" applyFill="1" applyBorder="1" applyAlignment="1">
      <alignment horizontal="left" vertical="center"/>
    </xf>
    <xf numFmtId="0" fontId="204" fillId="106" borderId="191" xfId="3" applyFont="1" applyFill="1" applyBorder="1" applyAlignment="1">
      <alignment horizontal="center" vertical="center" wrapText="1"/>
    </xf>
    <xf numFmtId="0" fontId="185" fillId="138" borderId="195" xfId="3" applyFont="1" applyFill="1" applyBorder="1" applyAlignment="1">
      <alignment horizontal="center" vertical="center"/>
    </xf>
    <xf numFmtId="0" fontId="185" fillId="138" borderId="192" xfId="3" applyFont="1" applyFill="1" applyBorder="1" applyAlignment="1">
      <alignment horizontal="center" vertical="center"/>
    </xf>
    <xf numFmtId="0" fontId="202" fillId="106" borderId="191" xfId="3" applyFont="1" applyFill="1" applyBorder="1" applyAlignment="1">
      <alignment horizontal="center" vertical="center" textRotation="255"/>
    </xf>
    <xf numFmtId="0" fontId="202" fillId="106" borderId="195" xfId="3" applyFont="1" applyFill="1" applyBorder="1" applyAlignment="1">
      <alignment horizontal="center" vertical="center" textRotation="255"/>
    </xf>
    <xf numFmtId="0" fontId="141" fillId="138" borderId="191" xfId="3" applyFont="1" applyFill="1" applyBorder="1" applyAlignment="1">
      <alignment horizontal="left" vertical="center" wrapText="1"/>
    </xf>
    <xf numFmtId="0" fontId="198" fillId="106" borderId="193" xfId="3" applyFont="1" applyFill="1" applyBorder="1" applyAlignment="1">
      <alignment horizontal="center" vertical="center" textRotation="255"/>
    </xf>
    <xf numFmtId="0" fontId="203" fillId="143" borderId="191" xfId="3" applyFont="1" applyFill="1" applyBorder="1" applyAlignment="1">
      <alignment horizontal="center" vertical="center" textRotation="255"/>
    </xf>
    <xf numFmtId="0" fontId="189" fillId="140" borderId="195" xfId="3" applyFont="1" applyFill="1" applyBorder="1" applyAlignment="1">
      <alignment horizontal="center" vertical="center" wrapText="1"/>
    </xf>
    <xf numFmtId="0" fontId="189" fillId="140" borderId="194" xfId="3" applyFont="1" applyFill="1" applyBorder="1" applyAlignment="1">
      <alignment horizontal="center" vertical="center" wrapText="1"/>
    </xf>
    <xf numFmtId="0" fontId="189" fillId="140" borderId="192" xfId="3" applyFont="1" applyFill="1" applyBorder="1" applyAlignment="1">
      <alignment horizontal="center" vertical="center" wrapText="1"/>
    </xf>
    <xf numFmtId="0" fontId="141" fillId="140" borderId="191" xfId="3" applyFont="1" applyFill="1" applyBorder="1" applyAlignment="1">
      <alignment horizontal="left" vertical="center" wrapText="1"/>
    </xf>
    <xf numFmtId="0" fontId="199" fillId="142" borderId="191" xfId="3" applyFont="1" applyFill="1" applyBorder="1" applyAlignment="1">
      <alignment horizontal="center" vertical="center"/>
    </xf>
    <xf numFmtId="0" fontId="192" fillId="119" borderId="179" xfId="3" applyFont="1" applyFill="1" applyBorder="1" applyAlignment="1">
      <alignment horizontal="center" vertical="center" wrapText="1"/>
    </xf>
    <xf numFmtId="0" fontId="192" fillId="119" borderId="178" xfId="3" applyFont="1" applyFill="1" applyBorder="1" applyAlignment="1">
      <alignment horizontal="center" vertical="center" wrapText="1"/>
    </xf>
    <xf numFmtId="0" fontId="119" fillId="138" borderId="180" xfId="3" applyFont="1" applyFill="1" applyBorder="1" applyAlignment="1">
      <alignment horizontal="left" vertical="center"/>
    </xf>
    <xf numFmtId="0" fontId="192" fillId="119" borderId="180" xfId="3" applyFont="1" applyFill="1" applyBorder="1" applyAlignment="1">
      <alignment horizontal="center" vertical="center" wrapText="1"/>
    </xf>
    <xf numFmtId="0" fontId="192" fillId="119" borderId="183" xfId="3" applyFont="1" applyFill="1" applyBorder="1" applyAlignment="1">
      <alignment horizontal="center" vertical="center" wrapText="1"/>
    </xf>
    <xf numFmtId="0" fontId="192" fillId="119" borderId="184" xfId="3" applyFont="1" applyFill="1" applyBorder="1" applyAlignment="1">
      <alignment horizontal="center" vertical="center" wrapText="1"/>
    </xf>
    <xf numFmtId="0" fontId="139" fillId="123" borderId="177" xfId="3" applyFill="1" applyBorder="1" applyAlignment="1">
      <alignment horizontal="center" vertical="center" wrapText="1"/>
    </xf>
    <xf numFmtId="0" fontId="139" fillId="123" borderId="0" xfId="3" applyFill="1" applyAlignment="1">
      <alignment horizontal="center" vertical="center" wrapText="1"/>
    </xf>
    <xf numFmtId="0" fontId="141" fillId="141" borderId="183" xfId="3" applyFont="1" applyFill="1" applyBorder="1" applyAlignment="1">
      <alignment horizontal="center" vertical="center" wrapText="1"/>
    </xf>
    <xf numFmtId="0" fontId="141" fillId="141" borderId="184" xfId="3" applyFont="1" applyFill="1" applyBorder="1" applyAlignment="1">
      <alignment horizontal="center" vertical="center" wrapText="1"/>
    </xf>
    <xf numFmtId="0" fontId="141" fillId="141" borderId="177" xfId="3" applyFont="1" applyFill="1" applyBorder="1" applyAlignment="1">
      <alignment horizontal="center" vertical="center" wrapText="1"/>
    </xf>
    <xf numFmtId="0" fontId="141" fillId="141" borderId="0" xfId="3" applyFont="1" applyFill="1" applyAlignment="1">
      <alignment horizontal="center" vertical="center" wrapText="1"/>
    </xf>
    <xf numFmtId="0" fontId="141" fillId="138" borderId="183" xfId="3" applyFont="1" applyFill="1" applyBorder="1" applyAlignment="1">
      <alignment horizontal="left" vertical="center" wrapText="1"/>
    </xf>
    <xf numFmtId="0" fontId="141" fillId="138" borderId="184" xfId="3" applyFont="1" applyFill="1" applyBorder="1" applyAlignment="1">
      <alignment horizontal="left" vertical="center" wrapText="1"/>
    </xf>
    <xf numFmtId="0" fontId="141" fillId="138" borderId="180" xfId="3" applyFont="1" applyFill="1" applyBorder="1" applyAlignment="1">
      <alignment horizontal="left" vertical="center" wrapText="1"/>
    </xf>
    <xf numFmtId="0" fontId="193" fillId="139" borderId="180" xfId="3" applyFont="1" applyFill="1" applyBorder="1" applyAlignment="1">
      <alignment horizontal="center" vertical="center" textRotation="255" wrapText="1"/>
    </xf>
    <xf numFmtId="0" fontId="196" fillId="122" borderId="180" xfId="3" applyFont="1" applyFill="1" applyBorder="1" applyAlignment="1">
      <alignment horizontal="center" vertical="center" wrapText="1"/>
    </xf>
    <xf numFmtId="0" fontId="194" fillId="122" borderId="180" xfId="3" applyFont="1" applyFill="1" applyBorder="1" applyAlignment="1">
      <alignment horizontal="center" vertical="center" wrapText="1"/>
    </xf>
    <xf numFmtId="0" fontId="141" fillId="138" borderId="179" xfId="3" applyFont="1" applyFill="1" applyBorder="1" applyAlignment="1">
      <alignment horizontal="left" vertical="center" wrapText="1"/>
    </xf>
    <xf numFmtId="0" fontId="141" fillId="138" borderId="188" xfId="3" applyFont="1" applyFill="1" applyBorder="1" applyAlignment="1">
      <alignment horizontal="left" vertical="center" wrapText="1"/>
    </xf>
    <xf numFmtId="0" fontId="141" fillId="138" borderId="177" xfId="3" applyFont="1" applyFill="1" applyBorder="1" applyAlignment="1">
      <alignment horizontal="left" vertical="center" wrapText="1"/>
    </xf>
    <xf numFmtId="0" fontId="141" fillId="138" borderId="190" xfId="3" applyFont="1" applyFill="1" applyBorder="1" applyAlignment="1">
      <alignment horizontal="left" vertical="center" wrapText="1"/>
    </xf>
    <xf numFmtId="0" fontId="141" fillId="138" borderId="186" xfId="3" applyFont="1" applyFill="1" applyBorder="1" applyAlignment="1">
      <alignment horizontal="left" vertical="center" wrapText="1"/>
    </xf>
    <xf numFmtId="0" fontId="141" fillId="138" borderId="185" xfId="3" applyFont="1" applyFill="1" applyBorder="1" applyAlignment="1">
      <alignment horizontal="left" vertical="center" wrapText="1"/>
    </xf>
    <xf numFmtId="0" fontId="190" fillId="119" borderId="183" xfId="3" applyFont="1" applyFill="1" applyBorder="1" applyAlignment="1">
      <alignment horizontal="center" vertical="center" wrapText="1"/>
    </xf>
    <xf numFmtId="0" fontId="190" fillId="119" borderId="182" xfId="3" applyFont="1" applyFill="1" applyBorder="1" applyAlignment="1">
      <alignment horizontal="center" vertical="center" wrapText="1"/>
    </xf>
    <xf numFmtId="0" fontId="190" fillId="119" borderId="183" xfId="3" applyFont="1" applyFill="1" applyBorder="1" applyAlignment="1">
      <alignment horizontal="left" vertical="center" wrapText="1"/>
    </xf>
    <xf numFmtId="0" fontId="190" fillId="119" borderId="184" xfId="3" applyFont="1" applyFill="1" applyBorder="1" applyAlignment="1">
      <alignment horizontal="left" vertical="center" wrapText="1"/>
    </xf>
    <xf numFmtId="0" fontId="191" fillId="119" borderId="183" xfId="3" applyFont="1" applyFill="1" applyBorder="1" applyAlignment="1">
      <alignment horizontal="center" vertical="center" wrapText="1"/>
    </xf>
    <xf numFmtId="0" fontId="191" fillId="119" borderId="182" xfId="3" applyFont="1" applyFill="1" applyBorder="1" applyAlignment="1">
      <alignment horizontal="center" vertical="center" wrapText="1"/>
    </xf>
    <xf numFmtId="0" fontId="191" fillId="119" borderId="184" xfId="3" applyFont="1" applyFill="1" applyBorder="1" applyAlignment="1">
      <alignment horizontal="center" vertical="center" wrapText="1"/>
    </xf>
    <xf numFmtId="0" fontId="139" fillId="123" borderId="179" xfId="3" applyFill="1" applyBorder="1" applyAlignment="1">
      <alignment horizontal="center" vertical="center" wrapText="1"/>
    </xf>
    <xf numFmtId="0" fontId="139" fillId="123" borderId="178" xfId="3" applyFill="1" applyBorder="1" applyAlignment="1">
      <alignment horizontal="center" vertical="center" wrapText="1"/>
    </xf>
    <xf numFmtId="0" fontId="139" fillId="106" borderId="177" xfId="3" applyFill="1" applyBorder="1" applyAlignment="1">
      <alignment horizontal="center" vertical="center" wrapText="1"/>
    </xf>
    <xf numFmtId="0" fontId="139" fillId="106" borderId="0" xfId="3" applyFill="1" applyAlignment="1">
      <alignment horizontal="center" vertical="center" wrapText="1"/>
    </xf>
    <xf numFmtId="0" fontId="186" fillId="139" borderId="180" xfId="3" applyFont="1" applyFill="1" applyBorder="1" applyAlignment="1">
      <alignment horizontal="center" vertical="center" textRotation="255" wrapText="1"/>
    </xf>
    <xf numFmtId="0" fontId="141" fillId="138" borderId="189" xfId="3" applyFont="1" applyFill="1" applyBorder="1" applyAlignment="1">
      <alignment horizontal="center" vertical="center" wrapText="1"/>
    </xf>
    <xf numFmtId="0" fontId="141" fillId="138" borderId="187" xfId="3" applyFont="1" applyFill="1" applyBorder="1" applyAlignment="1">
      <alignment horizontal="center" vertical="center" wrapText="1"/>
    </xf>
    <xf numFmtId="0" fontId="141" fillId="138" borderId="181" xfId="3" applyFont="1" applyFill="1" applyBorder="1" applyAlignment="1">
      <alignment horizontal="center" vertical="center" wrapText="1"/>
    </xf>
    <xf numFmtId="0" fontId="141" fillId="138" borderId="179" xfId="3" applyFont="1" applyFill="1" applyBorder="1" applyAlignment="1">
      <alignment horizontal="center" vertical="center" wrapText="1"/>
    </xf>
    <xf numFmtId="0" fontId="141" fillId="138" borderId="188" xfId="3" applyFont="1" applyFill="1" applyBorder="1" applyAlignment="1">
      <alignment horizontal="center" vertical="center" wrapText="1"/>
    </xf>
    <xf numFmtId="0" fontId="141" fillId="138" borderId="186" xfId="3" applyFont="1" applyFill="1" applyBorder="1" applyAlignment="1">
      <alignment horizontal="center" vertical="center" wrapText="1"/>
    </xf>
    <xf numFmtId="0" fontId="141" fillId="138" borderId="185" xfId="3" applyFont="1" applyFill="1" applyBorder="1" applyAlignment="1">
      <alignment horizontal="center" vertical="center" wrapText="1"/>
    </xf>
    <xf numFmtId="0" fontId="185" fillId="119" borderId="180" xfId="3" applyFont="1" applyFill="1" applyBorder="1" applyAlignment="1">
      <alignment horizontal="center" vertical="center" wrapText="1"/>
    </xf>
    <xf numFmtId="0" fontId="185" fillId="119" borderId="181" xfId="3" applyFont="1" applyFill="1" applyBorder="1" applyAlignment="1">
      <alignment horizontal="center" vertical="center" wrapText="1"/>
    </xf>
    <xf numFmtId="0" fontId="187" fillId="119" borderId="180" xfId="3" applyFont="1" applyFill="1" applyBorder="1" applyAlignment="1">
      <alignment horizontal="center" vertical="center" wrapText="1"/>
    </xf>
    <xf numFmtId="0" fontId="141" fillId="138" borderId="183" xfId="3" applyFont="1" applyFill="1" applyBorder="1" applyAlignment="1">
      <alignment horizontal="center" vertical="center" wrapText="1"/>
    </xf>
    <xf numFmtId="0" fontId="141" fillId="138" borderId="184" xfId="3" applyFont="1" applyFill="1" applyBorder="1" applyAlignment="1">
      <alignment horizontal="center" vertical="center" wrapText="1"/>
    </xf>
    <xf numFmtId="0" fontId="173" fillId="106" borderId="158" xfId="3" applyFont="1" applyFill="1" applyBorder="1" applyAlignment="1">
      <alignment horizontal="center" vertical="center"/>
    </xf>
    <xf numFmtId="0" fontId="173" fillId="106" borderId="154" xfId="3" applyFont="1" applyFill="1" applyBorder="1" applyAlignment="1">
      <alignment horizontal="center" vertical="center"/>
    </xf>
    <xf numFmtId="0" fontId="173" fillId="106" borderId="157" xfId="3" applyFont="1" applyFill="1" applyBorder="1" applyAlignment="1">
      <alignment horizontal="center" vertical="center"/>
    </xf>
    <xf numFmtId="0" fontId="170" fillId="106" borderId="156" xfId="3" applyFont="1" applyFill="1" applyBorder="1" applyAlignment="1">
      <alignment horizontal="center" vertical="center"/>
    </xf>
    <xf numFmtId="0" fontId="170" fillId="106" borderId="160" xfId="3" applyFont="1" applyFill="1" applyBorder="1" applyAlignment="1">
      <alignment horizontal="center" vertical="center"/>
    </xf>
    <xf numFmtId="0" fontId="170" fillId="106" borderId="153" xfId="3" applyFont="1" applyFill="1" applyBorder="1" applyAlignment="1">
      <alignment horizontal="center" vertical="center"/>
    </xf>
    <xf numFmtId="0" fontId="170" fillId="106" borderId="155" xfId="3" applyFont="1" applyFill="1" applyBorder="1" applyAlignment="1">
      <alignment horizontal="center" vertical="center"/>
    </xf>
    <xf numFmtId="0" fontId="170" fillId="106" borderId="152" xfId="3" applyFont="1" applyFill="1" applyBorder="1" applyAlignment="1">
      <alignment horizontal="center" vertical="center"/>
    </xf>
    <xf numFmtId="0" fontId="170" fillId="106" borderId="0" xfId="3" applyFont="1" applyFill="1" applyAlignment="1">
      <alignment horizontal="center" vertical="center"/>
    </xf>
    <xf numFmtId="0" fontId="170" fillId="106" borderId="151" xfId="3" applyFont="1" applyFill="1" applyBorder="1" applyAlignment="1">
      <alignment horizontal="center" vertical="center"/>
    </xf>
    <xf numFmtId="0" fontId="170" fillId="106" borderId="159" xfId="3" applyFont="1" applyFill="1" applyBorder="1" applyAlignment="1">
      <alignment horizontal="center" vertical="center"/>
    </xf>
    <xf numFmtId="0" fontId="170" fillId="106" borderId="162" xfId="3" applyFont="1" applyFill="1" applyBorder="1" applyAlignment="1">
      <alignment horizontal="center" vertical="center"/>
    </xf>
    <xf numFmtId="0" fontId="174" fillId="106" borderId="162" xfId="3" applyFont="1" applyFill="1" applyBorder="1" applyAlignment="1">
      <alignment horizontal="center" vertical="center"/>
    </xf>
    <xf numFmtId="0" fontId="141" fillId="106" borderId="161" xfId="3" applyFont="1" applyFill="1" applyBorder="1" applyAlignment="1">
      <alignment horizontal="center" vertical="center"/>
    </xf>
    <xf numFmtId="0" fontId="141" fillId="106" borderId="160" xfId="3" applyFont="1" applyFill="1" applyBorder="1" applyAlignment="1">
      <alignment horizontal="center" vertical="center"/>
    </xf>
    <xf numFmtId="0" fontId="170" fillId="106" borderId="150" xfId="3" applyFont="1" applyFill="1" applyBorder="1" applyAlignment="1">
      <alignment horizontal="center" vertical="center"/>
    </xf>
    <xf numFmtId="0" fontId="170" fillId="106" borderId="161" xfId="3" applyFont="1" applyFill="1" applyBorder="1" applyAlignment="1">
      <alignment horizontal="center" vertical="center"/>
    </xf>
    <xf numFmtId="0" fontId="181" fillId="106" borderId="173" xfId="3" applyFont="1" applyFill="1" applyBorder="1" applyAlignment="1">
      <alignment horizontal="center" vertical="center"/>
    </xf>
    <xf numFmtId="0" fontId="181" fillId="106" borderId="172" xfId="3" applyFont="1" applyFill="1" applyBorder="1" applyAlignment="1">
      <alignment horizontal="center" vertical="center"/>
    </xf>
    <xf numFmtId="0" fontId="183" fillId="112" borderId="0" xfId="3" applyFont="1" applyFill="1" applyAlignment="1">
      <alignment horizontal="center" vertical="center"/>
    </xf>
    <xf numFmtId="0" fontId="181" fillId="106" borderId="148" xfId="3" applyFont="1" applyFill="1" applyBorder="1" applyAlignment="1">
      <alignment horizontal="center" vertical="center"/>
    </xf>
    <xf numFmtId="0" fontId="182" fillId="137" borderId="0" xfId="3" applyFont="1" applyFill="1" applyAlignment="1">
      <alignment horizontal="left" vertical="center" wrapText="1"/>
    </xf>
    <xf numFmtId="0" fontId="182" fillId="137" borderId="145" xfId="3" applyFont="1" applyFill="1" applyBorder="1" applyAlignment="1">
      <alignment horizontal="left" vertical="center" wrapText="1"/>
    </xf>
    <xf numFmtId="0" fontId="178" fillId="106" borderId="166" xfId="3" applyFont="1" applyFill="1" applyBorder="1" applyAlignment="1">
      <alignment horizontal="center" vertical="center"/>
    </xf>
    <xf numFmtId="0" fontId="178" fillId="106" borderId="165" xfId="3" applyFont="1" applyFill="1" applyBorder="1" applyAlignment="1">
      <alignment horizontal="center" vertical="center"/>
    </xf>
    <xf numFmtId="0" fontId="178" fillId="106" borderId="164" xfId="3" applyFont="1" applyFill="1" applyBorder="1" applyAlignment="1">
      <alignment horizontal="center" vertical="center"/>
    </xf>
    <xf numFmtId="0" fontId="162" fillId="120" borderId="138" xfId="4" applyFont="1" applyFill="1" applyBorder="1" applyAlignment="1">
      <alignment horizontal="center" vertical="center"/>
    </xf>
    <xf numFmtId="0" fontId="160" fillId="123" borderId="140" xfId="4" applyFont="1" applyFill="1" applyBorder="1" applyAlignment="1">
      <alignment horizontal="center" vertical="center"/>
    </xf>
    <xf numFmtId="0" fontId="160" fillId="123" borderId="138" xfId="4" applyFont="1" applyFill="1" applyBorder="1" applyAlignment="1">
      <alignment horizontal="center" vertical="center"/>
    </xf>
    <xf numFmtId="0" fontId="157" fillId="109" borderId="0" xfId="4" applyFill="1" applyBorder="1" applyAlignment="1">
      <alignment horizontal="center" vertical="center"/>
    </xf>
    <xf numFmtId="0" fontId="154" fillId="134" borderId="137" xfId="3" applyFont="1" applyFill="1" applyBorder="1" applyAlignment="1">
      <alignment horizontal="center" vertical="center"/>
    </xf>
    <xf numFmtId="0" fontId="154" fillId="134" borderId="111" xfId="3" applyFont="1" applyFill="1" applyBorder="1" applyAlignment="1">
      <alignment horizontal="center" vertical="center"/>
    </xf>
    <xf numFmtId="0" fontId="154" fillId="134" borderId="139" xfId="3" applyFont="1" applyFill="1" applyBorder="1" applyAlignment="1">
      <alignment horizontal="center" vertical="center"/>
    </xf>
    <xf numFmtId="0" fontId="166" fillId="106" borderId="137" xfId="3" applyFont="1" applyFill="1" applyBorder="1" applyAlignment="1">
      <alignment horizontal="center" vertical="center"/>
    </xf>
    <xf numFmtId="0" fontId="166" fillId="106" borderId="111" xfId="3" applyFont="1" applyFill="1" applyBorder="1" applyAlignment="1">
      <alignment horizontal="center" vertical="center"/>
    </xf>
    <xf numFmtId="0" fontId="166" fillId="106" borderId="113" xfId="3" applyFont="1" applyFill="1" applyBorder="1" applyAlignment="1">
      <alignment horizontal="center" vertical="center"/>
    </xf>
    <xf numFmtId="0" fontId="156" fillId="128" borderId="113" xfId="3" applyFont="1" applyFill="1" applyBorder="1" applyAlignment="1">
      <alignment horizontal="center" vertical="center"/>
    </xf>
    <xf numFmtId="0" fontId="156" fillId="125" borderId="113" xfId="3" applyFont="1" applyFill="1" applyBorder="1" applyAlignment="1">
      <alignment horizontal="center" vertical="center"/>
    </xf>
    <xf numFmtId="0" fontId="156" fillId="125" borderId="137" xfId="3" applyFont="1" applyFill="1" applyBorder="1" applyAlignment="1">
      <alignment horizontal="center" vertical="center"/>
    </xf>
    <xf numFmtId="0" fontId="156" fillId="125" borderId="111" xfId="3" applyFont="1" applyFill="1" applyBorder="1" applyAlignment="1">
      <alignment horizontal="center" vertical="center"/>
    </xf>
    <xf numFmtId="0" fontId="156" fillId="125" borderId="139" xfId="3" applyFont="1" applyFill="1" applyBorder="1" applyAlignment="1">
      <alignment horizontal="center" vertical="center"/>
    </xf>
    <xf numFmtId="0" fontId="154" fillId="128" borderId="113" xfId="3" applyFont="1" applyFill="1" applyBorder="1" applyAlignment="1">
      <alignment horizontal="center" vertical="center"/>
    </xf>
    <xf numFmtId="0" fontId="154" fillId="128" borderId="137" xfId="3" applyFont="1" applyFill="1" applyBorder="1" applyAlignment="1">
      <alignment horizontal="center" vertical="center"/>
    </xf>
    <xf numFmtId="0" fontId="154" fillId="128" borderId="111" xfId="3" applyFont="1" applyFill="1" applyBorder="1" applyAlignment="1">
      <alignment horizontal="center" vertical="center"/>
    </xf>
    <xf numFmtId="0" fontId="154" fillId="128" borderId="139" xfId="3" applyFont="1" applyFill="1" applyBorder="1" applyAlignment="1">
      <alignment horizontal="center" vertical="center"/>
    </xf>
    <xf numFmtId="0" fontId="158" fillId="106" borderId="0" xfId="3" applyFont="1" applyFill="1" applyAlignment="1">
      <alignment horizontal="center" vertical="center"/>
    </xf>
    <xf numFmtId="0" fontId="169" fillId="135" borderId="143" xfId="4" applyFont="1" applyFill="1" applyBorder="1" applyAlignment="1">
      <alignment horizontal="center" vertical="center"/>
    </xf>
    <xf numFmtId="0" fontId="169" fillId="135" borderId="142" xfId="4" applyFont="1" applyFill="1" applyBorder="1" applyAlignment="1">
      <alignment horizontal="center" vertical="center"/>
    </xf>
    <xf numFmtId="0" fontId="168" fillId="112" borderId="141" xfId="4" applyFont="1" applyFill="1" applyBorder="1" applyAlignment="1">
      <alignment horizontal="center" vertical="center"/>
    </xf>
    <xf numFmtId="0" fontId="164" fillId="129" borderId="0" xfId="4" applyFont="1" applyFill="1" applyBorder="1" applyAlignment="1">
      <alignment horizontal="center" vertical="center"/>
    </xf>
    <xf numFmtId="0" fontId="154" fillId="122" borderId="137" xfId="3" applyFont="1" applyFill="1" applyBorder="1" applyAlignment="1">
      <alignment horizontal="center" vertical="center"/>
    </xf>
    <xf numFmtId="0" fontId="154" fillId="122" borderId="111" xfId="3" applyFont="1" applyFill="1" applyBorder="1" applyAlignment="1">
      <alignment horizontal="center" vertical="center"/>
    </xf>
    <xf numFmtId="0" fontId="154" fillId="122" borderId="139" xfId="3" applyFont="1" applyFill="1" applyBorder="1" applyAlignment="1">
      <alignment horizontal="center" vertical="center"/>
    </xf>
    <xf numFmtId="0" fontId="156" fillId="122" borderId="137" xfId="3" applyFont="1" applyFill="1" applyBorder="1" applyAlignment="1">
      <alignment horizontal="center" vertical="center"/>
    </xf>
    <xf numFmtId="0" fontId="156" fillId="122" borderId="139" xfId="3" applyFont="1" applyFill="1" applyBorder="1" applyAlignment="1">
      <alignment horizontal="center" vertical="center"/>
    </xf>
    <xf numFmtId="0" fontId="156" fillId="122" borderId="111" xfId="3" applyFont="1" applyFill="1" applyBorder="1" applyAlignment="1">
      <alignment horizontal="center" vertical="center"/>
    </xf>
    <xf numFmtId="0" fontId="156" fillId="122" borderId="113" xfId="3" applyFont="1" applyFill="1" applyBorder="1" applyAlignment="1">
      <alignment horizontal="center" vertical="center"/>
    </xf>
    <xf numFmtId="0" fontId="156" fillId="119" borderId="137" xfId="3" applyFont="1" applyFill="1" applyBorder="1" applyAlignment="1">
      <alignment horizontal="center" vertical="center"/>
    </xf>
    <xf numFmtId="0" fontId="156" fillId="119" borderId="111" xfId="3" applyFont="1" applyFill="1" applyBorder="1" applyAlignment="1">
      <alignment horizontal="center" vertical="center"/>
    </xf>
    <xf numFmtId="0" fontId="154" fillId="122" borderId="113" xfId="3" applyFont="1" applyFill="1" applyBorder="1" applyAlignment="1">
      <alignment horizontal="center" vertical="center"/>
    </xf>
    <xf numFmtId="0" fontId="154" fillId="119" borderId="137" xfId="3" applyFont="1" applyFill="1" applyBorder="1" applyAlignment="1">
      <alignment horizontal="center" vertical="center"/>
    </xf>
    <xf numFmtId="0" fontId="154" fillId="119" borderId="111" xfId="3" applyFont="1" applyFill="1" applyBorder="1" applyAlignment="1">
      <alignment horizontal="center" vertical="center"/>
    </xf>
    <xf numFmtId="0" fontId="162" fillId="136" borderId="137" xfId="4" applyFont="1" applyFill="1" applyBorder="1" applyAlignment="1">
      <alignment horizontal="center" vertical="center"/>
    </xf>
    <xf numFmtId="0" fontId="162" fillId="136" borderId="111" xfId="4" applyFont="1" applyFill="1" applyBorder="1" applyAlignment="1">
      <alignment horizontal="center" vertical="center"/>
    </xf>
    <xf numFmtId="0" fontId="162" fillId="136" borderId="139" xfId="4" applyFont="1" applyFill="1" applyBorder="1" applyAlignment="1">
      <alignment horizontal="center" vertical="center"/>
    </xf>
    <xf numFmtId="0" fontId="168" fillId="133" borderId="137" xfId="4" applyFont="1" applyFill="1" applyBorder="1" applyAlignment="1">
      <alignment horizontal="center" vertical="center"/>
    </xf>
    <xf numFmtId="0" fontId="168" fillId="133" borderId="111" xfId="4" applyFont="1" applyFill="1" applyBorder="1" applyAlignment="1">
      <alignment horizontal="center" vertical="center"/>
    </xf>
    <xf numFmtId="0" fontId="165" fillId="131" borderId="141" xfId="4" applyFont="1" applyFill="1" applyBorder="1" applyAlignment="1">
      <alignment horizontal="center" vertical="center"/>
    </xf>
    <xf numFmtId="0" fontId="163" fillId="127" borderId="137" xfId="4" applyFont="1" applyFill="1" applyBorder="1" applyAlignment="1">
      <alignment horizontal="center" vertical="center"/>
    </xf>
    <xf numFmtId="0" fontId="163" fillId="127" borderId="111" xfId="4" applyFont="1" applyFill="1" applyBorder="1" applyAlignment="1">
      <alignment horizontal="center" vertical="center"/>
    </xf>
    <xf numFmtId="0" fontId="163" fillId="127" borderId="139" xfId="4" applyFont="1" applyFill="1" applyBorder="1" applyAlignment="1">
      <alignment horizontal="center" vertical="center"/>
    </xf>
    <xf numFmtId="0" fontId="161" fillId="120" borderId="138" xfId="4" applyFont="1" applyFill="1" applyBorder="1" applyAlignment="1">
      <alignment horizontal="center" vertical="center"/>
    </xf>
    <xf numFmtId="0" fontId="157" fillId="121" borderId="111" xfId="3" applyFont="1" applyFill="1" applyBorder="1" applyAlignment="1">
      <alignment horizontal="center" vertical="center"/>
    </xf>
    <xf numFmtId="0" fontId="154" fillId="125" borderId="113" xfId="3" applyFont="1" applyFill="1" applyBorder="1" applyAlignment="1">
      <alignment horizontal="center" vertical="center"/>
    </xf>
    <xf numFmtId="0" fontId="154" fillId="125" borderId="137" xfId="3" applyFont="1" applyFill="1" applyBorder="1" applyAlignment="1">
      <alignment horizontal="center" vertical="center"/>
    </xf>
    <xf numFmtId="0" fontId="154" fillId="125" borderId="111" xfId="3" applyFont="1" applyFill="1" applyBorder="1" applyAlignment="1">
      <alignment horizontal="center" vertical="center"/>
    </xf>
    <xf numFmtId="0" fontId="154" fillId="125" borderId="139" xfId="3" applyFont="1" applyFill="1" applyBorder="1" applyAlignment="1">
      <alignment horizontal="center" vertical="center"/>
    </xf>
    <xf numFmtId="0" fontId="166" fillId="106" borderId="139" xfId="3" applyFont="1" applyFill="1" applyBorder="1" applyAlignment="1">
      <alignment horizontal="center" vertical="center"/>
    </xf>
    <xf numFmtId="0" fontId="154" fillId="120" borderId="137" xfId="3" applyFont="1" applyFill="1" applyBorder="1" applyAlignment="1">
      <alignment horizontal="center" vertical="center"/>
    </xf>
    <xf numFmtId="0" fontId="154" fillId="120" borderId="111" xfId="3" applyFont="1" applyFill="1" applyBorder="1" applyAlignment="1">
      <alignment horizontal="center" vertical="center"/>
    </xf>
    <xf numFmtId="0" fontId="166" fillId="121" borderId="137" xfId="3" applyFont="1" applyFill="1" applyBorder="1" applyAlignment="1">
      <alignment horizontal="center" vertical="center"/>
    </xf>
    <xf numFmtId="0" fontId="166" fillId="121" borderId="111" xfId="3" applyFont="1" applyFill="1" applyBorder="1" applyAlignment="1">
      <alignment horizontal="center" vertical="center"/>
    </xf>
    <xf numFmtId="0" fontId="166" fillId="121" borderId="113" xfId="3" applyFont="1" applyFill="1" applyBorder="1" applyAlignment="1">
      <alignment horizontal="center" vertical="center"/>
    </xf>
    <xf numFmtId="0" fontId="154" fillId="132" borderId="137" xfId="3" applyFont="1" applyFill="1" applyBorder="1" applyAlignment="1">
      <alignment horizontal="center" vertical="center"/>
    </xf>
    <xf numFmtId="0" fontId="154" fillId="132" borderId="111" xfId="3" applyFont="1" applyFill="1" applyBorder="1" applyAlignment="1">
      <alignment horizontal="center" vertical="center"/>
    </xf>
    <xf numFmtId="0" fontId="154" fillId="132" borderId="139" xfId="3" applyFont="1" applyFill="1" applyBorder="1" applyAlignment="1">
      <alignment horizontal="center" vertical="center"/>
    </xf>
    <xf numFmtId="0" fontId="154" fillId="132" borderId="113" xfId="3" applyFont="1" applyFill="1" applyBorder="1" applyAlignment="1">
      <alignment horizontal="center" vertical="center"/>
    </xf>
    <xf numFmtId="0" fontId="154" fillId="126" borderId="113" xfId="3" applyFont="1" applyFill="1" applyBorder="1" applyAlignment="1">
      <alignment horizontal="center" vertical="center"/>
    </xf>
    <xf numFmtId="0" fontId="154" fillId="124" borderId="113" xfId="3" applyFont="1" applyFill="1" applyBorder="1" applyAlignment="1">
      <alignment horizontal="center" vertical="center"/>
    </xf>
    <xf numFmtId="0" fontId="154" fillId="120" borderId="139" xfId="3" applyFont="1" applyFill="1" applyBorder="1" applyAlignment="1">
      <alignment horizontal="center" vertical="center"/>
    </xf>
    <xf numFmtId="0" fontId="154" fillId="130" borderId="137" xfId="3" applyFont="1" applyFill="1" applyBorder="1" applyAlignment="1">
      <alignment horizontal="center" vertical="center"/>
    </xf>
    <xf numFmtId="0" fontId="154" fillId="130" borderId="111" xfId="3" applyFont="1" applyFill="1" applyBorder="1" applyAlignment="1">
      <alignment horizontal="center" vertical="center"/>
    </xf>
    <xf numFmtId="0" fontId="154" fillId="130" borderId="139" xfId="3" applyFont="1" applyFill="1" applyBorder="1" applyAlignment="1">
      <alignment horizontal="center" vertical="center"/>
    </xf>
    <xf numFmtId="0" fontId="159" fillId="106" borderId="0" xfId="3" applyFont="1" applyFill="1" applyAlignment="1">
      <alignment horizontal="left" vertical="top" wrapText="1"/>
    </xf>
    <xf numFmtId="0" fontId="159" fillId="106" borderId="0" xfId="3" applyFont="1" applyFill="1" applyAlignment="1">
      <alignment horizontal="left" vertical="top"/>
    </xf>
    <xf numFmtId="0" fontId="139" fillId="108" borderId="115" xfId="1" applyFill="1" applyBorder="1" applyAlignment="1">
      <alignment horizontal="center" vertical="center"/>
    </xf>
    <xf numFmtId="0" fontId="139" fillId="108" borderId="111" xfId="1" applyFill="1" applyBorder="1" applyAlignment="1">
      <alignment horizontal="center" vertical="center"/>
    </xf>
    <xf numFmtId="0" fontId="139" fillId="106" borderId="0" xfId="1" applyFill="1" applyAlignment="1">
      <alignment horizontal="center" vertical="center" wrapText="1"/>
    </xf>
    <xf numFmtId="0" fontId="146" fillId="118" borderId="135" xfId="2" applyFont="1" applyFill="1" applyBorder="1" applyAlignment="1">
      <alignment horizontal="center" vertical="center" textRotation="255" wrapText="1"/>
    </xf>
    <xf numFmtId="0" fontId="146" fillId="118" borderId="134" xfId="2" applyFont="1" applyFill="1" applyBorder="1" applyAlignment="1">
      <alignment horizontal="center" vertical="center" textRotation="255" wrapText="1"/>
    </xf>
    <xf numFmtId="0" fontId="146" fillId="117" borderId="128" xfId="2" applyFont="1" applyFill="1" applyBorder="1" applyAlignment="1">
      <alignment horizontal="center" vertical="center" textRotation="255" wrapText="1"/>
    </xf>
    <xf numFmtId="0" fontId="146" fillId="116" borderId="121" xfId="2" applyFont="1" applyFill="1" applyBorder="1" applyAlignment="1">
      <alignment horizontal="center" vertical="center" textRotation="255" wrapText="1"/>
    </xf>
    <xf numFmtId="0" fontId="146" fillId="116" borderId="119" xfId="2" applyFont="1" applyFill="1" applyBorder="1" applyAlignment="1">
      <alignment horizontal="center" vertical="center" textRotation="255" wrapText="1"/>
    </xf>
    <xf numFmtId="0" fontId="146" fillId="115" borderId="126" xfId="2" applyFont="1" applyFill="1" applyBorder="1" applyAlignment="1">
      <alignment horizontal="center" vertical="center" textRotation="255" wrapText="1"/>
    </xf>
    <xf numFmtId="0" fontId="146" fillId="115" borderId="121" xfId="2" applyFont="1" applyFill="1" applyBorder="1" applyAlignment="1">
      <alignment horizontal="center" vertical="center" textRotation="255" wrapText="1"/>
    </xf>
    <xf numFmtId="0" fontId="146" fillId="115" borderId="119" xfId="2" applyFont="1" applyFill="1" applyBorder="1" applyAlignment="1">
      <alignment horizontal="center" vertical="center" textRotation="255" wrapText="1"/>
    </xf>
    <xf numFmtId="0" fontId="146" fillId="114" borderId="126" xfId="2" applyFont="1" applyFill="1" applyBorder="1" applyAlignment="1">
      <alignment horizontal="center" vertical="center" textRotation="255" wrapText="1"/>
    </xf>
    <xf numFmtId="0" fontId="146" fillId="114" borderId="121" xfId="2" applyFont="1" applyFill="1" applyBorder="1" applyAlignment="1">
      <alignment horizontal="center" vertical="center" textRotation="255" wrapText="1"/>
    </xf>
    <xf numFmtId="0" fontId="146" fillId="114" borderId="119" xfId="2" applyFont="1" applyFill="1" applyBorder="1" applyAlignment="1">
      <alignment horizontal="center" vertical="center" textRotation="255" wrapText="1"/>
    </xf>
    <xf numFmtId="0" fontId="146" fillId="113" borderId="126" xfId="2" applyFont="1" applyFill="1" applyBorder="1" applyAlignment="1">
      <alignment horizontal="center" vertical="center" textRotation="255" wrapText="1"/>
    </xf>
    <xf numFmtId="0" fontId="146" fillId="113" borderId="121" xfId="2" applyFont="1" applyFill="1" applyBorder="1" applyAlignment="1">
      <alignment horizontal="center" vertical="center" textRotation="255" wrapText="1"/>
    </xf>
    <xf numFmtId="0" fontId="146" fillId="113" borderId="119" xfId="2" applyFont="1" applyFill="1" applyBorder="1" applyAlignment="1">
      <alignment horizontal="center" vertical="center" textRotation="255" wrapText="1"/>
    </xf>
    <xf numFmtId="0" fontId="146" fillId="112" borderId="114" xfId="2" applyFont="1" applyFill="1" applyBorder="1" applyAlignment="1">
      <alignment horizontal="center" vertical="center" textRotation="255" wrapText="1"/>
    </xf>
    <xf numFmtId="0" fontId="148" fillId="107" borderId="124" xfId="1" applyFont="1" applyFill="1" applyBorder="1" applyAlignment="1">
      <alignment horizontal="center" vertical="center" wrapText="1"/>
    </xf>
    <xf numFmtId="0" fontId="148" fillId="107" borderId="122" xfId="1" applyFont="1" applyFill="1" applyBorder="1" applyAlignment="1">
      <alignment horizontal="center" vertical="center" wrapText="1"/>
    </xf>
    <xf numFmtId="0" fontId="148" fillId="107" borderId="123" xfId="1" applyFont="1" applyFill="1" applyBorder="1" applyAlignment="1">
      <alignment horizontal="center" vertical="center" wrapText="1"/>
    </xf>
    <xf numFmtId="0" fontId="144" fillId="110" borderId="113" xfId="1" applyFont="1" applyFill="1" applyBorder="1" applyAlignment="1">
      <alignment horizontal="center" vertical="center" wrapText="1"/>
    </xf>
    <xf numFmtId="0" fontId="147" fillId="108" borderId="133" xfId="1" applyFont="1" applyFill="1" applyBorder="1" applyAlignment="1">
      <alignment horizontal="center" vertical="center" wrapText="1"/>
    </xf>
    <xf numFmtId="0" fontId="147" fillId="108" borderId="117" xfId="1" applyFont="1" applyFill="1" applyBorder="1" applyAlignment="1">
      <alignment horizontal="center" vertical="center" wrapText="1"/>
    </xf>
    <xf numFmtId="0" fontId="147" fillId="108" borderId="125" xfId="1" applyFont="1" applyFill="1" applyBorder="1" applyAlignment="1">
      <alignment horizontal="center" vertical="center" wrapText="1"/>
    </xf>
    <xf numFmtId="0" fontId="147" fillId="108" borderId="120" xfId="1" applyFont="1" applyFill="1" applyBorder="1" applyAlignment="1">
      <alignment horizontal="center" vertical="center" wrapText="1"/>
    </xf>
    <xf numFmtId="0" fontId="147" fillId="108" borderId="116" xfId="1" applyFont="1" applyFill="1" applyBorder="1" applyAlignment="1">
      <alignment horizontal="center" vertical="center" wrapText="1"/>
    </xf>
    <xf numFmtId="0" fontId="3" fillId="0" borderId="0" xfId="0" applyFont="1" applyAlignment="1">
      <alignment vertical="center" wrapText="1"/>
    </xf>
    <xf numFmtId="0" fontId="0" fillId="0" borderId="0" xfId="0">
      <alignment vertical="center"/>
    </xf>
    <xf numFmtId="0" fontId="1" fillId="2" borderId="0" xfId="0" applyFont="1" applyFill="1" applyAlignment="1">
      <alignment horizontal="center" vertical="center" wrapText="1"/>
    </xf>
    <xf numFmtId="0" fontId="3" fillId="41" borderId="0" xfId="0" applyFont="1" applyFill="1" applyAlignment="1">
      <alignment vertical="center" wrapText="1"/>
    </xf>
    <xf numFmtId="0" fontId="10" fillId="30" borderId="2" xfId="0" applyFont="1" applyFill="1" applyBorder="1">
      <alignment vertical="center"/>
    </xf>
    <xf numFmtId="0" fontId="0" fillId="0" borderId="2" xfId="0" applyBorder="1">
      <alignment vertical="center"/>
    </xf>
    <xf numFmtId="0" fontId="10" fillId="31" borderId="2" xfId="0" applyFont="1" applyFill="1" applyBorder="1" applyAlignment="1">
      <alignment horizontal="center" vertical="center"/>
    </xf>
    <xf numFmtId="0" fontId="10" fillId="0" borderId="2" xfId="0" applyFont="1" applyBorder="1">
      <alignment vertical="center"/>
    </xf>
    <xf numFmtId="0" fontId="10" fillId="30" borderId="2" xfId="0" applyFont="1" applyFill="1" applyBorder="1" applyAlignment="1">
      <alignment horizontal="center" vertical="center"/>
    </xf>
    <xf numFmtId="0" fontId="31" fillId="0" borderId="2" xfId="0" applyFont="1" applyBorder="1" applyAlignment="1">
      <alignment vertical="center" wrapText="1"/>
    </xf>
    <xf numFmtId="0" fontId="53" fillId="30" borderId="2" xfId="0" applyFont="1" applyFill="1" applyBorder="1" applyAlignment="1">
      <alignment horizontal="center" vertical="center"/>
    </xf>
    <xf numFmtId="0" fontId="10" fillId="29" borderId="2" xfId="0" applyFont="1" applyFill="1" applyBorder="1" applyAlignment="1">
      <alignment horizontal="center" vertical="center" wrapText="1"/>
    </xf>
    <xf numFmtId="0" fontId="10" fillId="31" borderId="2" xfId="0" applyFont="1" applyFill="1" applyBorder="1" applyAlignment="1">
      <alignment horizontal="center" vertical="center" wrapText="1"/>
    </xf>
    <xf numFmtId="0" fontId="10" fillId="0" borderId="3" xfId="0" applyFont="1" applyBorder="1" applyAlignment="1">
      <alignment vertical="center" wrapText="1"/>
    </xf>
    <xf numFmtId="0" fontId="0" fillId="0" borderId="3" xfId="0" applyBorder="1">
      <alignment vertical="center"/>
    </xf>
    <xf numFmtId="0" fontId="31" fillId="0" borderId="3" xfId="0" applyFont="1" applyBorder="1" applyAlignment="1">
      <alignment vertical="center" wrapText="1"/>
    </xf>
    <xf numFmtId="0" fontId="3" fillId="8" borderId="2" xfId="0" applyFont="1" applyFill="1" applyBorder="1" applyAlignment="1">
      <alignment horizontal="center" vertical="center"/>
    </xf>
    <xf numFmtId="0" fontId="4" fillId="0" borderId="14" xfId="0" applyFont="1" applyBorder="1" applyAlignment="1">
      <alignment horizontal="center" vertical="center"/>
    </xf>
    <xf numFmtId="0" fontId="0" fillId="0" borderId="15" xfId="0" applyBorder="1">
      <alignment vertical="center"/>
    </xf>
    <xf numFmtId="0" fontId="4" fillId="0" borderId="15" xfId="0" applyFont="1" applyBorder="1" applyAlignment="1">
      <alignment horizontal="center" vertical="center"/>
    </xf>
    <xf numFmtId="0" fontId="0" fillId="0" borderId="16" xfId="0" applyBorder="1">
      <alignment vertical="center"/>
    </xf>
    <xf numFmtId="0" fontId="5"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3" fillId="8" borderId="20" xfId="0" applyFont="1" applyFill="1" applyBorder="1" applyAlignment="1">
      <alignment horizontal="center" vertical="center"/>
    </xf>
    <xf numFmtId="0" fontId="0" fillId="0" borderId="20" xfId="0" applyBorder="1">
      <alignment vertical="center"/>
    </xf>
    <xf numFmtId="0" fontId="1" fillId="8" borderId="4" xfId="0" applyFont="1" applyFill="1" applyBorder="1" applyAlignment="1">
      <alignment horizontal="center" vertical="center"/>
    </xf>
    <xf numFmtId="0" fontId="0" fillId="0" borderId="5" xfId="0" applyBorder="1">
      <alignment vertical="center"/>
    </xf>
    <xf numFmtId="0" fontId="5" fillId="10" borderId="2" xfId="0" applyFont="1" applyFill="1" applyBorder="1" applyAlignment="1">
      <alignment horizontal="center" vertical="center"/>
    </xf>
    <xf numFmtId="0" fontId="0" fillId="0" borderId="18" xfId="0" applyBorder="1">
      <alignment vertical="center"/>
    </xf>
    <xf numFmtId="0" fontId="5" fillId="10" borderId="3" xfId="0" applyFont="1" applyFill="1" applyBorder="1" applyAlignment="1">
      <alignment horizontal="center" vertical="center"/>
    </xf>
    <xf numFmtId="0" fontId="4" fillId="9" borderId="3" xfId="0" applyFont="1" applyFill="1" applyBorder="1" applyAlignment="1">
      <alignment horizontal="center" vertical="center"/>
    </xf>
    <xf numFmtId="0" fontId="4" fillId="9" borderId="2" xfId="0" applyFont="1" applyFill="1" applyBorder="1" applyAlignment="1">
      <alignment horizontal="center" vertical="center"/>
    </xf>
    <xf numFmtId="0" fontId="6" fillId="5"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6" fillId="11" borderId="2" xfId="0" applyFont="1" applyFill="1" applyBorder="1" applyAlignment="1">
      <alignment horizontal="center" vertical="center"/>
    </xf>
    <xf numFmtId="0" fontId="5" fillId="11" borderId="2" xfId="0" applyFont="1" applyFill="1" applyBorder="1" applyAlignment="1">
      <alignment horizontal="center" vertical="center"/>
    </xf>
    <xf numFmtId="0" fontId="5" fillId="11"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13" borderId="2" xfId="0" applyFont="1" applyFill="1" applyBorder="1" applyAlignment="1">
      <alignment horizontal="center" vertical="center"/>
    </xf>
    <xf numFmtId="0" fontId="5" fillId="13" borderId="3" xfId="0" applyFont="1" applyFill="1" applyBorder="1" applyAlignment="1">
      <alignment horizontal="center" vertical="center"/>
    </xf>
    <xf numFmtId="0" fontId="5" fillId="12" borderId="3" xfId="0" applyFont="1" applyFill="1" applyBorder="1" applyAlignment="1">
      <alignment horizontal="center" vertical="center"/>
    </xf>
    <xf numFmtId="0" fontId="5" fillId="12" borderId="2"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3" xfId="0" applyFont="1" applyFill="1" applyBorder="1" applyAlignment="1">
      <alignment horizontal="center" vertical="center"/>
    </xf>
    <xf numFmtId="0" fontId="8" fillId="0" borderId="6" xfId="0" applyFont="1" applyBorder="1" applyAlignment="1">
      <alignment horizontal="center" vertical="center"/>
    </xf>
    <xf numFmtId="0" fontId="0" fillId="0" borderId="6" xfId="0" applyBorder="1">
      <alignment vertical="center"/>
    </xf>
    <xf numFmtId="0" fontId="8" fillId="0" borderId="7" xfId="0" applyFont="1" applyBorder="1" applyAlignment="1">
      <alignment horizontal="center" vertical="center"/>
    </xf>
    <xf numFmtId="0" fontId="3" fillId="8" borderId="17" xfId="0" applyFont="1" applyFill="1" applyBorder="1" applyAlignment="1">
      <alignment horizontal="center" vertical="center"/>
    </xf>
    <xf numFmtId="0" fontId="0" fillId="0" borderId="17" xfId="0" applyBorder="1">
      <alignment vertical="center"/>
    </xf>
    <xf numFmtId="0" fontId="3" fillId="8" borderId="22" xfId="0" applyFont="1" applyFill="1" applyBorder="1" applyAlignment="1">
      <alignment horizontal="center" vertical="center"/>
    </xf>
    <xf numFmtId="0" fontId="0" fillId="0" borderId="23" xfId="0" applyBorder="1">
      <alignment vertical="center"/>
    </xf>
    <xf numFmtId="0" fontId="3" fillId="8" borderId="24" xfId="0" applyFont="1" applyFill="1" applyBorder="1" applyAlignment="1">
      <alignment horizontal="center" vertical="center"/>
    </xf>
    <xf numFmtId="0" fontId="0" fillId="0" borderId="25" xfId="0" applyBorder="1">
      <alignment vertical="center"/>
    </xf>
    <xf numFmtId="0" fontId="0" fillId="0" borderId="26" xfId="0" applyBorder="1">
      <alignment vertical="center"/>
    </xf>
    <xf numFmtId="0" fontId="3" fillId="8" borderId="6" xfId="0" applyFont="1" applyFill="1" applyBorder="1" applyAlignment="1">
      <alignment horizontal="center" vertical="center"/>
    </xf>
    <xf numFmtId="0" fontId="0" fillId="0" borderId="30" xfId="0" applyBorder="1">
      <alignment vertical="center"/>
    </xf>
    <xf numFmtId="0" fontId="0" fillId="0" borderId="21" xfId="0" applyBorder="1">
      <alignment vertical="center"/>
    </xf>
    <xf numFmtId="0" fontId="0" fillId="0" borderId="19" xfId="0" applyBorder="1">
      <alignment vertical="center"/>
    </xf>
    <xf numFmtId="0" fontId="1" fillId="8" borderId="2" xfId="0" applyFont="1" applyFill="1" applyBorder="1" applyAlignment="1">
      <alignment horizontal="center" vertical="center"/>
    </xf>
    <xf numFmtId="0" fontId="3" fillId="8" borderId="19" xfId="0" applyFont="1" applyFill="1" applyBorder="1" applyAlignment="1">
      <alignment horizontal="center" vertical="center"/>
    </xf>
    <xf numFmtId="0" fontId="0" fillId="0" borderId="2" xfId="0" applyBorder="1" applyAlignment="1">
      <alignment horizontal="center" vertical="center"/>
    </xf>
    <xf numFmtId="0" fontId="0" fillId="0" borderId="20" xfId="0" applyBorder="1" applyAlignment="1">
      <alignment horizontal="center" vertical="center"/>
    </xf>
    <xf numFmtId="0" fontId="0" fillId="0" borderId="6" xfId="0" applyBorder="1" applyAlignment="1">
      <alignment horizontal="center" vertical="center"/>
    </xf>
    <xf numFmtId="0" fontId="3" fillId="7" borderId="4" xfId="0" applyFont="1" applyFill="1" applyBorder="1" applyAlignment="1">
      <alignment horizontal="center" vertical="center" wrapText="1"/>
    </xf>
    <xf numFmtId="0" fontId="3" fillId="7" borderId="4" xfId="0" applyFont="1" applyFill="1" applyBorder="1" applyAlignment="1">
      <alignment vertical="center" wrapText="1"/>
    </xf>
    <xf numFmtId="0" fontId="0" fillId="0" borderId="10" xfId="0" applyBorder="1">
      <alignment vertical="center"/>
    </xf>
    <xf numFmtId="0" fontId="3" fillId="7" borderId="9" xfId="0" applyFont="1" applyFill="1" applyBorder="1" applyAlignment="1">
      <alignment vertical="center" wrapText="1"/>
    </xf>
    <xf numFmtId="0" fontId="3" fillId="2" borderId="7" xfId="0" applyFont="1" applyFill="1" applyBorder="1" applyAlignment="1">
      <alignment vertical="center" wrapText="1"/>
    </xf>
    <xf numFmtId="0" fontId="0" fillId="0" borderId="8" xfId="0" applyBorder="1">
      <alignment vertical="center"/>
    </xf>
    <xf numFmtId="0" fontId="1" fillId="2" borderId="6" xfId="0" applyFont="1" applyFill="1" applyBorder="1" applyAlignment="1">
      <alignment horizontal="center" vertical="center" wrapText="1"/>
    </xf>
    <xf numFmtId="0" fontId="1" fillId="6" borderId="2" xfId="0" applyFont="1" applyFill="1" applyBorder="1" applyAlignment="1">
      <alignment vertical="center" wrapText="1"/>
    </xf>
    <xf numFmtId="0" fontId="3" fillId="6" borderId="2" xfId="0" applyFont="1" applyFill="1" applyBorder="1" applyAlignment="1">
      <alignment vertical="center" wrapText="1"/>
    </xf>
    <xf numFmtId="0" fontId="3" fillId="6"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1" fillId="5" borderId="2" xfId="0" applyFont="1" applyFill="1" applyBorder="1" applyAlignment="1">
      <alignment vertical="center" wrapText="1"/>
    </xf>
    <xf numFmtId="0" fontId="3" fillId="5" borderId="2" xfId="0" applyFont="1" applyFill="1" applyBorder="1" applyAlignment="1">
      <alignment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vertical="center" wrapText="1"/>
    </xf>
    <xf numFmtId="0" fontId="1" fillId="3" borderId="2" xfId="0" applyFont="1" applyFill="1" applyBorder="1" applyAlignment="1">
      <alignment vertical="center" wrapText="1"/>
    </xf>
    <xf numFmtId="0" fontId="1" fillId="2" borderId="4" xfId="0" applyFont="1" applyFill="1" applyBorder="1" applyAlignment="1">
      <alignment vertical="center" wrapText="1"/>
    </xf>
    <xf numFmtId="0" fontId="1"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lignment vertical="center"/>
    </xf>
    <xf numFmtId="0" fontId="1" fillId="5" borderId="2" xfId="0" applyFont="1" applyFill="1" applyBorder="1" applyAlignment="1">
      <alignment horizontal="center" vertical="center" wrapText="1"/>
    </xf>
    <xf numFmtId="0" fontId="3" fillId="19" borderId="4" xfId="0" applyFont="1" applyFill="1" applyBorder="1" applyAlignment="1">
      <alignment horizontal="center" vertical="center" wrapText="1"/>
    </xf>
    <xf numFmtId="0" fontId="9" fillId="19" borderId="4" xfId="0" applyFont="1" applyFill="1" applyBorder="1" applyAlignment="1">
      <alignment horizontal="center" vertical="center" wrapText="1"/>
    </xf>
    <xf numFmtId="0" fontId="3" fillId="19" borderId="4" xfId="0" applyFont="1" applyFill="1" applyBorder="1" applyAlignment="1">
      <alignment wrapText="1"/>
    </xf>
    <xf numFmtId="0" fontId="1" fillId="19" borderId="4" xfId="0" applyFont="1" applyFill="1" applyBorder="1" applyAlignment="1">
      <alignment horizontal="left" vertical="center" wrapText="1"/>
    </xf>
    <xf numFmtId="0" fontId="0" fillId="0" borderId="6" xfId="0" applyBorder="1" applyAlignment="1">
      <alignment horizontal="left" vertical="center"/>
    </xf>
    <xf numFmtId="0" fontId="16" fillId="22" borderId="2" xfId="0" applyFont="1" applyFill="1" applyBorder="1" applyAlignment="1">
      <alignment horizontal="center" vertical="center" wrapText="1"/>
    </xf>
    <xf numFmtId="0" fontId="16" fillId="22" borderId="6" xfId="0" applyFont="1" applyFill="1" applyBorder="1" applyAlignment="1">
      <alignment horizontal="center" vertical="center" wrapText="1"/>
    </xf>
    <xf numFmtId="0" fontId="0" fillId="0" borderId="4" xfId="0" applyBorder="1">
      <alignment vertical="center"/>
    </xf>
    <xf numFmtId="0" fontId="16" fillId="22" borderId="4" xfId="0" applyFont="1" applyFill="1" applyBorder="1" applyAlignment="1">
      <alignment vertical="center" wrapText="1"/>
    </xf>
    <xf numFmtId="0" fontId="3" fillId="21" borderId="2" xfId="0" applyFont="1" applyFill="1" applyBorder="1" applyAlignment="1">
      <alignment horizontal="center" vertical="center" wrapText="1"/>
    </xf>
    <xf numFmtId="0" fontId="16" fillId="22" borderId="4" xfId="0" applyFont="1" applyFill="1" applyBorder="1" applyAlignment="1">
      <alignment horizontal="center" vertical="center" wrapText="1"/>
    </xf>
    <xf numFmtId="0" fontId="16" fillId="23" borderId="2" xfId="0" applyFont="1" applyFill="1" applyBorder="1" applyAlignment="1">
      <alignment horizontal="center" vertical="center" wrapText="1"/>
    </xf>
    <xf numFmtId="0" fontId="16" fillId="23" borderId="2" xfId="0" applyFont="1" applyFill="1" applyBorder="1" applyAlignment="1">
      <alignment vertical="center" wrapText="1"/>
    </xf>
    <xf numFmtId="0" fontId="16" fillId="23" borderId="35" xfId="0" applyFont="1" applyFill="1" applyBorder="1" applyAlignment="1">
      <alignment horizontal="center" vertical="center" wrapText="1"/>
    </xf>
    <xf numFmtId="0" fontId="16" fillId="23" borderId="4" xfId="0" applyFont="1" applyFill="1" applyBorder="1" applyAlignment="1">
      <alignment horizontal="center" vertical="center" wrapText="1"/>
    </xf>
    <xf numFmtId="0" fontId="0" fillId="0" borderId="5" xfId="0" applyBorder="1" applyAlignment="1">
      <alignment horizontal="center" vertical="center"/>
    </xf>
    <xf numFmtId="0" fontId="16" fillId="23" borderId="2" xfId="0" applyFont="1" applyFill="1" applyBorder="1" applyAlignment="1">
      <alignment horizontal="left" vertical="center" wrapText="1"/>
    </xf>
    <xf numFmtId="0" fontId="3" fillId="20" borderId="2" xfId="0" applyFont="1" applyFill="1" applyBorder="1" applyAlignment="1">
      <alignment horizontal="center" vertical="center" wrapText="1"/>
    </xf>
    <xf numFmtId="0" fontId="3" fillId="21" borderId="6" xfId="0" applyFont="1" applyFill="1" applyBorder="1" applyAlignment="1">
      <alignment horizontal="center" vertical="center" wrapText="1"/>
    </xf>
    <xf numFmtId="0" fontId="3" fillId="21" borderId="23" xfId="0" applyFont="1" applyFill="1" applyBorder="1" applyAlignment="1">
      <alignment horizontal="center" vertical="center" wrapText="1"/>
    </xf>
    <xf numFmtId="0" fontId="3" fillId="21" borderId="5" xfId="0" applyFont="1" applyFill="1" applyBorder="1" applyAlignment="1">
      <alignment horizontal="center" vertical="center" wrapText="1"/>
    </xf>
    <xf numFmtId="0" fontId="3" fillId="21" borderId="10" xfId="0" applyFont="1" applyFill="1" applyBorder="1" applyAlignment="1">
      <alignment horizontal="center" vertical="center" wrapText="1"/>
    </xf>
    <xf numFmtId="0" fontId="3" fillId="21" borderId="35" xfId="0" applyFont="1" applyFill="1" applyBorder="1" applyAlignment="1">
      <alignment horizontal="center" vertical="center" wrapText="1"/>
    </xf>
    <xf numFmtId="0" fontId="0" fillId="0" borderId="35" xfId="0" applyBorder="1">
      <alignment vertical="center"/>
    </xf>
    <xf numFmtId="0" fontId="3" fillId="20" borderId="6" xfId="0" applyFont="1" applyFill="1" applyBorder="1" applyAlignment="1">
      <alignment horizontal="center" vertical="center" wrapText="1"/>
    </xf>
    <xf numFmtId="0" fontId="3" fillId="20" borderId="23"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23" xfId="0" applyFont="1" applyFill="1" applyBorder="1" applyAlignment="1">
      <alignment horizontal="center" vertical="center" wrapText="1"/>
    </xf>
    <xf numFmtId="0" fontId="3" fillId="19" borderId="6" xfId="0" applyFont="1" applyFill="1" applyBorder="1" applyAlignment="1">
      <alignment horizontal="center" vertical="center" wrapText="1"/>
    </xf>
    <xf numFmtId="0" fontId="3" fillId="19" borderId="23" xfId="0" applyFont="1" applyFill="1" applyBorder="1" applyAlignment="1">
      <alignment horizontal="center" vertical="center" wrapText="1"/>
    </xf>
    <xf numFmtId="0" fontId="3" fillId="18" borderId="6" xfId="0" applyFont="1" applyFill="1" applyBorder="1" applyAlignment="1">
      <alignment horizontal="center" vertical="center" wrapText="1"/>
    </xf>
    <xf numFmtId="0" fontId="3" fillId="18" borderId="23"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2" xfId="0" applyFont="1" applyFill="1" applyBorder="1" applyAlignment="1">
      <alignment vertical="center" wrapText="1"/>
    </xf>
    <xf numFmtId="0" fontId="3" fillId="9" borderId="4" xfId="0" applyFont="1" applyFill="1" applyBorder="1" applyAlignment="1">
      <alignment horizontal="center" vertical="center" wrapText="1"/>
    </xf>
    <xf numFmtId="0" fontId="3" fillId="11" borderId="4" xfId="0" applyFont="1" applyFill="1" applyBorder="1" applyAlignment="1">
      <alignment vertical="center" wrapText="1"/>
    </xf>
    <xf numFmtId="0" fontId="3" fillId="11" borderId="2" xfId="0" applyFont="1" applyFill="1" applyBorder="1" applyAlignment="1">
      <alignment vertical="center" wrapText="1"/>
    </xf>
    <xf numFmtId="0" fontId="3" fillId="11" borderId="4" xfId="0" applyFont="1" applyFill="1" applyBorder="1" applyAlignment="1">
      <alignment horizontal="center" vertical="center" wrapText="1"/>
    </xf>
    <xf numFmtId="0" fontId="3" fillId="11" borderId="23"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3" fillId="9" borderId="2" xfId="0" applyFont="1" applyFill="1" applyBorder="1" applyAlignment="1">
      <alignment vertical="center" wrapText="1"/>
    </xf>
    <xf numFmtId="0" fontId="9" fillId="9" borderId="2" xfId="0" applyFont="1" applyFill="1" applyBorder="1" applyAlignment="1">
      <alignment horizontal="center" vertical="center" wrapText="1"/>
    </xf>
    <xf numFmtId="0" fontId="3" fillId="11" borderId="35" xfId="0" applyFont="1" applyFill="1" applyBorder="1" applyAlignment="1">
      <alignment horizontal="center" vertical="center" wrapText="1"/>
    </xf>
    <xf numFmtId="0" fontId="9" fillId="11" borderId="4"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2" xfId="0" applyFont="1" applyBorder="1" applyAlignment="1">
      <alignment horizontal="left" vertical="center" wrapText="1"/>
    </xf>
    <xf numFmtId="0" fontId="3" fillId="17" borderId="9" xfId="0" applyFont="1" applyFill="1" applyBorder="1" applyAlignment="1">
      <alignment horizontal="center" vertical="center" wrapText="1"/>
    </xf>
    <xf numFmtId="0" fontId="0" fillId="0" borderId="7" xfId="0" applyBorder="1">
      <alignment vertical="center"/>
    </xf>
    <xf numFmtId="0" fontId="3" fillId="17" borderId="4" xfId="0" applyFont="1" applyFill="1" applyBorder="1" applyAlignment="1">
      <alignment horizontal="center" vertical="center" wrapText="1"/>
    </xf>
    <xf numFmtId="0" fontId="0" fillId="0" borderId="53" xfId="0" applyBorder="1">
      <alignment vertical="center"/>
    </xf>
    <xf numFmtId="0" fontId="3" fillId="5" borderId="23"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0" borderId="3" xfId="0" applyFont="1" applyBorder="1" applyAlignment="1">
      <alignment horizontal="center" vertical="center" wrapText="1"/>
    </xf>
    <xf numFmtId="0" fontId="0" fillId="0" borderId="9" xfId="0" applyBorder="1">
      <alignment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14" fillId="0" borderId="2" xfId="0" applyFont="1" applyBorder="1" applyAlignment="1">
      <alignment vertical="center" wrapText="1"/>
    </xf>
    <xf numFmtId="0" fontId="3" fillId="0" borderId="2" xfId="0" applyFont="1" applyBorder="1" applyAlignment="1">
      <alignment horizontal="left" vertical="center" wrapText="1"/>
    </xf>
    <xf numFmtId="0" fontId="0" fillId="0" borderId="2" xfId="0" applyBorder="1" applyAlignment="1">
      <alignment horizontal="left" vertical="center"/>
    </xf>
    <xf numFmtId="0" fontId="3" fillId="9" borderId="6" xfId="0" applyFont="1" applyFill="1" applyBorder="1" applyAlignment="1">
      <alignment horizontal="center" vertical="center" wrapText="1"/>
    </xf>
    <xf numFmtId="0" fontId="3" fillId="9" borderId="23" xfId="0" applyFont="1" applyFill="1" applyBorder="1" applyAlignment="1">
      <alignment horizontal="center" vertical="center" wrapText="1"/>
    </xf>
    <xf numFmtId="0" fontId="1" fillId="39" borderId="55" xfId="0" applyFont="1" applyFill="1" applyBorder="1" applyAlignment="1">
      <alignment horizontal="center" vertical="center" wrapText="1"/>
    </xf>
    <xf numFmtId="0" fontId="0" fillId="0" borderId="55" xfId="0" applyBorder="1">
      <alignment vertical="center"/>
    </xf>
    <xf numFmtId="0" fontId="3" fillId="20" borderId="55" xfId="0" applyFont="1" applyFill="1" applyBorder="1" applyAlignment="1">
      <alignment horizontal="center" vertical="center" wrapText="1"/>
    </xf>
    <xf numFmtId="0" fontId="1" fillId="20" borderId="55" xfId="0" applyFont="1" applyFill="1" applyBorder="1" applyAlignment="1">
      <alignment horizontal="center" vertical="center" wrapText="1"/>
    </xf>
    <xf numFmtId="0" fontId="0" fillId="0" borderId="93" xfId="0" applyBorder="1">
      <alignment vertical="center"/>
    </xf>
    <xf numFmtId="0" fontId="3" fillId="0" borderId="55" xfId="0" applyFont="1" applyBorder="1" applyAlignment="1">
      <alignment horizontal="center" vertical="center" wrapText="1"/>
    </xf>
    <xf numFmtId="0" fontId="1" fillId="0" borderId="55" xfId="0" applyFont="1" applyBorder="1" applyAlignment="1">
      <alignment horizontal="center" vertical="center" wrapText="1"/>
    </xf>
    <xf numFmtId="0" fontId="3" fillId="19" borderId="91" xfId="0" applyFont="1" applyFill="1" applyBorder="1" applyAlignment="1">
      <alignment horizontal="center" vertical="center" wrapText="1"/>
    </xf>
    <xf numFmtId="0" fontId="0" fillId="0" borderId="91" xfId="0" applyBorder="1">
      <alignment vertical="center"/>
    </xf>
    <xf numFmtId="0" fontId="3" fillId="19" borderId="55" xfId="0" applyFont="1" applyFill="1" applyBorder="1" applyAlignment="1">
      <alignment horizontal="center" vertical="center" wrapText="1"/>
    </xf>
    <xf numFmtId="0" fontId="3" fillId="39" borderId="55" xfId="0" applyFont="1" applyFill="1" applyBorder="1" applyAlignment="1">
      <alignment horizontal="center" vertical="center" wrapText="1"/>
    </xf>
    <xf numFmtId="0" fontId="3" fillId="20" borderId="95"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38" borderId="55" xfId="0" applyFont="1" applyFill="1" applyBorder="1" applyAlignment="1">
      <alignment horizontal="center" vertical="center" wrapText="1"/>
    </xf>
    <xf numFmtId="0" fontId="1" fillId="10" borderId="55" xfId="0" applyFont="1" applyFill="1" applyBorder="1" applyAlignment="1">
      <alignment horizontal="center" vertical="center" wrapText="1"/>
    </xf>
    <xf numFmtId="0" fontId="3" fillId="5" borderId="55" xfId="0" applyFont="1" applyFill="1" applyBorder="1" applyAlignment="1">
      <alignment horizontal="center" vertical="center" wrapText="1"/>
    </xf>
    <xf numFmtId="0" fontId="3" fillId="20" borderId="91" xfId="0" applyFont="1" applyFill="1" applyBorder="1" applyAlignment="1">
      <alignment horizontal="center" vertical="center" wrapText="1"/>
    </xf>
    <xf numFmtId="0" fontId="3" fillId="40" borderId="55" xfId="0" applyFont="1" applyFill="1" applyBorder="1" applyAlignment="1">
      <alignment horizontal="center" vertical="center" wrapText="1"/>
    </xf>
    <xf numFmtId="0" fontId="1" fillId="40" borderId="55" xfId="0" applyFont="1" applyFill="1" applyBorder="1" applyAlignment="1">
      <alignment horizontal="center" vertical="center" wrapText="1"/>
    </xf>
    <xf numFmtId="0" fontId="1" fillId="20" borderId="91" xfId="0" applyFont="1" applyFill="1" applyBorder="1" applyAlignment="1">
      <alignment horizontal="center" vertical="center" wrapText="1"/>
    </xf>
    <xf numFmtId="0" fontId="3" fillId="0" borderId="55" xfId="0" applyFont="1" applyBorder="1" applyAlignment="1">
      <alignment vertical="center" wrapText="1"/>
    </xf>
    <xf numFmtId="0" fontId="3" fillId="10" borderId="55" xfId="0" applyFont="1" applyFill="1" applyBorder="1" applyAlignment="1">
      <alignment horizontal="center" vertical="center" wrapText="1"/>
    </xf>
    <xf numFmtId="0" fontId="0" fillId="0" borderId="55" xfId="0" applyBorder="1" applyAlignment="1">
      <alignment horizontal="center" vertical="center"/>
    </xf>
    <xf numFmtId="0" fontId="1" fillId="0" borderId="55" xfId="0" applyFont="1" applyBorder="1" applyAlignment="1">
      <alignment horizontal="left" vertical="center" wrapText="1"/>
    </xf>
    <xf numFmtId="0" fontId="68" fillId="0" borderId="55" xfId="0" applyFont="1" applyBorder="1">
      <alignment vertical="center"/>
    </xf>
    <xf numFmtId="0" fontId="1" fillId="9" borderId="55" xfId="0" applyFont="1" applyFill="1" applyBorder="1" applyAlignment="1">
      <alignment horizontal="center" vertical="center" wrapText="1"/>
    </xf>
    <xf numFmtId="0" fontId="3" fillId="9" borderId="55" xfId="0" applyFont="1" applyFill="1" applyBorder="1" applyAlignment="1">
      <alignment horizontal="center" vertical="center" wrapText="1"/>
    </xf>
    <xf numFmtId="0" fontId="3" fillId="10" borderId="55" xfId="0" applyFont="1" applyFill="1" applyBorder="1" applyAlignment="1">
      <alignment vertical="center" wrapText="1"/>
    </xf>
    <xf numFmtId="0" fontId="1" fillId="11" borderId="55" xfId="0" applyFont="1" applyFill="1" applyBorder="1" applyAlignment="1">
      <alignment horizontal="center" vertical="center" wrapText="1"/>
    </xf>
    <xf numFmtId="0" fontId="1" fillId="10" borderId="94" xfId="0" applyFont="1" applyFill="1" applyBorder="1" applyAlignment="1">
      <alignment horizontal="center" vertical="center" wrapText="1"/>
    </xf>
    <xf numFmtId="0" fontId="0" fillId="0" borderId="94" xfId="0" applyBorder="1">
      <alignment vertical="center"/>
    </xf>
    <xf numFmtId="0" fontId="2" fillId="40" borderId="91" xfId="0" applyFont="1" applyFill="1" applyBorder="1" applyAlignment="1">
      <alignment horizontal="center" vertical="center" wrapText="1"/>
    </xf>
    <xf numFmtId="0" fontId="3" fillId="40" borderId="91" xfId="0" applyFont="1" applyFill="1" applyBorder="1" applyAlignment="1">
      <alignment horizontal="center" vertical="center" wrapText="1"/>
    </xf>
    <xf numFmtId="0" fontId="3" fillId="38" borderId="55" xfId="0" applyFont="1" applyFill="1" applyBorder="1" applyAlignment="1">
      <alignment horizontal="center" vertical="center" wrapText="1"/>
    </xf>
    <xf numFmtId="0" fontId="1" fillId="20" borderId="94" xfId="0" applyFont="1" applyFill="1" applyBorder="1" applyAlignment="1">
      <alignment horizontal="center" vertical="center" wrapText="1"/>
    </xf>
    <xf numFmtId="0" fontId="3" fillId="20" borderId="94" xfId="0" applyFont="1" applyFill="1" applyBorder="1" applyAlignment="1">
      <alignment horizontal="center" vertical="center" wrapText="1"/>
    </xf>
    <xf numFmtId="0" fontId="2" fillId="38" borderId="55" xfId="0" applyFont="1" applyFill="1" applyBorder="1" applyAlignment="1">
      <alignment horizontal="center" vertical="center" wrapText="1"/>
    </xf>
    <xf numFmtId="0" fontId="2" fillId="5" borderId="55" xfId="0" applyFont="1" applyFill="1" applyBorder="1" applyAlignment="1">
      <alignment horizontal="center" vertical="center" wrapText="1"/>
    </xf>
    <xf numFmtId="0" fontId="3" fillId="11" borderId="55" xfId="0" applyFont="1" applyFill="1" applyBorder="1" applyAlignment="1">
      <alignment horizontal="center" vertical="center" wrapText="1"/>
    </xf>
    <xf numFmtId="0" fontId="2" fillId="10" borderId="55" xfId="0" applyFont="1" applyFill="1" applyBorder="1" applyAlignment="1">
      <alignment horizontal="center" vertical="center" wrapText="1"/>
    </xf>
    <xf numFmtId="0" fontId="91" fillId="13" borderId="0" xfId="0" applyFont="1" applyFill="1" applyAlignment="1">
      <alignment horizontal="center" vertical="center"/>
    </xf>
    <xf numFmtId="0" fontId="9" fillId="2" borderId="0" xfId="0" applyFont="1" applyFill="1" applyAlignment="1">
      <alignment horizontal="center" vertical="center" wrapText="1"/>
    </xf>
    <xf numFmtId="0" fontId="69" fillId="24" borderId="0" xfId="0" applyFont="1" applyFill="1" applyAlignment="1">
      <alignment horizontal="center" vertical="center" wrapText="1"/>
    </xf>
    <xf numFmtId="0" fontId="39" fillId="0" borderId="0" xfId="0" applyFont="1" applyAlignment="1">
      <alignment horizontal="center" vertical="center" wrapText="1"/>
    </xf>
    <xf numFmtId="0" fontId="96" fillId="0" borderId="0" xfId="0" applyFont="1" applyAlignment="1">
      <alignment horizontal="center" vertical="center" wrapText="1"/>
    </xf>
    <xf numFmtId="0" fontId="97" fillId="0" borderId="0" xfId="0" applyFont="1" applyAlignment="1">
      <alignment horizontal="center" vertical="center" wrapText="1"/>
    </xf>
    <xf numFmtId="0" fontId="59" fillId="0" borderId="0" xfId="0" applyFont="1" applyAlignment="1">
      <alignment horizontal="center" vertical="center"/>
    </xf>
    <xf numFmtId="0" fontId="61" fillId="0" borderId="0" xfId="0" applyFont="1" applyAlignment="1">
      <alignment horizontal="center" vertical="center"/>
    </xf>
    <xf numFmtId="0" fontId="35" fillId="26" borderId="8" xfId="0" applyFont="1" applyFill="1" applyBorder="1" applyAlignment="1">
      <alignment horizontal="center" vertical="center" wrapText="1"/>
    </xf>
    <xf numFmtId="0" fontId="51" fillId="26" borderId="2" xfId="0" applyFont="1" applyFill="1" applyBorder="1" applyAlignment="1">
      <alignment horizontal="center" vertical="center" wrapText="1"/>
    </xf>
    <xf numFmtId="0" fontId="35" fillId="26" borderId="2" xfId="0" applyFont="1" applyFill="1" applyBorder="1" applyAlignment="1">
      <alignment horizontal="center" vertical="center" wrapText="1"/>
    </xf>
    <xf numFmtId="0" fontId="52" fillId="26" borderId="35" xfId="0" applyFont="1" applyFill="1" applyBorder="1" applyAlignment="1">
      <alignment horizontal="center" vertical="center" wrapText="1"/>
    </xf>
    <xf numFmtId="0" fontId="0" fillId="0" borderId="36" xfId="0" applyBorder="1">
      <alignment vertical="center"/>
    </xf>
    <xf numFmtId="0" fontId="38" fillId="8" borderId="2" xfId="0" applyFont="1" applyFill="1" applyBorder="1" applyAlignment="1">
      <alignment horizontal="center" vertical="center" wrapText="1"/>
    </xf>
    <xf numFmtId="0" fontId="44" fillId="26" borderId="4" xfId="0" applyFont="1" applyFill="1" applyBorder="1" applyAlignment="1">
      <alignment horizontal="center" vertical="center" wrapText="1"/>
    </xf>
    <xf numFmtId="0" fontId="32" fillId="26" borderId="4" xfId="0" applyFont="1" applyFill="1" applyBorder="1" applyAlignment="1">
      <alignment horizontal="center" vertical="center" wrapText="1"/>
    </xf>
    <xf numFmtId="0" fontId="34" fillId="26" borderId="4" xfId="0" applyFont="1" applyFill="1" applyBorder="1" applyAlignment="1">
      <alignment horizontal="center" vertical="center" wrapText="1"/>
    </xf>
    <xf numFmtId="0" fontId="27" fillId="26" borderId="2" xfId="0" applyFont="1" applyFill="1" applyBorder="1" applyAlignment="1">
      <alignment horizontal="center" vertical="center" wrapText="1"/>
    </xf>
    <xf numFmtId="0" fontId="26" fillId="26" borderId="2" xfId="0" applyFont="1" applyFill="1" applyBorder="1" applyAlignment="1">
      <alignment horizontal="center" vertical="center" wrapText="1"/>
    </xf>
    <xf numFmtId="0" fontId="27"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44" fillId="26" borderId="36" xfId="0" applyFont="1" applyFill="1" applyBorder="1" applyAlignment="1">
      <alignment horizontal="center" vertical="center" wrapText="1"/>
    </xf>
    <xf numFmtId="0" fontId="34" fillId="26" borderId="2" xfId="0" applyFont="1" applyFill="1" applyBorder="1" applyAlignment="1">
      <alignment horizontal="center" vertical="center" wrapText="1"/>
    </xf>
    <xf numFmtId="0" fontId="25" fillId="26" borderId="9" xfId="0" applyFont="1" applyFill="1" applyBorder="1" applyAlignment="1">
      <alignment horizontal="center" vertical="center" wrapText="1"/>
    </xf>
    <xf numFmtId="0" fontId="26" fillId="26" borderId="4" xfId="0" applyFont="1" applyFill="1" applyBorder="1" applyAlignment="1">
      <alignment horizontal="center" vertical="center" wrapText="1"/>
    </xf>
    <xf numFmtId="0" fontId="25" fillId="26" borderId="2" xfId="0" applyFont="1" applyFill="1" applyBorder="1" applyAlignment="1">
      <alignment horizontal="center" vertical="center" wrapText="1"/>
    </xf>
    <xf numFmtId="0" fontId="38" fillId="8" borderId="2" xfId="0" applyFont="1" applyFill="1" applyBorder="1" applyAlignment="1">
      <alignment horizontal="center" vertical="center"/>
    </xf>
    <xf numFmtId="0" fontId="39" fillId="8" borderId="2" xfId="0" applyFont="1" applyFill="1" applyBorder="1" applyAlignment="1">
      <alignment horizontal="center" vertical="center" wrapText="1"/>
    </xf>
    <xf numFmtId="0" fontId="38" fillId="8" borderId="4" xfId="0" applyFont="1" applyFill="1" applyBorder="1" applyAlignment="1">
      <alignment horizontal="center" vertical="center" wrapText="1"/>
    </xf>
    <xf numFmtId="0" fontId="10" fillId="0" borderId="2" xfId="0" applyFont="1" applyBorder="1" applyAlignment="1">
      <alignment vertical="top" wrapText="1"/>
    </xf>
    <xf numFmtId="0" fontId="10" fillId="0" borderId="17" xfId="0" applyFont="1" applyBorder="1" applyAlignment="1">
      <alignment vertical="center" wrapText="1"/>
    </xf>
    <xf numFmtId="0" fontId="20" fillId="0" borderId="2" xfId="0" applyFont="1" applyBorder="1" applyAlignment="1">
      <alignment vertical="top" wrapText="1"/>
    </xf>
    <xf numFmtId="0" fontId="20" fillId="0" borderId="17" xfId="0" applyFont="1" applyBorder="1" applyAlignment="1">
      <alignment vertical="top" wrapText="1"/>
    </xf>
    <xf numFmtId="0" fontId="20" fillId="0" borderId="11" xfId="0" applyFont="1" applyBorder="1" applyAlignment="1">
      <alignment vertical="center" wrapText="1"/>
    </xf>
    <xf numFmtId="0" fontId="0" fillId="0" borderId="12" xfId="0" applyBorder="1">
      <alignment vertical="center"/>
    </xf>
    <xf numFmtId="0" fontId="0" fillId="0" borderId="13" xfId="0" applyBorder="1">
      <alignment vertical="center"/>
    </xf>
    <xf numFmtId="0" fontId="37" fillId="8" borderId="2" xfId="0" applyFont="1" applyFill="1" applyBorder="1" applyAlignment="1">
      <alignment horizontal="center" vertical="center"/>
    </xf>
    <xf numFmtId="0" fontId="7" fillId="8" borderId="2" xfId="0" applyFont="1" applyFill="1" applyBorder="1" applyAlignment="1">
      <alignment horizontal="center" vertical="center"/>
    </xf>
    <xf numFmtId="0" fontId="40" fillId="8" borderId="2" xfId="0" applyFont="1" applyFill="1" applyBorder="1" applyAlignment="1">
      <alignment horizontal="center" vertical="center" wrapText="1"/>
    </xf>
    <xf numFmtId="0" fontId="19" fillId="17" borderId="0" xfId="0" applyFont="1" applyFill="1" applyAlignment="1">
      <alignment horizontal="center" vertical="center" wrapText="1"/>
    </xf>
    <xf numFmtId="0" fontId="10" fillId="15" borderId="17" xfId="0" applyFont="1" applyFill="1" applyBorder="1" applyAlignment="1">
      <alignment vertical="center" wrapText="1"/>
    </xf>
    <xf numFmtId="0" fontId="10" fillId="0" borderId="19" xfId="0" applyFont="1" applyBorder="1" applyAlignment="1">
      <alignment vertical="center" wrapText="1"/>
    </xf>
    <xf numFmtId="0" fontId="20" fillId="0" borderId="17" xfId="0" applyFont="1" applyBorder="1" applyAlignment="1">
      <alignment vertical="center" wrapText="1"/>
    </xf>
    <xf numFmtId="0" fontId="33" fillId="0" borderId="2" xfId="0" applyFont="1" applyBorder="1" applyAlignment="1">
      <alignment vertical="top" wrapText="1"/>
    </xf>
    <xf numFmtId="0" fontId="33" fillId="0" borderId="2" xfId="0" applyFont="1" applyBorder="1" applyAlignment="1">
      <alignment vertical="center" wrapText="1"/>
    </xf>
    <xf numFmtId="0" fontId="10" fillId="0" borderId="17" xfId="0" applyFont="1" applyBorder="1" applyAlignment="1">
      <alignment vertical="top" wrapText="1"/>
    </xf>
    <xf numFmtId="0" fontId="31" fillId="0" borderId="17" xfId="0" applyFont="1" applyBorder="1" applyAlignment="1">
      <alignment vertical="center" wrapText="1"/>
    </xf>
    <xf numFmtId="0" fontId="26" fillId="28" borderId="2" xfId="0" applyFont="1" applyFill="1" applyBorder="1" applyAlignment="1">
      <alignment horizontal="center" vertical="center" wrapText="1"/>
    </xf>
    <xf numFmtId="0" fontId="28" fillId="28" borderId="2" xfId="0" applyFont="1" applyFill="1" applyBorder="1" applyAlignment="1">
      <alignment horizontal="center" vertical="center" wrapText="1"/>
    </xf>
    <xf numFmtId="0" fontId="48" fillId="28" borderId="2" xfId="0" applyFont="1" applyFill="1" applyBorder="1" applyAlignment="1">
      <alignment horizontal="center" vertical="center" wrapText="1"/>
    </xf>
    <xf numFmtId="0" fontId="48" fillId="26" borderId="2" xfId="0" applyFont="1" applyFill="1" applyBorder="1" applyAlignment="1">
      <alignment horizontal="center" vertical="center" wrapText="1"/>
    </xf>
    <xf numFmtId="0" fontId="29" fillId="13" borderId="2" xfId="0" applyFont="1" applyFill="1" applyBorder="1" applyAlignment="1">
      <alignment horizontal="center" vertical="center" wrapText="1"/>
    </xf>
    <xf numFmtId="0" fontId="29" fillId="13" borderId="0" xfId="0" applyFont="1" applyFill="1" applyAlignment="1">
      <alignment horizontal="center" vertical="center" wrapText="1"/>
    </xf>
    <xf numFmtId="0" fontId="34" fillId="13" borderId="4" xfId="0" applyFont="1" applyFill="1" applyBorder="1" applyAlignment="1">
      <alignment horizontal="center" vertical="center" wrapText="1"/>
    </xf>
    <xf numFmtId="0" fontId="34" fillId="13" borderId="5" xfId="0" applyFont="1" applyFill="1" applyBorder="1" applyAlignment="1">
      <alignment horizontal="center" vertical="center" wrapText="1"/>
    </xf>
    <xf numFmtId="0" fontId="13" fillId="25" borderId="4" xfId="0" applyFont="1" applyFill="1" applyBorder="1" applyAlignment="1">
      <alignment horizontal="center" vertical="center" wrapText="1"/>
    </xf>
    <xf numFmtId="0" fontId="44" fillId="26" borderId="2" xfId="0" applyFont="1" applyFill="1" applyBorder="1" applyAlignment="1">
      <alignment horizontal="center" vertical="center" wrapText="1"/>
    </xf>
    <xf numFmtId="0" fontId="28" fillId="25" borderId="2" xfId="0" applyFont="1" applyFill="1" applyBorder="1" applyAlignment="1">
      <alignment horizontal="center" vertical="center" wrapText="1"/>
    </xf>
    <xf numFmtId="0" fontId="29" fillId="28" borderId="2" xfId="0" applyFont="1" applyFill="1" applyBorder="1" applyAlignment="1">
      <alignment horizontal="center" vertical="center" wrapText="1"/>
    </xf>
    <xf numFmtId="0" fontId="27" fillId="28" borderId="2" xfId="0" applyFont="1" applyFill="1" applyBorder="1" applyAlignment="1">
      <alignment horizontal="center" vertical="center" wrapText="1"/>
    </xf>
    <xf numFmtId="0" fontId="46" fillId="27" borderId="4" xfId="0" applyFont="1" applyFill="1" applyBorder="1" applyAlignment="1">
      <alignment vertical="top" wrapText="1"/>
    </xf>
    <xf numFmtId="0" fontId="42" fillId="27" borderId="4" xfId="0" applyFont="1" applyFill="1" applyBorder="1" applyAlignment="1">
      <alignment horizontal="center" vertical="center" wrapText="1"/>
    </xf>
    <xf numFmtId="0" fontId="42" fillId="27" borderId="5" xfId="0" applyFont="1" applyFill="1" applyBorder="1" applyAlignment="1">
      <alignment horizontal="center" vertical="center"/>
    </xf>
    <xf numFmtId="0" fontId="47" fillId="27" borderId="4" xfId="0" applyFont="1" applyFill="1" applyBorder="1" applyAlignment="1">
      <alignment vertical="center" wrapText="1"/>
    </xf>
    <xf numFmtId="0" fontId="46" fillId="27" borderId="5" xfId="0" applyFont="1" applyFill="1" applyBorder="1" applyAlignment="1">
      <alignment vertical="center" wrapText="1"/>
    </xf>
    <xf numFmtId="0" fontId="27" fillId="25" borderId="4" xfId="0" applyFont="1" applyFill="1" applyBorder="1" applyAlignment="1">
      <alignment horizontal="center" vertical="center" wrapText="1"/>
    </xf>
    <xf numFmtId="0" fontId="29" fillId="20" borderId="9" xfId="0" applyFont="1" applyFill="1" applyBorder="1" applyAlignment="1">
      <alignment horizontal="center" vertical="center" wrapText="1"/>
    </xf>
    <xf numFmtId="0" fontId="34" fillId="20" borderId="2" xfId="0" applyFont="1" applyFill="1" applyBorder="1" applyAlignment="1">
      <alignment horizontal="center" vertical="center" wrapText="1"/>
    </xf>
    <xf numFmtId="0" fontId="26" fillId="20" borderId="2" xfId="0" applyFont="1" applyFill="1" applyBorder="1" applyAlignment="1">
      <alignment horizontal="center" vertical="center" wrapText="1"/>
    </xf>
    <xf numFmtId="0" fontId="29" fillId="20" borderId="2" xfId="0" applyFont="1" applyFill="1" applyBorder="1" applyAlignment="1">
      <alignment horizontal="center" vertical="center" wrapText="1"/>
    </xf>
    <xf numFmtId="0" fontId="35" fillId="5" borderId="2" xfId="0" applyFont="1" applyFill="1" applyBorder="1" applyAlignment="1">
      <alignment horizontal="center" vertical="center" wrapText="1"/>
    </xf>
    <xf numFmtId="0" fontId="36" fillId="27" borderId="2"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29" fillId="9" borderId="2" xfId="0" applyFont="1" applyFill="1" applyBorder="1" applyAlignment="1">
      <alignment horizontal="center" vertical="center" wrapText="1"/>
    </xf>
    <xf numFmtId="0" fontId="29" fillId="10" borderId="2" xfId="0" applyFont="1" applyFill="1" applyBorder="1" applyAlignment="1">
      <alignment horizontal="center" vertical="center" wrapText="1"/>
    </xf>
    <xf numFmtId="0" fontId="35" fillId="11" borderId="2" xfId="0" applyFont="1" applyFill="1" applyBorder="1" applyAlignment="1">
      <alignment horizontal="center" vertical="center" wrapText="1"/>
    </xf>
    <xf numFmtId="0" fontId="35" fillId="2"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42" fillId="27" borderId="4" xfId="0" applyFont="1" applyFill="1" applyBorder="1" applyAlignment="1">
      <alignment vertical="top" wrapText="1"/>
    </xf>
    <xf numFmtId="0" fontId="35" fillId="26" borderId="36" xfId="0" applyFont="1" applyFill="1" applyBorder="1" applyAlignment="1">
      <alignment horizontal="center" vertical="center" wrapText="1"/>
    </xf>
    <xf numFmtId="0" fontId="42" fillId="27" borderId="9" xfId="0" applyFont="1" applyFill="1" applyBorder="1" applyAlignment="1">
      <alignment horizontal="center" vertical="center" wrapText="1"/>
    </xf>
    <xf numFmtId="0" fontId="41" fillId="26" borderId="4" xfId="0" applyFont="1" applyFill="1" applyBorder="1" applyAlignment="1">
      <alignment horizontal="center" vertical="center" wrapText="1"/>
    </xf>
    <xf numFmtId="0" fontId="45" fillId="27" borderId="4" xfId="0" applyFont="1" applyFill="1" applyBorder="1" applyAlignment="1">
      <alignment horizontal="center" vertical="center" wrapText="1"/>
    </xf>
    <xf numFmtId="0" fontId="1" fillId="0" borderId="2" xfId="0" applyFont="1" applyBorder="1" applyAlignment="1">
      <alignment vertical="center" wrapText="1"/>
    </xf>
    <xf numFmtId="49" fontId="5" fillId="0" borderId="56" xfId="0" applyNumberFormat="1" applyFont="1" applyBorder="1" applyAlignment="1">
      <alignment horizontal="center" vertical="center"/>
    </xf>
    <xf numFmtId="0" fontId="0" fillId="0" borderId="57" xfId="0" applyBorder="1">
      <alignment vertical="center"/>
    </xf>
    <xf numFmtId="177" fontId="61" fillId="32" borderId="59" xfId="0" applyNumberFormat="1" applyFont="1" applyFill="1" applyBorder="1" applyAlignment="1">
      <alignment horizontal="center" vertical="center"/>
    </xf>
    <xf numFmtId="0" fontId="0" fillId="0" borderId="60" xfId="0" applyBorder="1">
      <alignment vertical="center"/>
    </xf>
    <xf numFmtId="49" fontId="66" fillId="0" borderId="87" xfId="0" applyNumberFormat="1" applyFont="1" applyBorder="1" applyAlignment="1">
      <alignment horizontal="center" vertical="center" wrapText="1"/>
    </xf>
    <xf numFmtId="0" fontId="0" fillId="0" borderId="0" xfId="0"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xf>
    <xf numFmtId="49" fontId="62" fillId="0" borderId="0" xfId="0" applyNumberFormat="1" applyFont="1" applyAlignment="1">
      <alignment horizontal="center" vertical="top"/>
    </xf>
    <xf numFmtId="0" fontId="62" fillId="0" borderId="89" xfId="0" applyFont="1" applyBorder="1" applyAlignment="1">
      <alignment horizontal="center" vertical="top"/>
    </xf>
    <xf numFmtId="0" fontId="0" fillId="0" borderId="89" xfId="0" applyBorder="1">
      <alignment vertical="center"/>
    </xf>
    <xf numFmtId="0" fontId="61" fillId="0" borderId="91" xfId="0" applyFont="1" applyBorder="1" applyAlignment="1">
      <alignment vertical="center" wrapText="1"/>
    </xf>
    <xf numFmtId="0" fontId="61" fillId="0" borderId="2" xfId="0" applyFont="1" applyBorder="1" applyAlignment="1">
      <alignment vertical="center" wrapText="1"/>
    </xf>
    <xf numFmtId="49" fontId="58" fillId="0" borderId="55" xfId="0" applyNumberFormat="1" applyFont="1" applyBorder="1" applyAlignment="1">
      <alignment horizontal="center" vertical="center" wrapText="1"/>
    </xf>
    <xf numFmtId="0" fontId="59" fillId="0" borderId="54" xfId="0" applyFont="1" applyBorder="1">
      <alignment vertical="center"/>
    </xf>
    <xf numFmtId="0" fontId="0" fillId="0" borderId="54" xfId="0" applyBorder="1">
      <alignment vertical="center"/>
    </xf>
    <xf numFmtId="0" fontId="0" fillId="0" borderId="92" xfId="0" applyBorder="1">
      <alignment vertical="center"/>
    </xf>
    <xf numFmtId="0" fontId="1" fillId="0" borderId="2" xfId="0" applyFont="1" applyBorder="1" applyAlignment="1">
      <alignment horizontal="center" vertical="center" wrapText="1"/>
    </xf>
    <xf numFmtId="0" fontId="3" fillId="0" borderId="53" xfId="0" applyFont="1" applyBorder="1" applyAlignment="1">
      <alignment vertical="center" wrapText="1"/>
    </xf>
    <xf numFmtId="0" fontId="61" fillId="0" borderId="2" xfId="0" applyFont="1" applyBorder="1" applyAlignment="1">
      <alignment horizontal="left" vertical="center" wrapText="1"/>
    </xf>
    <xf numFmtId="177" fontId="63" fillId="35" borderId="79" xfId="0" applyNumberFormat="1" applyFont="1" applyFill="1" applyBorder="1" applyAlignment="1">
      <alignment horizontal="center" vertical="center"/>
    </xf>
    <xf numFmtId="0" fontId="0" fillId="0" borderId="80" xfId="0" applyBorder="1">
      <alignment vertical="center"/>
    </xf>
    <xf numFmtId="0" fontId="0" fillId="0" borderId="73" xfId="0" applyBorder="1">
      <alignment vertical="center"/>
    </xf>
    <xf numFmtId="0" fontId="0" fillId="0" borderId="76" xfId="0" applyBorder="1">
      <alignment vertical="center"/>
    </xf>
    <xf numFmtId="0" fontId="0" fillId="0" borderId="78" xfId="0" applyBorder="1">
      <alignment vertical="center"/>
    </xf>
    <xf numFmtId="0" fontId="0" fillId="0" borderId="75" xfId="0" applyBorder="1">
      <alignment vertical="center"/>
    </xf>
    <xf numFmtId="177" fontId="62" fillId="34" borderId="73" xfId="0" applyNumberFormat="1" applyFont="1" applyFill="1" applyBorder="1" applyAlignment="1">
      <alignment horizontal="center" vertical="center"/>
    </xf>
    <xf numFmtId="177" fontId="65" fillId="36" borderId="79" xfId="0" applyNumberFormat="1" applyFont="1" applyFill="1" applyBorder="1" applyAlignment="1">
      <alignment horizontal="center" vertical="center" wrapText="1"/>
    </xf>
    <xf numFmtId="0" fontId="0" fillId="36" borderId="80" xfId="0" applyFill="1" applyBorder="1">
      <alignment vertical="center"/>
    </xf>
    <xf numFmtId="0" fontId="0" fillId="36" borderId="73" xfId="0" applyFill="1" applyBorder="1">
      <alignment vertical="center"/>
    </xf>
    <xf numFmtId="0" fontId="0" fillId="36" borderId="76" xfId="0" applyFill="1" applyBorder="1">
      <alignment vertical="center"/>
    </xf>
    <xf numFmtId="0" fontId="0" fillId="36" borderId="78" xfId="0" applyFill="1" applyBorder="1">
      <alignment vertical="center"/>
    </xf>
    <xf numFmtId="0" fontId="0" fillId="36" borderId="75" xfId="0" applyFill="1" applyBorder="1">
      <alignment vertical="center"/>
    </xf>
    <xf numFmtId="177" fontId="64" fillId="37" borderId="79" xfId="0" applyNumberFormat="1" applyFont="1" applyFill="1" applyBorder="1" applyAlignment="1">
      <alignment horizontal="center" vertical="center"/>
    </xf>
    <xf numFmtId="0" fontId="0" fillId="0" borderId="81" xfId="0" applyBorder="1">
      <alignment vertical="center"/>
    </xf>
    <xf numFmtId="0" fontId="0" fillId="0" borderId="82" xfId="0" applyBorder="1">
      <alignment vertical="center"/>
    </xf>
    <xf numFmtId="0" fontId="3" fillId="0" borderId="6" xfId="0" applyFont="1" applyBorder="1" applyAlignment="1">
      <alignment vertical="center" wrapText="1"/>
    </xf>
    <xf numFmtId="0" fontId="67" fillId="0" borderId="35" xfId="0" applyFont="1" applyBorder="1" applyAlignment="1">
      <alignment vertical="center" wrapText="1"/>
    </xf>
    <xf numFmtId="0" fontId="61" fillId="0" borderId="53" xfId="0" applyFont="1" applyBorder="1" applyAlignment="1">
      <alignment vertical="center" wrapText="1"/>
    </xf>
    <xf numFmtId="0" fontId="1" fillId="0" borderId="53" xfId="0" applyFont="1" applyBorder="1" applyAlignment="1">
      <alignment vertical="center" wrapText="1"/>
    </xf>
    <xf numFmtId="0" fontId="1" fillId="9" borderId="0" xfId="0" applyFont="1" applyFill="1" applyAlignment="1">
      <alignment horizontal="center" vertical="center" wrapText="1"/>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3" fillId="0" borderId="4" xfId="0" applyFont="1" applyBorder="1" applyAlignment="1">
      <alignment horizontal="center" vertical="center" wrapText="1"/>
    </xf>
    <xf numFmtId="0" fontId="0" fillId="0" borderId="42" xfId="0" applyBorder="1" applyAlignment="1">
      <alignment horizontal="center" vertical="center"/>
    </xf>
    <xf numFmtId="0" fontId="0" fillId="0" borderId="42" xfId="0" applyBorder="1">
      <alignment vertical="center"/>
    </xf>
    <xf numFmtId="0" fontId="0" fillId="0" borderId="43" xfId="0" applyBorder="1">
      <alignment vertical="center"/>
    </xf>
    <xf numFmtId="0" fontId="0" fillId="0" borderId="51" xfId="0" applyBorder="1" applyAlignment="1">
      <alignment horizontal="center" vertical="center"/>
    </xf>
    <xf numFmtId="0" fontId="0" fillId="0" borderId="51" xfId="0" applyBorder="1">
      <alignment vertical="center"/>
    </xf>
    <xf numFmtId="0" fontId="0" fillId="0" borderId="52" xfId="0" applyBorder="1">
      <alignment vertical="center"/>
    </xf>
    <xf numFmtId="0" fontId="11" fillId="0" borderId="4" xfId="0" applyFont="1" applyBorder="1" applyAlignment="1">
      <alignment horizontal="center" vertical="center"/>
    </xf>
    <xf numFmtId="0" fontId="12" fillId="0" borderId="4" xfId="0" applyFont="1" applyBorder="1" applyAlignment="1">
      <alignment horizontal="center" vertical="center"/>
    </xf>
    <xf numFmtId="0" fontId="13" fillId="0" borderId="2" xfId="0" applyFont="1" applyBorder="1" applyAlignment="1">
      <alignment horizontal="center" vertical="center"/>
    </xf>
    <xf numFmtId="0" fontId="0" fillId="0" borderId="45" xfId="0" applyBorder="1" applyAlignment="1">
      <alignment horizontal="center" vertical="center"/>
    </xf>
    <xf numFmtId="0" fontId="0" fillId="0" borderId="45" xfId="0" applyBorder="1">
      <alignment vertical="center"/>
    </xf>
    <xf numFmtId="0" fontId="0" fillId="0" borderId="46" xfId="0" applyBorder="1">
      <alignment vertical="center"/>
    </xf>
    <xf numFmtId="0" fontId="0" fillId="0" borderId="48" xfId="0" applyBorder="1" applyAlignment="1">
      <alignment horizontal="center" vertical="center"/>
    </xf>
    <xf numFmtId="0" fontId="0" fillId="0" borderId="48" xfId="0" applyBorder="1">
      <alignment vertical="center"/>
    </xf>
    <xf numFmtId="0" fontId="0" fillId="0" borderId="49" xfId="0" applyBorder="1">
      <alignment vertical="center"/>
    </xf>
    <xf numFmtId="0" fontId="13" fillId="0" borderId="10" xfId="0" applyFont="1" applyBorder="1" applyAlignment="1">
      <alignment vertical="center" wrapText="1"/>
    </xf>
    <xf numFmtId="0" fontId="11" fillId="0" borderId="1" xfId="0" applyFont="1" applyBorder="1" applyAlignment="1">
      <alignment horizontal="center" vertical="center"/>
    </xf>
    <xf numFmtId="0" fontId="12" fillId="0" borderId="7" xfId="0" applyFont="1" applyBorder="1" applyAlignment="1">
      <alignment horizontal="center" vertical="center"/>
    </xf>
    <xf numFmtId="0" fontId="0" fillId="0" borderId="39" xfId="0" applyBorder="1" applyAlignment="1">
      <alignment horizontal="center" vertical="center"/>
    </xf>
    <xf numFmtId="0" fontId="0" fillId="0" borderId="39" xfId="0" applyBorder="1">
      <alignment vertical="center"/>
    </xf>
    <xf numFmtId="0" fontId="0" fillId="0" borderId="40" xfId="0" applyBorder="1">
      <alignment vertical="center"/>
    </xf>
    <xf numFmtId="0" fontId="54" fillId="0" borderId="0" xfId="0" applyFont="1" applyAlignment="1">
      <alignment vertical="center" wrapText="1"/>
    </xf>
  </cellXfs>
  <cellStyles count="15">
    <cellStyle name="40% - 着色 4 2" xfId="10" xr:uid="{84B6DF1B-CF2C-44BD-B3EE-BE6993E99F7C}"/>
    <cellStyle name="差 2" xfId="11" xr:uid="{8C2FF8F1-7E98-4A3F-A430-855C204D0509}"/>
    <cellStyle name="常规" xfId="0" builtinId="0"/>
    <cellStyle name="常规 2" xfId="3" xr:uid="{994DF725-531E-4A90-A462-0DD31B89E1D8}"/>
    <cellStyle name="常规 2 2" xfId="5" xr:uid="{50A2710E-9ED5-429A-B126-70A98A94C45B}"/>
    <cellStyle name="常规 4" xfId="1" xr:uid="{A96C41C1-2E7B-4F03-B396-A05F2B59F548}"/>
    <cellStyle name="常规 5" xfId="6" xr:uid="{2DBD632D-9E5C-4409-8213-E6A83747DDA5}"/>
    <cellStyle name="超链接 2" xfId="8" xr:uid="{6040DCB8-45BE-43B3-BBF2-8EA171264A1B}"/>
    <cellStyle name="大字隶书" xfId="4" xr:uid="{E64D4FF6-9899-4D6E-B14F-CAFEF9AAD98F}"/>
    <cellStyle name="计算 2" xfId="14" xr:uid="{CB1D197A-E18F-4814-95F1-5B88E82838B7}"/>
    <cellStyle name="检查单元格 2" xfId="2" xr:uid="{A86AF04E-2923-4062-B5F1-3676CA98C815}"/>
    <cellStyle name="检查单元格 3" xfId="7" xr:uid="{9FF5211C-8269-4144-8500-0C7537DA5EC2}"/>
    <cellStyle name="适中 2" xfId="13" xr:uid="{2ED7CD71-95BC-4F40-98E9-825FCCDCF26B}"/>
    <cellStyle name="输出 2" xfId="12" xr:uid="{3781072F-5AC5-4922-A8BB-5A2FEB397C4D}"/>
    <cellStyle name="着色 4 2" xfId="9" xr:uid="{80D4F4E8-21ED-4BA5-90E2-77F180449B14}"/>
  </cellStyles>
  <dxfs count="126">
    <dxf>
      <font>
        <color rgb="FFDE322C"/>
      </font>
      <fill>
        <patternFill>
          <bgColor rgb="FFFFE9E8"/>
        </patternFill>
      </fill>
    </dxf>
    <dxf>
      <font>
        <color rgb="FF008E40"/>
      </font>
    </dxf>
    <dxf>
      <font>
        <color rgb="FF00B0F0"/>
      </font>
    </dxf>
    <dxf>
      <font>
        <color rgb="FF7030A0"/>
      </font>
    </dxf>
    <dxf>
      <font>
        <color rgb="FF70AD47"/>
      </font>
    </dxf>
    <dxf>
      <font>
        <color rgb="FFC00000"/>
      </font>
    </dxf>
    <dxf>
      <font>
        <color rgb="FF008E40"/>
      </font>
    </dxf>
    <dxf>
      <font>
        <color rgb="FF00B0F0"/>
      </font>
    </dxf>
    <dxf>
      <font>
        <color rgb="FF7030A0"/>
      </font>
    </dxf>
    <dxf>
      <font>
        <color theme="9"/>
      </font>
    </dxf>
    <dxf>
      <font>
        <color rgb="FFC00000"/>
      </font>
    </dxf>
    <dxf>
      <fill>
        <patternFill patternType="solid">
          <bgColor rgb="FFFF0000"/>
        </patternFill>
      </fill>
    </dxf>
    <dxf>
      <font>
        <color rgb="FF008E40"/>
      </font>
    </dxf>
    <dxf>
      <font>
        <color rgb="FF00B0F0"/>
      </font>
    </dxf>
    <dxf>
      <font>
        <color rgb="FF7030A0"/>
      </font>
    </dxf>
    <dxf>
      <font>
        <color theme="9"/>
      </font>
    </dxf>
    <dxf>
      <font>
        <color rgb="FFC00000"/>
      </font>
    </dxf>
    <dxf>
      <fill>
        <patternFill patternType="solid">
          <bgColor rgb="FFFF0000"/>
        </patternFill>
      </fill>
    </dxf>
    <dxf>
      <font>
        <color rgb="FF008E40"/>
      </font>
    </dxf>
    <dxf>
      <font>
        <color rgb="FF00B0F0"/>
      </font>
    </dxf>
    <dxf>
      <font>
        <color rgb="FF7030A0"/>
      </font>
    </dxf>
    <dxf>
      <font>
        <color theme="9"/>
      </font>
    </dxf>
    <dxf>
      <font>
        <color rgb="FFC00000"/>
      </font>
    </dxf>
    <dxf>
      <font>
        <b/>
        <i val="0"/>
        <color rgb="FFC00000"/>
      </font>
      <numFmt numFmtId="180" formatCode="&quot;性&quot;&quot;热&quot;"/>
    </dxf>
    <dxf>
      <font>
        <b val="0"/>
        <i val="0"/>
        <color auto="1"/>
      </font>
      <numFmt numFmtId="181" formatCode="&quot;性&quot;&quot;平&quot;"/>
    </dxf>
    <dxf>
      <font>
        <b/>
        <i val="0"/>
        <color theme="3" tint="0.39979247413556324"/>
      </font>
      <numFmt numFmtId="182" formatCode="&quot;性&quot;&quot;寒&quot;"/>
    </dxf>
    <dxf>
      <fill>
        <patternFill patternType="solid">
          <bgColor rgb="FFFF0000"/>
        </patternFill>
      </fill>
    </dxf>
    <dxf>
      <fill>
        <patternFill patternType="solid">
          <bgColor rgb="FFFF0000"/>
        </patternFill>
      </fill>
    </dxf>
    <dxf>
      <font>
        <color rgb="FF008E40"/>
      </font>
    </dxf>
    <dxf>
      <font>
        <color rgb="FF00B0F0"/>
      </font>
    </dxf>
    <dxf>
      <font>
        <color rgb="FF7030A0"/>
      </font>
    </dxf>
    <dxf>
      <font>
        <color theme="9"/>
      </font>
    </dxf>
    <dxf>
      <font>
        <color rgb="FFC00000"/>
      </font>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b/>
        <i val="0"/>
        <color rgb="FFC00000"/>
      </font>
      <numFmt numFmtId="180" formatCode="&quot;性&quot;&quot;热&quot;"/>
    </dxf>
    <dxf>
      <font>
        <b val="0"/>
        <i val="0"/>
        <color auto="1"/>
      </font>
      <numFmt numFmtId="181" formatCode="&quot;性&quot;&quot;平&quot;"/>
    </dxf>
    <dxf>
      <font>
        <b/>
        <i val="0"/>
        <color theme="3" tint="0.39979247413556324"/>
      </font>
      <numFmt numFmtId="182" formatCode="&quot;性&quot;&quot;寒&quot;"/>
    </dxf>
    <dxf>
      <fill>
        <patternFill patternType="solid">
          <bgColor rgb="FFFF0000"/>
        </patternFill>
      </fill>
    </dxf>
    <dxf>
      <fill>
        <patternFill patternType="solid">
          <bgColor rgb="FFFF0000"/>
        </patternFill>
      </fill>
    </dxf>
    <dxf>
      <font>
        <color rgb="FF008E40"/>
      </font>
    </dxf>
    <dxf>
      <font>
        <color rgb="FF00B0F0"/>
      </font>
    </dxf>
    <dxf>
      <font>
        <color rgb="FF7030A0"/>
      </font>
    </dxf>
    <dxf>
      <font>
        <color theme="9"/>
      </font>
    </dxf>
    <dxf>
      <font>
        <color rgb="FFC00000"/>
      </font>
    </dxf>
    <dxf>
      <font>
        <b/>
        <i val="0"/>
        <color rgb="FFC00000"/>
      </font>
      <numFmt numFmtId="180" formatCode="&quot;性&quot;&quot;热&quot;"/>
    </dxf>
    <dxf>
      <font>
        <b val="0"/>
        <i val="0"/>
        <color auto="1"/>
      </font>
      <numFmt numFmtId="181" formatCode="&quot;性&quot;&quot;平&quot;"/>
    </dxf>
    <dxf>
      <font>
        <b/>
        <i val="0"/>
        <color theme="3" tint="0.39979247413556324"/>
      </font>
      <numFmt numFmtId="182" formatCode="&quot;性&quot;&quot;寒&quot;"/>
    </dxf>
    <dxf>
      <font>
        <color rgb="FF008E40"/>
      </font>
    </dxf>
    <dxf>
      <font>
        <color rgb="FF00B0F0"/>
      </font>
    </dxf>
    <dxf>
      <font>
        <color rgb="FF7030A0"/>
      </font>
    </dxf>
    <dxf>
      <font>
        <color theme="9"/>
      </font>
    </dxf>
    <dxf>
      <font>
        <color rgb="FFC00000"/>
      </font>
    </dxf>
    <dxf>
      <font>
        <b/>
        <i val="0"/>
        <color rgb="FFC00000"/>
      </font>
      <numFmt numFmtId="180" formatCode="&quot;性&quot;&quot;热&quot;"/>
    </dxf>
    <dxf>
      <font>
        <b val="0"/>
        <i val="0"/>
        <color auto="1"/>
      </font>
      <numFmt numFmtId="181" formatCode="&quot;性&quot;&quot;平&quot;"/>
    </dxf>
    <dxf>
      <font>
        <b/>
        <i val="0"/>
        <color theme="3" tint="0.39979247413556324"/>
      </font>
      <numFmt numFmtId="182" formatCode="&quot;性&quot;&quot;寒&quot;"/>
    </dxf>
    <dxf>
      <font>
        <color rgb="FF008E40"/>
      </font>
    </dxf>
    <dxf>
      <font>
        <color rgb="FF00B0F0"/>
      </font>
    </dxf>
    <dxf>
      <font>
        <color rgb="FF7030A0"/>
      </font>
    </dxf>
    <dxf>
      <font>
        <color theme="9"/>
      </font>
    </dxf>
    <dxf>
      <font>
        <color rgb="FFC00000"/>
      </font>
    </dxf>
    <dxf>
      <fill>
        <patternFill patternType="solid">
          <bgColor rgb="FFFF0000"/>
        </patternFill>
      </fill>
    </dxf>
    <dxf>
      <font>
        <b/>
        <i val="0"/>
        <color rgb="FFC00000"/>
      </font>
      <numFmt numFmtId="180" formatCode="&quot;性&quot;&quot;热&quot;"/>
    </dxf>
    <dxf>
      <font>
        <b val="0"/>
        <i val="0"/>
        <color auto="1"/>
      </font>
      <numFmt numFmtId="181" formatCode="&quot;性&quot;&quot;平&quot;"/>
    </dxf>
    <dxf>
      <font>
        <b/>
        <i val="0"/>
        <color theme="3" tint="0.39979247413556324"/>
      </font>
      <numFmt numFmtId="182" formatCode="&quot;性&quot;&quot;寒&quot;"/>
    </dxf>
    <dxf>
      <fill>
        <patternFill patternType="solid">
          <bgColor rgb="FFFF0000"/>
        </patternFill>
      </fill>
    </dxf>
    <dxf>
      <font>
        <color rgb="FF008E40"/>
      </font>
    </dxf>
    <dxf>
      <font>
        <color rgb="FF00B0F0"/>
      </font>
    </dxf>
    <dxf>
      <font>
        <color rgb="FF7030A0"/>
      </font>
    </dxf>
    <dxf>
      <font>
        <color theme="9"/>
      </font>
    </dxf>
    <dxf>
      <font>
        <color rgb="FFC00000"/>
      </font>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numFmt numFmtId="178" formatCode="0_ "/>
      <fill>
        <patternFill patternType="solid">
          <bgColor theme="0" tint="-4.9989318521683403E-2"/>
        </patternFill>
      </fill>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numFmt numFmtId="178" formatCode="0_ "/>
      <fill>
        <patternFill patternType="none"/>
      </fill>
      <alignment horizontal="center" vertical="cent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solid">
          <bgColor theme="0" tint="-0.34998626667073579"/>
        </patternFill>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numFmt numFmtId="0" formatCode="General"/>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border>
    </dxf>
    <dxf>
      <font>
        <b val="0"/>
        <i val="0"/>
        <strike val="0"/>
        <u val="none"/>
        <sz val="12"/>
        <color theme="1"/>
        <name val="微软雅黑"/>
        <family val="2"/>
        <charset val="134"/>
        <scheme val="none"/>
      </font>
      <fill>
        <patternFill patternType="solid">
          <bgColor theme="0" tint="-0.34998626667073579"/>
        </patternFill>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numFmt numFmtId="0" formatCode="General"/>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solid">
          <bgColor theme="0" tint="-0.34998626667073579"/>
        </patternFill>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solid">
          <bgColor theme="0" tint="-0.34998626667073579"/>
        </patternFill>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solid">
          <bgColor theme="0" tint="-0.34998626667073579"/>
        </patternFill>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solid">
          <bgColor theme="0" tint="-0.34998626667073579"/>
        </patternFill>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numFmt numFmtId="0" formatCode="General"/>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ont>
        <b val="0"/>
        <i val="0"/>
        <strike val="0"/>
        <u val="none"/>
        <sz val="12"/>
        <color theme="1"/>
        <name val="微软雅黑"/>
        <family val="2"/>
        <charset val="134"/>
        <scheme val="none"/>
      </font>
      <fill>
        <patternFill patternType="none"/>
      </fill>
      <alignment horizontal="center" vertical="center"/>
      <border>
        <left style="hair">
          <color theme="0" tint="-0.34998626667073579"/>
        </left>
        <right style="hair">
          <color theme="0" tint="-0.34998626667073579"/>
        </right>
        <top style="hair">
          <color theme="0" tint="-0.34998626667073579"/>
        </top>
        <bottom style="hair">
          <color theme="0" tint="-0.34998626667073579"/>
        </bottom>
      </border>
    </dxf>
    <dxf>
      <fill>
        <patternFill patternType="solid">
          <bgColor theme="0" tint="-4.9989318521683403E-2"/>
        </patternFill>
      </fill>
    </dxf>
    <dxf>
      <fill>
        <patternFill patternType="solid">
          <bgColor theme="0" tint="-0.14981536301767021"/>
        </patternFill>
      </fill>
    </dxf>
  </dxfs>
  <tableStyles count="1" defaultTableStyle="TableStyleMedium2" defaultPivotStyle="PivotStyleLight16">
    <tableStyle name="表样式 1" pivot="0" count="2" xr9:uid="{66EE4D84-8ED0-445C-8079-41B16F1F8649}">
      <tableStyleElement type="headerRow" dxfId="125"/>
      <tableStyleElement type="secondRowStripe" dxfId="1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76201</xdr:colOff>
      <xdr:row>9</xdr:row>
      <xdr:rowOff>342900</xdr:rowOff>
    </xdr:from>
    <xdr:to>
      <xdr:col>7</xdr:col>
      <xdr:colOff>390526</xdr:colOff>
      <xdr:row>10</xdr:row>
      <xdr:rowOff>133350</xdr:rowOff>
    </xdr:to>
    <xdr:sp macro="" textlink="">
      <xdr:nvSpPr>
        <xdr:cNvPr id="2" name="箭头: 右 2">
          <a:extLst>
            <a:ext uri="{FF2B5EF4-FFF2-40B4-BE49-F238E27FC236}">
              <a16:creationId xmlns:a16="http://schemas.microsoft.com/office/drawing/2014/main" id="{A2D948B9-7C14-4851-935E-F0E7985979E5}"/>
            </a:ext>
          </a:extLst>
        </xdr:cNvPr>
        <xdr:cNvSpPr/>
      </xdr:nvSpPr>
      <xdr:spPr>
        <a:xfrm rot="16200000">
          <a:off x="4487229" y="1738312"/>
          <a:ext cx="133350" cy="31432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13</xdr:col>
      <xdr:colOff>76202</xdr:colOff>
      <xdr:row>8</xdr:row>
      <xdr:rowOff>409574</xdr:rowOff>
    </xdr:from>
    <xdr:to>
      <xdr:col>13</xdr:col>
      <xdr:colOff>390527</xdr:colOff>
      <xdr:row>9</xdr:row>
      <xdr:rowOff>200024</xdr:rowOff>
    </xdr:to>
    <xdr:sp macro="" textlink="">
      <xdr:nvSpPr>
        <xdr:cNvPr id="3" name="箭头: 右 4">
          <a:extLst>
            <a:ext uri="{FF2B5EF4-FFF2-40B4-BE49-F238E27FC236}">
              <a16:creationId xmlns:a16="http://schemas.microsoft.com/office/drawing/2014/main" id="{77385D40-AE30-4C21-BEC8-EF1EC610994A}"/>
            </a:ext>
          </a:extLst>
        </xdr:cNvPr>
        <xdr:cNvSpPr/>
      </xdr:nvSpPr>
      <xdr:spPr>
        <a:xfrm rot="16200000">
          <a:off x="8163880" y="1580196"/>
          <a:ext cx="186690" cy="31432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12</xdr:col>
      <xdr:colOff>404815</xdr:colOff>
      <xdr:row>10</xdr:row>
      <xdr:rowOff>80961</xdr:rowOff>
    </xdr:from>
    <xdr:to>
      <xdr:col>13</xdr:col>
      <xdr:colOff>166690</xdr:colOff>
      <xdr:row>10</xdr:row>
      <xdr:rowOff>395286</xdr:rowOff>
    </xdr:to>
    <xdr:sp macro="" textlink="">
      <xdr:nvSpPr>
        <xdr:cNvPr id="4" name="箭头: 右 5">
          <a:extLst>
            <a:ext uri="{FF2B5EF4-FFF2-40B4-BE49-F238E27FC236}">
              <a16:creationId xmlns:a16="http://schemas.microsoft.com/office/drawing/2014/main" id="{C0282266-AF67-46B0-ADB8-5A224AA4E9E6}"/>
            </a:ext>
          </a:extLst>
        </xdr:cNvPr>
        <xdr:cNvSpPr/>
      </xdr:nvSpPr>
      <xdr:spPr>
        <a:xfrm rot="10800000">
          <a:off x="7811455" y="1909761"/>
          <a:ext cx="379095" cy="10096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5</xdr:col>
      <xdr:colOff>80963</xdr:colOff>
      <xdr:row>4</xdr:row>
      <xdr:rowOff>366713</xdr:rowOff>
    </xdr:from>
    <xdr:to>
      <xdr:col>5</xdr:col>
      <xdr:colOff>395288</xdr:colOff>
      <xdr:row>5</xdr:row>
      <xdr:rowOff>157163</xdr:rowOff>
    </xdr:to>
    <xdr:sp macro="" textlink="">
      <xdr:nvSpPr>
        <xdr:cNvPr id="5" name="箭头: 右 6">
          <a:extLst>
            <a:ext uri="{FF2B5EF4-FFF2-40B4-BE49-F238E27FC236}">
              <a16:creationId xmlns:a16="http://schemas.microsoft.com/office/drawing/2014/main" id="{AB5BBB77-7F68-4656-B6B0-9FA2FAFC2A9E}"/>
            </a:ext>
          </a:extLst>
        </xdr:cNvPr>
        <xdr:cNvSpPr/>
      </xdr:nvSpPr>
      <xdr:spPr>
        <a:xfrm rot="16200000">
          <a:off x="3246121" y="836295"/>
          <a:ext cx="156210" cy="31432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2</xdr:col>
      <xdr:colOff>276225</xdr:colOff>
      <xdr:row>9</xdr:row>
      <xdr:rowOff>57150</xdr:rowOff>
    </xdr:from>
    <xdr:to>
      <xdr:col>3</xdr:col>
      <xdr:colOff>38100</xdr:colOff>
      <xdr:row>9</xdr:row>
      <xdr:rowOff>371475</xdr:rowOff>
    </xdr:to>
    <xdr:sp macro="" textlink="">
      <xdr:nvSpPr>
        <xdr:cNvPr id="6" name="箭头: 右 7">
          <a:extLst>
            <a:ext uri="{FF2B5EF4-FFF2-40B4-BE49-F238E27FC236}">
              <a16:creationId xmlns:a16="http://schemas.microsoft.com/office/drawing/2014/main" id="{74C0FE13-0981-4556-A271-1A49372D4119}"/>
            </a:ext>
          </a:extLst>
        </xdr:cNvPr>
        <xdr:cNvSpPr/>
      </xdr:nvSpPr>
      <xdr:spPr>
        <a:xfrm>
          <a:off x="1510665" y="1703070"/>
          <a:ext cx="379095" cy="12382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3</xdr:col>
      <xdr:colOff>438150</xdr:colOff>
      <xdr:row>9</xdr:row>
      <xdr:rowOff>47625</xdr:rowOff>
    </xdr:from>
    <xdr:to>
      <xdr:col>4</xdr:col>
      <xdr:colOff>200025</xdr:colOff>
      <xdr:row>9</xdr:row>
      <xdr:rowOff>361950</xdr:rowOff>
    </xdr:to>
    <xdr:sp macro="" textlink="">
      <xdr:nvSpPr>
        <xdr:cNvPr id="7" name="箭头: 右 8">
          <a:extLst>
            <a:ext uri="{FF2B5EF4-FFF2-40B4-BE49-F238E27FC236}">
              <a16:creationId xmlns:a16="http://schemas.microsoft.com/office/drawing/2014/main" id="{FB415EBC-1602-474D-A21E-4E73BCFCC90D}"/>
            </a:ext>
          </a:extLst>
        </xdr:cNvPr>
        <xdr:cNvSpPr/>
      </xdr:nvSpPr>
      <xdr:spPr>
        <a:xfrm rot="10800000">
          <a:off x="2289810" y="1693545"/>
          <a:ext cx="379095" cy="13144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10</xdr:col>
      <xdr:colOff>80962</xdr:colOff>
      <xdr:row>4</xdr:row>
      <xdr:rowOff>271464</xdr:rowOff>
    </xdr:from>
    <xdr:to>
      <xdr:col>10</xdr:col>
      <xdr:colOff>395287</xdr:colOff>
      <xdr:row>5</xdr:row>
      <xdr:rowOff>61914</xdr:rowOff>
    </xdr:to>
    <xdr:sp macro="" textlink="">
      <xdr:nvSpPr>
        <xdr:cNvPr id="8" name="箭头: 右 9">
          <a:extLst>
            <a:ext uri="{FF2B5EF4-FFF2-40B4-BE49-F238E27FC236}">
              <a16:creationId xmlns:a16="http://schemas.microsoft.com/office/drawing/2014/main" id="{0269A0B7-83F4-4E47-BC84-984F45C35E33}"/>
            </a:ext>
          </a:extLst>
        </xdr:cNvPr>
        <xdr:cNvSpPr/>
      </xdr:nvSpPr>
      <xdr:spPr>
        <a:xfrm rot="5400000">
          <a:off x="6377940" y="786766"/>
          <a:ext cx="64770" cy="31432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10</xdr:col>
      <xdr:colOff>438150</xdr:colOff>
      <xdr:row>5</xdr:row>
      <xdr:rowOff>57152</xdr:rowOff>
    </xdr:from>
    <xdr:to>
      <xdr:col>11</xdr:col>
      <xdr:colOff>200025</xdr:colOff>
      <xdr:row>5</xdr:row>
      <xdr:rowOff>371477</xdr:rowOff>
    </xdr:to>
    <xdr:sp macro="" textlink="">
      <xdr:nvSpPr>
        <xdr:cNvPr id="9" name="箭头: 右 10">
          <a:extLst>
            <a:ext uri="{FF2B5EF4-FFF2-40B4-BE49-F238E27FC236}">
              <a16:creationId xmlns:a16="http://schemas.microsoft.com/office/drawing/2014/main" id="{9711466C-8A3F-4B98-BF81-E8124821921F}"/>
            </a:ext>
          </a:extLst>
        </xdr:cNvPr>
        <xdr:cNvSpPr/>
      </xdr:nvSpPr>
      <xdr:spPr>
        <a:xfrm rot="10800000">
          <a:off x="6610350" y="971552"/>
          <a:ext cx="379095" cy="12382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10</xdr:col>
      <xdr:colOff>80962</xdr:colOff>
      <xdr:row>5</xdr:row>
      <xdr:rowOff>395291</xdr:rowOff>
    </xdr:from>
    <xdr:to>
      <xdr:col>10</xdr:col>
      <xdr:colOff>395287</xdr:colOff>
      <xdr:row>6</xdr:row>
      <xdr:rowOff>185741</xdr:rowOff>
    </xdr:to>
    <xdr:sp macro="" textlink="">
      <xdr:nvSpPr>
        <xdr:cNvPr id="10" name="箭头: 右 11">
          <a:extLst>
            <a:ext uri="{FF2B5EF4-FFF2-40B4-BE49-F238E27FC236}">
              <a16:creationId xmlns:a16="http://schemas.microsoft.com/office/drawing/2014/main" id="{40C10DF0-25A6-4E42-86AF-E8FF2DC21DD1}"/>
            </a:ext>
          </a:extLst>
        </xdr:cNvPr>
        <xdr:cNvSpPr/>
      </xdr:nvSpPr>
      <xdr:spPr>
        <a:xfrm rot="16200000">
          <a:off x="6316980" y="1032513"/>
          <a:ext cx="186690" cy="31432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11</xdr:col>
      <xdr:colOff>0</xdr:colOff>
      <xdr:row>12</xdr:row>
      <xdr:rowOff>76200</xdr:rowOff>
    </xdr:from>
    <xdr:to>
      <xdr:col>11</xdr:col>
      <xdr:colOff>228600</xdr:colOff>
      <xdr:row>12</xdr:row>
      <xdr:rowOff>390525</xdr:rowOff>
    </xdr:to>
    <xdr:sp macro="" textlink="">
      <xdr:nvSpPr>
        <xdr:cNvPr id="11" name="箭头: 右 12">
          <a:extLst>
            <a:ext uri="{FF2B5EF4-FFF2-40B4-BE49-F238E27FC236}">
              <a16:creationId xmlns:a16="http://schemas.microsoft.com/office/drawing/2014/main" id="{4F873146-C8F0-4240-83F8-A5E2A40F76CE}"/>
            </a:ext>
          </a:extLst>
        </xdr:cNvPr>
        <xdr:cNvSpPr/>
      </xdr:nvSpPr>
      <xdr:spPr>
        <a:xfrm rot="10800000">
          <a:off x="6789420" y="2270760"/>
          <a:ext cx="228600" cy="10858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9</xdr:col>
      <xdr:colOff>276225</xdr:colOff>
      <xdr:row>12</xdr:row>
      <xdr:rowOff>76200</xdr:rowOff>
    </xdr:from>
    <xdr:to>
      <xdr:col>10</xdr:col>
      <xdr:colOff>38100</xdr:colOff>
      <xdr:row>12</xdr:row>
      <xdr:rowOff>390525</xdr:rowOff>
    </xdr:to>
    <xdr:sp macro="" textlink="">
      <xdr:nvSpPr>
        <xdr:cNvPr id="12" name="箭头: 右 13">
          <a:extLst>
            <a:ext uri="{FF2B5EF4-FFF2-40B4-BE49-F238E27FC236}">
              <a16:creationId xmlns:a16="http://schemas.microsoft.com/office/drawing/2014/main" id="{18DAC6DA-1F7B-4036-8243-CC53266A7F56}"/>
            </a:ext>
          </a:extLst>
        </xdr:cNvPr>
        <xdr:cNvSpPr/>
      </xdr:nvSpPr>
      <xdr:spPr>
        <a:xfrm>
          <a:off x="5831205" y="2270760"/>
          <a:ext cx="379095" cy="108585"/>
        </a:xfrm>
        <a:prstGeom prst="rightArrow">
          <a:avLst/>
        </a:prstGeom>
        <a:scene3d>
          <a:camera prst="orthographicFront"/>
          <a:lightRig rig="threePt" dir="t"/>
        </a:scene3d>
        <a:sp3d>
          <a:bevelT w="139700" prst="cross"/>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1138555</xdr:colOff>
      <xdr:row>8</xdr:row>
      <xdr:rowOff>71120</xdr:rowOff>
    </xdr:from>
    <xdr:to>
      <xdr:col>9</xdr:col>
      <xdr:colOff>1151658</xdr:colOff>
      <xdr:row>14</xdr:row>
      <xdr:rowOff>48819</xdr:rowOff>
    </xdr:to>
    <xdr:sp macro="" textlink="">
      <xdr:nvSpPr>
        <xdr:cNvPr id="2" name="箭头: 上弧形 1">
          <a:extLst>
            <a:ext uri="{FF2B5EF4-FFF2-40B4-BE49-F238E27FC236}">
              <a16:creationId xmlns:a16="http://schemas.microsoft.com/office/drawing/2014/main" id="{EB77C713-C2D5-4100-A2FA-CEF900B09CFF}"/>
            </a:ext>
          </a:extLst>
        </xdr:cNvPr>
        <xdr:cNvSpPr/>
      </xdr:nvSpPr>
      <xdr:spPr>
        <a:xfrm rot="11110821">
          <a:off x="1854835" y="1534160"/>
          <a:ext cx="4318403" cy="1074979"/>
        </a:xfrm>
        <a:prstGeom prst="curvedDownArrow">
          <a:avLst>
            <a:gd name="adj1" fmla="val 24525"/>
            <a:gd name="adj2" fmla="val 24760"/>
            <a:gd name="adj3" fmla="val 47885"/>
          </a:avLst>
        </a:prstGeom>
        <a:solidFill>
          <a:schemeClr val="accent5">
            <a:lumMod val="60000"/>
            <a:lumOff val="40000"/>
            <a:alpha val="42000"/>
          </a:schemeClr>
        </a:solidFill>
        <a:effectLst>
          <a:outerShdw blurRad="40000" dist="20000" dir="5400000" rotWithShape="0">
            <a:srgbClr val="000000">
              <a:alpha val="38000"/>
            </a:srgbClr>
          </a:outerShdw>
          <a:softEdge rad="38100"/>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zh-CN" alt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0</xdr:colOff>
      <xdr:row>0</xdr:row>
      <xdr:rowOff>95250</xdr:rowOff>
    </xdr:from>
    <xdr:to>
      <xdr:col>0</xdr:col>
      <xdr:colOff>685799</xdr:colOff>
      <xdr:row>14</xdr:row>
      <xdr:rowOff>190500</xdr:rowOff>
    </xdr:to>
    <xdr:sp macro="" textlink="">
      <xdr:nvSpPr>
        <xdr:cNvPr id="3" name="箭头: 下 2">
          <a:extLst>
            <a:ext uri="{FF2B5EF4-FFF2-40B4-BE49-F238E27FC236}">
              <a16:creationId xmlns:a16="http://schemas.microsoft.com/office/drawing/2014/main" id="{E7F9C0AF-CEF9-4FBA-851F-9B31A4B46D4D}"/>
            </a:ext>
          </a:extLst>
        </xdr:cNvPr>
        <xdr:cNvSpPr/>
      </xdr:nvSpPr>
      <xdr:spPr>
        <a:xfrm>
          <a:off x="0" y="95250"/>
          <a:ext cx="617219" cy="2647950"/>
        </a:xfrm>
        <a:prstGeom prst="downArrow">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0</xdr:row>
      <xdr:rowOff>66675</xdr:rowOff>
    </xdr:from>
    <xdr:to>
      <xdr:col>11</xdr:col>
      <xdr:colOff>685799</xdr:colOff>
      <xdr:row>14</xdr:row>
      <xdr:rowOff>142875</xdr:rowOff>
    </xdr:to>
    <xdr:sp macro="" textlink="">
      <xdr:nvSpPr>
        <xdr:cNvPr id="4" name="箭头: 下 3">
          <a:extLst>
            <a:ext uri="{FF2B5EF4-FFF2-40B4-BE49-F238E27FC236}">
              <a16:creationId xmlns:a16="http://schemas.microsoft.com/office/drawing/2014/main" id="{6238161E-CC7B-46EC-8D05-0EE342628679}"/>
            </a:ext>
          </a:extLst>
        </xdr:cNvPr>
        <xdr:cNvSpPr/>
      </xdr:nvSpPr>
      <xdr:spPr>
        <a:xfrm>
          <a:off x="6789420" y="66675"/>
          <a:ext cx="617219" cy="2636520"/>
        </a:xfrm>
        <a:prstGeom prst="downArrow">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915216</xdr:colOff>
      <xdr:row>1</xdr:row>
      <xdr:rowOff>620783</xdr:rowOff>
    </xdr:from>
    <xdr:to>
      <xdr:col>10</xdr:col>
      <xdr:colOff>1389426</xdr:colOff>
      <xdr:row>7</xdr:row>
      <xdr:rowOff>291867</xdr:rowOff>
    </xdr:to>
    <xdr:sp macro="" textlink="">
      <xdr:nvSpPr>
        <xdr:cNvPr id="5" name="箭头: 下弧形 4">
          <a:extLst>
            <a:ext uri="{FF2B5EF4-FFF2-40B4-BE49-F238E27FC236}">
              <a16:creationId xmlns:a16="http://schemas.microsoft.com/office/drawing/2014/main" id="{68B93DC5-F6B2-4B1D-9D15-BED47C0F6AE4}"/>
            </a:ext>
          </a:extLst>
        </xdr:cNvPr>
        <xdr:cNvSpPr/>
      </xdr:nvSpPr>
      <xdr:spPr>
        <a:xfrm rot="10984474">
          <a:off x="3086916" y="369323"/>
          <a:ext cx="3705090" cy="1096024"/>
        </a:xfrm>
        <a:prstGeom prst="curvedUpArrow">
          <a:avLst>
            <a:gd name="adj1" fmla="val 34195"/>
            <a:gd name="adj2" fmla="val 34311"/>
            <a:gd name="adj3" fmla="val 65764"/>
          </a:avLst>
        </a:prstGeom>
        <a:solidFill>
          <a:schemeClr val="accent5">
            <a:alpha val="28000"/>
          </a:schemeClr>
        </a:solidFill>
        <a:effectLst>
          <a:outerShdw blurRad="40000" dist="20000" dir="5400000" rotWithShape="0">
            <a:srgbClr val="000000">
              <a:alpha val="38000"/>
            </a:srgbClr>
          </a:outerShdw>
          <a:softEdge rad="38100"/>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24</xdr:row>
      <xdr:rowOff>47625</xdr:rowOff>
    </xdr:from>
    <xdr:ext cx="9429750" cy="4295775"/>
    <xdr:pic>
      <xdr:nvPicPr>
        <xdr:cNvPr id="2" name="图片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oneCellAnchor>
    <xdr:from>
      <xdr:col>4</xdr:col>
      <xdr:colOff>0</xdr:colOff>
      <xdr:row>21</xdr:row>
      <xdr:rowOff>0</xdr:rowOff>
    </xdr:from>
    <xdr:ext cx="7153275" cy="3600450"/>
    <xdr:pic>
      <xdr:nvPicPr>
        <xdr:cNvPr id="3" name="图片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r:link="rId2"/>
        <a:stretch>
          <a:fillRect/>
        </a:stretch>
      </xdr:blipFill>
      <xdr:spPr>
        <a:prstGeom prst="rect">
          <a:avLst/>
        </a:prstGeom>
      </xdr:spPr>
    </xdr:pic>
    <xdr:clientData/>
  </xdr:oneCellAnchor>
  <xdr:oneCellAnchor>
    <xdr:from>
      <xdr:col>4</xdr:col>
      <xdr:colOff>0</xdr:colOff>
      <xdr:row>37</xdr:row>
      <xdr:rowOff>0</xdr:rowOff>
    </xdr:from>
    <xdr:ext cx="7143750" cy="5391150"/>
    <xdr:pic>
      <xdr:nvPicPr>
        <xdr:cNvPr id="4" name="图片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r:link="rId3"/>
        <a:stretch>
          <a:fillRect/>
        </a:stretch>
      </xdr:blipFill>
      <xdr:spPr>
        <a:prstGeom prst="rect">
          <a:avLst/>
        </a:prstGeom>
      </xdr:spPr>
    </xdr:pic>
    <xdr:clientData/>
  </xdr:oneCellAnchor>
  <xdr:oneCellAnchor>
    <xdr:from>
      <xdr:col>0</xdr:col>
      <xdr:colOff>0</xdr:colOff>
      <xdr:row>43</xdr:row>
      <xdr:rowOff>161925</xdr:rowOff>
    </xdr:from>
    <xdr:ext cx="3810000" cy="1343025"/>
    <xdr:pic>
      <xdr:nvPicPr>
        <xdr:cNvPr id="5" name="图片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r:link="rId4"/>
        <a:stretch>
          <a:fillRect/>
        </a:stretch>
      </xdr:blipFill>
      <xdr:spPr>
        <a:prstGeom prst="rect">
          <a:avLst/>
        </a:prstGeom>
      </xdr:spPr>
    </xdr:pic>
    <xdr:clientData/>
  </xdr:oneCellAnchor>
  <xdr:oneCellAnchor>
    <xdr:from>
      <xdr:col>2</xdr:col>
      <xdr:colOff>704850</xdr:colOff>
      <xdr:row>43</xdr:row>
      <xdr:rowOff>114300</xdr:rowOff>
    </xdr:from>
    <xdr:ext cx="3810000" cy="3143250"/>
    <xdr:pic>
      <xdr:nvPicPr>
        <xdr:cNvPr id="6" name="图片 5">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r:link="rId5"/>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1620665</xdr:colOff>
      <xdr:row>268</xdr:row>
      <xdr:rowOff>0</xdr:rowOff>
    </xdr:from>
    <xdr:ext cx="1349720" cy="609600"/>
    <xdr:pic>
      <xdr:nvPicPr>
        <xdr:cNvPr id="6" name="6">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宇宙黄昏历" id="{DA46A914-7569-4585-8943-ED7D11D4DCE6}"/>
  <tc2018:person displayName="霍格" id="{F413D5D5-C93F-4FA2-A048-2CA0640B196D}"/>
  <tc2018:person displayName="叕叒双又" id="{B26F2085-6CDB-4447-A888-0A9B7610C0D9}"/>
  <tc2018:person displayName="[    ]" id="{607C9393-C6DB-46C6-BB80-C8414148FDED}"/>
  <tc2018:person displayName="WSNH" id="{6AF0B3E9-6BED-4DB5-A2A9-9B81B6A24D6F}"/>
  <tc2018:person displayName="白天睡觉" id="{BE6EC07B-54AD-40E7-9BB6-A838EDDD94F3}"/>
  <tc2018:person displayName="绯月未语" id="{8EDFDF3D-4174-4A26-8B03-ECD7CC851FF8}"/>
  <tc2018:person displayName="夜莺" id="{6E7D696C-FB1E-4A97-A04A-C754EE9EC2CF}"/>
  <tc2018:person displayName="我是空气看不见我" id="{E82038F2-36FE-4454-B8CF-00A61A47D722}"/>
  <tc2018:person displayName="风行之矢" id="{7195D0BB-983D-4EF2-8D07-214582BDF293}"/>
  <tc2018:person displayName="风中帆7丶雨中楫" id="{956352CC-7F98-4D2D-B180-EB47E2BE90C9}"/>
  <tc2018:person displayName="Eternally Light" id="{A797FEC9-D335-406C-8CB1-68953D66132F}"/>
  <tc2018:person displayName="%~%" id="{2CFD823D-9F1F-4630-95D2-9D86E1F98677}"/>
  <tc2018:person displayName="HE Haixian (Harris)" id="{5202B1FD-3DE6-4BE1-A13C-A41961A7D7D6}"/>
  <tc2018:person displayName="風鈴狸" id="{16D43D52-2C39-417D-B01F-E6DB2E416331}"/>
  <tc2018:person displayName="不会画圆的人" id="{05C93104-5E96-4413-8E70-BA4E5BBA3CCA}"/>
  <tc2018:person displayName="Cannel⁡és" id="{9826574D-BAB9-4A65-B94F-E7C8E7FAA07F}"/>
  <tc2018:person displayName="橘座" id="{510B4E60-AB42-4E57-862C-C1569D5A9B7D}"/>
  <tc2018:person displayName="聽夢" id="{33F2B782-68D2-4BF8-8FBA-BE41B661A375}"/>
  <tc2018:person displayName="如一" id="{E90E6ABA-333B-4C57-9082-B381A7295750}"/>
  <tc2018:person displayName="偷渡奥修尔" id="{CE7BBA4A-AF65-4FE9-BCFC-F9C97E2C2969}"/>
  <tc2018:person displayName="追光" id="{BF78E09B-D02F-441A-921A-A23FFBF628C1}"/>
  <tc2018:person displayName="我要拿走你的蜡烛！" id="{343888A5-AF78-4433-994C-91A7B4105E78}"/>
</tc2018: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F3AF0E-72A2-44D4-9CA0-0A9AEA8E466E}" name="丹方模拟表3" displayName="丹方模拟表3" ref="A1:N25" totalsRowShown="0">
  <tableColumns count="14">
    <tableColumn id="1" xr3:uid="{755BA3CC-E63E-481F-B88E-10C25817C2CE}" name="ID" dataDxfId="123"/>
    <tableColumn id="2" xr3:uid="{B9AD6A88-A0C2-4D76-B497-3C3D7E0CB087}" name="品级" dataDxfId="122"/>
    <tableColumn id="3" xr3:uid="{60708068-F081-4F6A-A109-8D7C54C726FC}" name="丹药名称" dataDxfId="121"/>
    <tableColumn id="4" xr3:uid="{2759A0E0-05DE-460A-811A-69FE9A713B23}" name="耐药性" dataDxfId="120"/>
    <tableColumn id="5" xr3:uid="{D62643D3-EB31-4920-B536-D7EE750D44A7}" name="效果/丹毒" dataDxfId="119"/>
    <tableColumn id="7" xr3:uid="{BDF075E0-880F-4748-BC60-0627AA6A147B}" name="主需求" dataDxfId="118"/>
    <tableColumn id="8" xr3:uid="{DD43AA26-1659-4CBA-801D-A9E2375C3B1E}" name="药力↓" dataDxfId="117"/>
    <tableColumn id="16" xr3:uid="{82286C31-7888-444E-89A6-D1B9397C0A84}" name="辅需求" dataDxfId="116"/>
    <tableColumn id="17" xr3:uid="{6EC5799B-53F7-411B-A024-4BA356C6BFF2}" name="辅药力↓" dataDxfId="115"/>
    <tableColumn id="20" xr3:uid="{CBBA727C-3240-4AC2-951A-FC07DE55E5B2}" name="辅需求2" dataDxfId="114"/>
    <tableColumn id="21" xr3:uid="{B3C43FB3-E266-4BDE-A7D7-2DF17A56FF23}" name="辅药力2" dataDxfId="113">
      <calculatedColumnFormula>IFERROR(IF(#REF!-$I2=0,"",#REF!-$I2),"")</calculatedColumnFormula>
    </tableColumn>
    <tableColumn id="24" xr3:uid="{8485F3F3-D2A3-40E3-994C-124C393F52D3}" name="寒热" dataDxfId="112">
      <calculatedColumnFormula>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calculatedColumnFormula>
    </tableColumn>
    <tableColumn id="25" xr3:uid="{9BD681E2-89EB-41A1-82DC-3C70FA07E65A}" name="药引药力" dataDxfId="111"/>
    <tableColumn id="33" xr3:uid="{666C87AA-9455-4387-83BF-8BBEBE1E279F}" name="丹药价值" dataDxfId="110"/>
  </tableColumns>
  <tableStyleInfo name="表样式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C98CA4-5AC3-4712-B8E5-B7DA3D951763}" name="丹方模拟表" displayName="丹方模拟表" ref="A1:AK136" totalsRowShown="0">
  <tableColumns count="37">
    <tableColumn id="1" xr3:uid="{00000000-0010-0000-0000-000001000000}" name="ID" dataDxfId="109"/>
    <tableColumn id="2" xr3:uid="{00000000-0010-0000-0000-000002000000}" name="品级" dataDxfId="108"/>
    <tableColumn id="3" xr3:uid="{00000000-0010-0000-0000-000003000000}" name="丹药名称" dataDxfId="107"/>
    <tableColumn id="4" xr3:uid="{00000000-0010-0000-0000-000004000000}" name="耐药性" dataDxfId="106"/>
    <tableColumn id="5" xr3:uid="{00000000-0010-0000-0000-000005000000}" name="效果/丹毒" dataDxfId="105"/>
    <tableColumn id="6" xr3:uid="{00000000-0010-0000-0000-000006000000}" name="总主药需求" dataDxfId="104"/>
    <tableColumn id="7" xr3:uid="{00000000-0010-0000-0000-000007000000}" name="主需求" dataDxfId="103"/>
    <tableColumn id="8" xr3:uid="{00000000-0010-0000-0000-000008000000}" name="药力↓" dataDxfId="102"/>
    <tableColumn id="9" xr3:uid="{00000000-0010-0000-0000-000009000000}" name="主药↓" dataDxfId="101"/>
    <tableColumn id="10" xr3:uid="{00000000-0010-0000-0000-00000A000000}" name="数量" dataDxfId="100">
      <calculatedColumnFormula>IFERROR(CEILING($H2/VLOOKUP($I2,药材与丹炉!$B:$H,COLUMN(药材与丹炉!$H4)-1,0),1),"")</calculatedColumnFormula>
    </tableColumn>
    <tableColumn id="11" xr3:uid="{00000000-0010-0000-0000-00000B000000}" name="主需求2" dataDxfId="99"/>
    <tableColumn id="12" xr3:uid="{00000000-0010-0000-0000-00000C000000}" name="药力2" dataDxfId="98">
      <calculatedColumnFormula>IFERROR(IF($F2-$H2=0,"",$F2-$H2),"")</calculatedColumnFormula>
    </tableColumn>
    <tableColumn id="13" xr3:uid="{00000000-0010-0000-0000-00000D000000}" name="主药2↓" dataDxfId="97"/>
    <tableColumn id="14" xr3:uid="{00000000-0010-0000-0000-00000E000000}" name="数量2" dataDxfId="96">
      <calculatedColumnFormula>IFERROR(CEILING($L2/VLOOKUP($M2,药材与丹炉!$B:$H,COLUMN(药材与丹炉!$H4)-1,0),1),"")</calculatedColumnFormula>
    </tableColumn>
    <tableColumn id="15" xr3:uid="{00000000-0010-0000-0000-00000F000000}" name="总辅需求" dataDxfId="95"/>
    <tableColumn id="16" xr3:uid="{00000000-0010-0000-0000-000010000000}" name="辅需求" dataDxfId="94"/>
    <tableColumn id="17" xr3:uid="{00000000-0010-0000-0000-000011000000}" name="辅药力↓" dataDxfId="93"/>
    <tableColumn id="18" xr3:uid="{00000000-0010-0000-0000-000012000000}" name="辅药↓" dataDxfId="92"/>
    <tableColumn id="19" xr3:uid="{00000000-0010-0000-0000-000013000000}" name="数量3" dataDxfId="91">
      <calculatedColumnFormula>IFERROR(CEILING($Q2/VLOOKUP($R2,药材与丹炉!$B:$H,COLUMN(药材与丹炉!$H4)-1,0),1),"")</calculatedColumnFormula>
    </tableColumn>
    <tableColumn id="20" xr3:uid="{00000000-0010-0000-0000-000014000000}" name="辅需求2" dataDxfId="90"/>
    <tableColumn id="21" xr3:uid="{00000000-0010-0000-0000-000015000000}" name="辅药力2" dataDxfId="89">
      <calculatedColumnFormula>IFERROR(IF($O2-$Q2=0,"",$O2-$Q2),"")</calculatedColumnFormula>
    </tableColumn>
    <tableColumn id="22" xr3:uid="{00000000-0010-0000-0000-000016000000}" name="辅药2↓" dataDxfId="88"/>
    <tableColumn id="23" xr3:uid="{00000000-0010-0000-0000-000017000000}" name="数量4" dataDxfId="87">
      <calculatedColumnFormula>IFERROR(CEILING($U2/VLOOKUP($V2,药材与丹炉!$B:$H,COLUMN(药材与丹炉!$H4)-1,0),1),"")</calculatedColumnFormula>
    </tableColumn>
    <tableColumn id="24" xr3:uid="{00000000-0010-0000-0000-000018000000}" name="寒热" dataDxfId="86">
      <calculatedColumnFormula>IF(IFERROR(IF(AND($J2&gt;0,$J2&lt;&gt;""),VLOOKUP($I2,药材与丹炉!$B:$D,3,0),0),0)+IFERROR(IF(AND($N2&gt;0,$N2&lt;&gt;""),VLOOKUP($M2,药材与丹炉!$B:$D,3,0),0),0)+IFERROR(IF(AND($S2&gt;0,$S2&lt;&gt;""),VLOOKUP($R2,药材与丹炉!$B:$D,3,0),0),0)+IFERROR(IF(AND($W2&gt;0,$W2&lt;&gt;""),VLOOKUP($V2,药材与丹炉!$B:$D,3,0),0),0)&gt;0,1,IF(IFERROR(IF(AND($J2&gt;0,$J2&lt;&gt;""),VLOOKUP($I2,药材与丹炉!$B:$D,3,0),0),0)+IFERROR(IF(AND($N2&gt;0,$N2&lt;&gt;""),VLOOKUP($M2,药材与丹炉!$B:$D,3,0),0),0)+IFERROR(IF(AND($S2&gt;0,$S2&lt;&gt;""),VLOOKUP($R2,药材与丹炉!$B:$D,3,0),0),0)+IFERROR(IF(AND($W2&gt;0,$W2&lt;&gt;""),VLOOKUP($V2,药材与丹炉!$B:$D,3,0),0),0)&lt;0,2,0))</calculatedColumnFormula>
    </tableColumn>
    <tableColumn id="25" xr3:uid="{00000000-0010-0000-0000-000019000000}" name="药引药力" dataDxfId="85"/>
    <tableColumn id="26" xr3:uid="{00000000-0010-0000-0000-00001A000000}" name="药引↓" dataDxfId="84"/>
    <tableColumn id="27" xr3:uid="{00000000-0010-0000-0000-00001B000000}" name="数量5" dataDxfId="83">
      <calculatedColumnFormula>IFERROR($Y2/VLOOKUP($Z2,药材与丹炉!$B:$H,COLUMN(药材与丹炉!$H4)-1,0),"")</calculatedColumnFormula>
    </tableColumn>
    <tableColumn id="28" xr3:uid="{00000000-0010-0000-0000-00001C000000}" name="丹炉↓" dataDxfId="82"/>
    <tableColumn id="30" xr3:uid="{00000000-0010-0000-0000-00001E000000}" name="丹炉耐久消耗" dataDxfId="81">
      <calculatedColumnFormula>IFERROR(IF($B2-VLOOKUP($AB2,药材与丹炉!$N:$P,2,0)&lt;0,IF($AO$1="是",0,1),IF($B2-VLOOKUP($AB2,药材与丹炉!$N:$P,2,0)=0,2,IF($B2-VLOOKUP($AB2,药材与丹炉!$N:$P,2,0)=1,40,IF($B2-VLOOKUP($AB2,药材与丹炉!$N:$P,2,0)=2,80,"爆炸")))),"")</calculatedColumnFormula>
    </tableColumn>
    <tableColumn id="31" xr3:uid="{00000000-0010-0000-0000-00001F000000}" name="药材总数" dataDxfId="80">
      <calculatedColumnFormula>IFERROR($J2+IFERROR(IF($N2="",0,$N2),0)+IFERROR(IF($S2="",0,$S2),0)+IFERROR(IF($W2="",0,$W2),0)+IFERROR(IF($AA2="",0,$AA2),0),"")</calculatedColumnFormula>
    </tableColumn>
    <tableColumn id="32" xr3:uid="{00000000-0010-0000-0000-000020000000}" name="炼丹理论消耗灵石" dataDxfId="79">
      <calculatedColumnFormula>IFERROR($J2*VLOOKUP($I2,药材与丹炉!$B:$K,10,0),0)+IFERROR($N2*VLOOKUP($M2,药材与丹炉!$B:$K,10,0),0)+IFERROR($S2*VLOOKUP($R2,药材与丹炉!$B:$K,10,0),0)+IFERROR($W2*VLOOKUP($V2,药材与丹炉!$B:$K,10,0),0)+IFERROR($AA2*VLOOKUP($Z2,药材与丹炉!$B:$K,10,0),0)+IFERROR($AC2*VLOOKUP($AB2,药材与丹炉!$N:$P,3,0)/100,0)</calculatedColumnFormula>
    </tableColumn>
    <tableColumn id="33" xr3:uid="{00000000-0010-0000-0000-000021000000}" name="丹药价值" dataDxfId="78"/>
    <tableColumn id="34" xr3:uid="{00000000-0010-0000-0000-000022000000}" name="价值差" dataDxfId="77">
      <calculatedColumnFormula>$AF2-$AE2</calculatedColumnFormula>
    </tableColumn>
    <tableColumn id="29" xr3:uid="{00000000-0010-0000-0000-00001D000000}" name="价格" dataDxfId="76">
      <calculatedColumnFormula>$AF2*$AM$1*$AM$21</calculatedColumnFormula>
    </tableColumn>
    <tableColumn id="35" xr3:uid="{00000000-0010-0000-0000-000023000000}" name="价格差" dataDxfId="75">
      <calculatedColumnFormula>$AH2-$AE2</calculatedColumnFormula>
    </tableColumn>
    <tableColumn id="36" xr3:uid="{00000000-0010-0000-0000-000024000000}" name="药引容量" dataDxfId="74">
      <calculatedColumnFormula>IFERROR(IF($Y2/VLOOKUP($Y2,药材与丹炉!$T:$U,2,0)&lt;=(VLOOKUP($AB2,药材与丹炉!$N:$O,2,0)+8)-($J2+IFERROR(IF($N2="",0,$N2),0)+IFERROR(IF($S2="",0,$S2),0)+IFERROR(IF($W2="",0,$W2),0)),1,2),1)</calculatedColumnFormula>
    </tableColumn>
    <tableColumn id="37" xr3:uid="{00000000-0010-0000-0000-000025000000}" name="是否出错" dataDxfId="73">
      <calculatedColumnFormula>OR(NOT(IFERROR(OR($L2="",AND($L2&lt;&gt;"",$L2&gt;0,VLOOKUP($AB2,药材与丹炉!$N:$O,2,0)=6)),0)),AND($L2&lt;&gt;"",$L2&gt;0,OR(VLOOKUP($AB2,药材与丹炉!$N:$Q,4,0)-2&lt;$N2,$N2="")),AND($U2&lt;&gt;"",$U2&gt;0,OR(VLOOKUP($AB2,药材与丹炉!$N:$Q,4,0)-3&lt;$W2,$W2="")),NOT(OR(AND($Q2&lt;&gt;"",$S2&lt;&gt;"",VLOOKUP($AB2,药材与丹炉!$N:$Q,4,0)-3&gt;=$S2),$P2="")),NOT(OR(AND($H2&lt;&gt;"",$J2&lt;&gt;"",VLOOKUP($AB2,药材与丹炉!$N:$Q,4,0)-1&gt;=$J2),$G2="")),NOT(OR($U2="",AND($U2&lt;&gt;"",$U2&gt;0))),NOT(OR($Y2="",IF($Z2&lt;&gt;"",IFERROR(IF(VLOOKUP($Z2,药材与丹炉!$B:$D,3,0)=-1,$X2=1,IF(VLOOKUP($Z2,药材与丹炉!$B:$D,3,0)=1,$X2=2,$X2=0)),0),0))),$AC2="爆炸",(VLOOKUP($AB2,药材与丹炉!$N:$O,2,0)+8)&lt;$AD2)</calculatedColumnFormula>
    </tableColumn>
  </tableColumns>
  <tableStyleInfo name="表样式 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C268" dT="2022-02-08T15:21:10Z" personId="{BF78E09B-D02F-441A-921A-A23FFBF628C1}" id="{53D0CBA9-8E21-49FC-BC6D-A656D72F35C3}">
    <tc2018:text>1</tc2018:text>
  </tc2018:threadedComment>
  <tc2018:threadedComment ref="C268" dT="2022-02-08T15:21:25Z" personId="{BF78E09B-D02F-441A-921A-A23FFBF628C1}" id="{5F3CA75A-FA3B-4179-99A4-7095B2B1E3D7}" parentId="{53D0CBA9-8E21-49FC-BC6D-A656D72F35C3}">
    <tc2018:text>@嘿嘿嘿</tc2018:text>
  </tc2018:threadedComment>
  <tc2018:threadedComment ref="H258" dT="2022-04-29T10:06:00Z" personId="{6E7D696C-FB1E-4A97-A04A-C754EE9EC2CF}" id="{35B00BF7-802B-40D6-A985-396054CE6C1F}">
    <tc2018:text>吸收灵气数+5</tc2018:text>
  </tc2018:threadedComment>
  <tc2018:threadedComment ref="H258" dT="2023-01-31T02:32:13Z" personId="{A797FEC9-D335-406C-8CB1-68953D66132F}" id="{579BAA07-1436-40D5-AE34-7344A86CA98D}" parentId="{35B00BF7-802B-40D6-A985-396054CE6C1F}">
    <tc2018:text>感谢批注</tc2018:text>
  </tc2018:threadedComment>
</tc2018:ThreadedComments>
</file>

<file path=xl/threadedComments/threadedComment2.xml><?xml version="1.0" encoding="utf-8"?>
<tc2018:ThreadedComments xmlns:tc2018="http://schemas.microsoft.com/office/spreadsheetml/2018/threadedcomments" xmlns:mc="http://schemas.openxmlformats.org/markup-compatibility/2006" mc:Ignorable="tc2018">
  <tc2018:threadedComment ref="A31" dT="2022-03-24T02:53:10Z" personId="{607C9393-C6DB-46C6-BB80-C8414148FDED}" id="{18F63855-4934-4CEB-BC00-E5E6A1AF8380}">
    <tc2018:text>星河？</tc2018:text>
  </tc2018:threadedComment>
</tc2018:ThreadedComments>
</file>

<file path=xl/threadedComments/threadedComment3.xml><?xml version="1.0" encoding="utf-8"?>
<tc2018:ThreadedComments xmlns:tc2018="http://schemas.microsoft.com/office/spreadsheetml/2018/threadedcomments" xmlns:mc="http://schemas.openxmlformats.org/markup-compatibility/2006" mc:Ignorable="tc2018">
  <tc2018:threadedComment ref="F1" dT="2022-05-02T05:50:44Z" personId="{BE6EC07B-54AD-40E7-9BB6-A838EDDD94F3}" id="{A87139A9-CA08-4B25-94C1-8827B71B33F6}">
    <tc2018:text>现为“钟”</tc2018:text>
  </tc2018:threadedComment>
</tc2018:ThreadedComments>
</file>

<file path=xl/threadedComments/threadedComment4.xml><?xml version="1.0" encoding="utf-8"?>
<tc2018:ThreadedComments xmlns:tc2018="http://schemas.microsoft.com/office/spreadsheetml/2018/threadedcomments" xmlns:mc="http://schemas.openxmlformats.org/markup-compatibility/2006" mc:Ignorable="tc2018">
  <tc2018:threadedComment ref="B6" dT="2022-01-30T14:45:24Z" personId="{7195D0BB-983D-4EF2-8D07-214582BDF293}" id="{DBA94440-BAB7-49C4-A8F7-D30D3B50841B}">
    <tc2018:text>化焰决，融火盾</tc2018:text>
  </tc2018:threadedComment>
</tc2018:ThreadedComments>
</file>

<file path=xl/threadedComments/threadedComment5.xml><?xml version="1.0" encoding="utf-8"?>
<tc2018:ThreadedComments xmlns:tc2018="http://schemas.microsoft.com/office/spreadsheetml/2018/threadedcomments" xmlns:mc="http://schemas.openxmlformats.org/markup-compatibility/2006" mc:Ignorable="tc2018">
  <tc2018:threadedComment ref="B16" dT="2022-04-18T02:32:31Z" personId="{6AF0B3E9-6BED-4DB5-A2A9-9B81B6A24D6F}" id="{55EC1EE0-DC58-43B2-B724-820278B4BA7C}">
    <tc2018:text>大傻好像是性格7</tc2018:text>
  </tc2018:threadedComment>
</tc2018:ThreadedComments>
</file>

<file path=xl/threadedComments/threadedComment6.xml><?xml version="1.0" encoding="utf-8"?>
<tc2018:ThreadedComments xmlns:tc2018="http://schemas.microsoft.com/office/spreadsheetml/2018/threadedcomments" xmlns:mc="http://schemas.openxmlformats.org/markup-compatibility/2006" mc:Ignorable="tc2018">
  <tc2018:threadedComment ref="AA27" dT="2022-02-01T12:00:10Z" personId="{DA46A914-7569-4585-8943-ED7D11D4DCE6}" id="{F5C7AEC8-82C2-4473-8333-2595F0CDA8B6}">
    <tc2018:text>空间波动</tc2018:text>
  </tc2018:threadedComment>
</tc2018:ThreadedComments>
</file>

<file path=xl/threadedComments/threadedComment7.xml><?xml version="1.0" encoding="utf-8"?>
<tc2018:ThreadedComments xmlns:tc2018="http://schemas.microsoft.com/office/spreadsheetml/2018/threadedcomments" xmlns:mc="http://schemas.openxmlformats.org/markup-compatibility/2006" mc:Ignorable="tc2018">
  <tc2018:threadedComment ref="A19" dT="2022-09-03T16:36:23Z" personId="{9826574D-BAB9-4A65-B94F-E7C8E7FAA07F}" id="{4B72EF17-20BD-41DF-84CD-B29912197753}">
    <tc2018:text>玄水丹yyds，磕了非常好过</tc2018:text>
  </tc2018:threadedComment>
</tc2018:ThreadedComments>
</file>

<file path=xl/threadedComments/threadedComment8.xml><?xml version="1.0" encoding="utf-8"?>
<tc2018:ThreadedComments xmlns:tc2018="http://schemas.microsoft.com/office/spreadsheetml/2018/threadedcomments" xmlns:mc="http://schemas.openxmlformats.org/markup-compatibility/2006" mc:Ignorable="tc2018">
  <tc2018:threadedComment ref="E108" dT="2023-01-15T10:14:31Z" personId="{F413D5D5-C93F-4FA2-A048-2CA0640B196D}" id="{7CE0E507-1A8D-4C7E-83DD-811013E0E994}">
    <tc2018:text>这王登挂逼，还带回血，必须要爆发伤害</tc2018:text>
  </tc2018:threadedComment>
  <tc2018:threadedComment ref="B7" dT="2022-06-04T07:16:16Z" personId="{E82038F2-36FE-4454-B8CF-00A61A47D722}" id="{0D297486-320F-4FBB-A95F-F72136FA5362}">
    <tc2018:text>1</tc2018:text>
  </tc2018:threadedComment>
  <tc2018:threadedComment ref="B17" dT="2022-06-04T07:17:03Z" personId="{E82038F2-36FE-4454-B8CF-00A61A47D722}" id="{68EE7582-BF58-4CA1-9CCE-27A7393CA45D}">
    <tc2018:text>2</tc2018:text>
  </tc2018:threadedComment>
  <tc2018:threadedComment ref="B20" dT="2022-06-04T07:17:25Z" personId="{E82038F2-36FE-4454-B8CF-00A61A47D722}" id="{74F896D7-8FC9-4F25-BD8C-183228AB98AF}">
    <tc2018:text>3</tc2018:text>
  </tc2018:threadedComment>
  <tc2018:threadedComment ref="G2" dT="2023-01-15T06:34:38Z" personId="{F413D5D5-C93F-4FA2-A048-2CA0640B196D}" id="{8DE46810-6D12-46F8-A445-80ADC8E81A69}">
    <tc2018:text>25年后才会触发</tc2018:text>
  </tc2018:threadedComment>
</tc2018:ThreadedComments>
</file>

<file path=xl/threadedComments/threadedComment9.xml><?xml version="1.0" encoding="utf-8"?>
<tc2018:ThreadedComments xmlns:tc2018="http://schemas.microsoft.com/office/spreadsheetml/2018/threadedcomments" xmlns:mc="http://schemas.openxmlformats.org/markup-compatibility/2006" mc:Ignorable="tc2018">
  <tc2018:threadedComment ref="F91" dT="2022-06-11T12:55:38Z" personId="{B26F2085-6CDB-4447-A888-0A9B7610C0D9}" id="{85A19721-B680-4DF6-9FA3-6F275331FDF6}">
    <tc2018:text>3个阴凝草也行</tc2018:text>
  </tc2018:threadedComment>
  <tc2018:threadedComment ref="L267" dT="2022-02-15T12:44:26Z" personId="{33F2B782-68D2-4BF8-8FBA-BE41B661A375}" id="{1B247C46-1D0D-4414-B026-65A51B2A851F}">
    <tc2018:text>错的，我炼出废丹了，换成奇茸通天菊</tc2018:text>
  </tc2018:threadedComment>
  <tc2018:threadedComment ref="F128" dT="2022-08-29T09:51:11Z" personId="{343888A5-AF78-4433-994C-91A7B4105E78}" id="{3EF3F902-D90A-4492-AE54-24E385607233}">
    <tc2018:text>可以换成八角玄冰草</tc2018:text>
  </tc2018:threadedComment>
  <tc2018:threadedComment ref="F119" dT="2023-01-09T05:41:14Z" personId="{956352CC-7F98-4D2D-B180-EB47E2BE90C9}" id="{1559EF03-04C5-4A96-A53A-9144C5F9DAE9}">
    <tc2018:text>不想要药渣的可以主药两个药槽
2鸡冠草1菩提花</tc2018:text>
  </tc2018:threadedComment>
  <tc2018:threadedComment ref="F119" dT="2025-01-20T08:40:11Z" personId="{05C93104-5E96-4413-8E70-BA4E5BBA3CCA}" id="{EA89D102-77E7-44C1-A0D0-00E7D4E78E4A}" parentId="{1559EF03-04C5-4A96-A53A-9144C5F9DAE9}">
    <tc2018:text>3鸡冠草  1冰精芝  6地心火 1地心乳 4品炉，只能炼制一次不然炸鼎咯</tc2018:text>
  </tc2018:threadedComment>
  <tc2018:threadedComment ref="L87" dT="2022-08-25T14:57:53Z" personId="{2CFD823D-9F1F-4630-95D2-9D86E1F98677}" id="{41DE0D5E-A91E-40C6-89C6-10BB0DED5112}">
    <tc2018:text>用性热，如何首乌</tc2018:text>
  </tc2018:threadedComment>
  <tc2018:threadedComment ref="C91" dT="2022-04-10T01:18:27Z" personId="{5202B1FD-3DE6-4BE1-A13C-A41961A7D7D6}" id="{0ED3B1CB-1217-4517-BD61-34B0F297BE93}">
    <tc2018:text>只能炼出"草还丹"</tc2018:text>
  </tc2018:threadedComment>
  <tc2018:threadedComment ref="C91" dT="2022-04-12T12:50:10Z" personId="{510B4E60-AB42-4E57-862C-C1569D5A9B7D}" id="{94EBC915-C029-486E-B66D-2DEFAC335C4A}" parentId="{0ED3B1CB-1217-4517-BD61-34B0F297BE93}">
    <tc2018:text>九叶芝换成 冰灵果</tc2018:text>
  </tc2018:threadedComment>
  <tc2018:threadedComment ref="C131" dT="2022-05-13T15:27:12Z" personId="{CE7BBA4A-AF65-4FE9-BCFC-F9C97E2C2969}" id="{D9977B23-A278-4A88-924C-60B748EFD1D7}">
    <tc2018:text>主药冰精芝5 药引为地心火芝</tc2018:text>
  </tc2018:threadedComment>
  <tc2018:threadedComment ref="F80" dT="2022-10-25T16:16:31Z" personId="{05C93104-5E96-4413-8E70-BA4E5BBA3CCA}" id="{172DA37E-A3F7-4E77-A5FC-9F1FCEC958EF}">
    <tc2018:text>前期缺绝魂草的话，可以2银灵芝，8玄冰花，1幻心草，天剑笋。会多出18点药渣。</tc2018:text>
  </tc2018:threadedComment>
  <tc2018:threadedComment ref="C130" dT="2022-05-13T15:11:25Z" personId="{CE7BBA4A-AF65-4FE9-BCFC-F9C97E2C2969}" id="{67A0FE71-6058-4352-81CB-5DBC5770A49A}">
    <tc2018:text>主药冰精芝5 药引黑天麻5</tc2018:text>
  </tc2018:threadedComment>
  <tc2018:threadedComment ref="L47" dT="2022-12-28T17:18:08Z" personId="{E90E6ABA-333B-4C57-9082-B381A7295750}" id="{4A6D3FB8-5774-4FBA-9109-F19724A6A8E0}">
    <tc2018:text>改为锦地罗</tc2018:text>
  </tc2018:threadedComment>
  <tc2018:threadedComment ref="C78" dT="2022-04-21T19:48:13Z" personId="{8EDFDF3D-4174-4A26-8B03-ECD7CC851FF8}" id="{B77D8A3D-C87B-435B-9A3D-AFB493E9302D}">
    <tc2018:text>雪凝花4凌风花5菩提花1</tc2018:text>
  </tc2018:threadedComment>
  <tc2018:threadedComment ref="L112" dT="2022-10-30T17:29:48Z" personId="{16D43D52-2C39-417D-B01F-E6DB2E416331}" id="{83521BF2-A924-4020-8ADF-5D00CEA625DF}">
    <tc2018:text>六品丹炉可以换狼桃5</tc2018:text>
  </tc2018:threadedComment>
  <tc2018:threadedComment ref="J80" dT="2022-08-25T14:31:31Z" personId="{2CFD823D-9F1F-4630-95D2-9D86E1F98677}" id="{0D950BF1-7C7B-458C-98C8-D79907550CC3}">
    <tc2018:text>没有百草路可以用幻心草一个代替</tc2018:text>
  </tc2018:threadedComment>
  <tc2018:threadedComment ref="C77" dT="2022-10-26T06:36:50Z" personId="{16D43D52-2C39-417D-B01F-E6DB2E416331}" id="{34741131-368F-485C-9913-D36EA9DDBD04}">
    <tc2018:text>雪凝花5狼桃2锦地罗1</tc2018:text>
  </tc2018:threadedComment>
  <tc2018:threadedComment ref="L78" dT="2022-04-21T19:49:03Z" personId="{8EDFDF3D-4174-4A26-8B03-ECD7CC851FF8}" id="{C60B2374-60BE-48BF-ACD5-60F1706C9719}">
    <tc2018:text>菩提花1个</tc2018:text>
  </tc2018:threadedComment>
  <tc2018:threadedComment ref="H91" dT="2022-06-11T12:52:52Z" personId="{B26F2085-6CDB-4447-A888-0A9B7610C0D9}" id="{CD05AFAD-8532-4E2F-822F-3E265D92605D}">
    <tc2018:text>冰灵果</tc2018:text>
  </tc2018:threadedComment>
  <tc2018:threadedComment ref="C129" dT="2022-05-13T15:08:04Z" personId="{CE7BBA4A-AF65-4FE9-BCFC-F9C97E2C2969}" id="{69D3FD53-7E5F-497C-848B-784D4DC27151}">
    <tc2018:text>主药冰精芝5</tc2018:text>
  </tc2018:threadedComment>
  <tc2018:threadedComment ref="J78" dT="2022-04-21T19:48:52Z" personId="{8EDFDF3D-4174-4A26-8B03-ECD7CC851FF8}" id="{2AB9C185-23C7-4D8B-8CDB-0EF10D9D431A}">
    <tc2018:text>这个直接删了</tc2018:text>
  </tc2018:threadedComment>
  <tc2018:threadedComment ref="J91" dT="2022-06-11T12:52:46Z" personId="{B26F2085-6CDB-4447-A888-0A9B7610C0D9}" id="{316BBD42-A667-4635-9F41-AD157813EC35}">
    <tc2018:text>冰灵果</tc2018:text>
  </tc2018:threadedComment>
  <tc2018:threadedComment ref="H78" dT="2022-04-21T19:48:41Z" personId="{8EDFDF3D-4174-4A26-8B03-ECD7CC851FF8}" id="{A8625245-1F03-49FC-81E4-6CE72EC66221}">
    <tc2018:text>5个</tc2018:text>
  </tc2018:threadedComment>
</tc2018: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4.xml"/><Relationship Id="rId4" Type="http://schemas.microsoft.com/office/2017/10/relationships/threadedComment" Target="../threadedComments/threadedComment8.xml"/></Relationships>
</file>

<file path=xl/worksheets/_rels/sheet33.xml.rels><?xml version="1.0" encoding="UTF-8" standalone="yes"?>
<Relationships xmlns="http://schemas.openxmlformats.org/package/2006/relationships"><Relationship Id="rId3" Type="http://schemas.openxmlformats.org/officeDocument/2006/relationships/hyperlink" Target="https://www.bilibili.com/video/BV1QD4y1N7Ud/" TargetMode="External"/><Relationship Id="rId7" Type="http://schemas.microsoft.com/office/2017/10/relationships/threadedComment" Target="../threadedComments/threadedComment7.xml"/><Relationship Id="rId2" Type="http://schemas.openxmlformats.org/officeDocument/2006/relationships/hyperlink" Target="https://www.bilibili.com/video/BV1jx4y1771z/" TargetMode="External"/><Relationship Id="rId1" Type="http://schemas.openxmlformats.org/officeDocument/2006/relationships/hyperlink" Target="https://wiki.biligame.com/mcs/%E6%94%BB%E7%95%A5" TargetMode="External"/><Relationship Id="rId6" Type="http://schemas.openxmlformats.org/officeDocument/2006/relationships/comments" Target="../comments11.xml"/><Relationship Id="rId5" Type="http://schemas.openxmlformats.org/officeDocument/2006/relationships/vmlDrawing" Target="../drawings/vmlDrawing11.vml"/><Relationship Id="rId4" Type="http://schemas.openxmlformats.org/officeDocument/2006/relationships/hyperlink" Target="https://www.bilibili.com/video/BV1bT411S7fA/" TargetMode="External"/></Relationships>
</file>

<file path=xl/worksheets/_rels/sheet34.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6.xml.rels><?xml version="1.0" encoding="UTF-8" standalone="yes"?>
<Relationships xmlns="http://schemas.openxmlformats.org/package/2006/relationships"><Relationship Id="rId3" Type="http://schemas.openxmlformats.org/officeDocument/2006/relationships/hyperlink" Target="https://space.bilibili.com/641391279" TargetMode="External"/><Relationship Id="rId2" Type="http://schemas.openxmlformats.org/officeDocument/2006/relationships/hyperlink" Target="https://www.bilibili.com/video/BV1jx4y1771z/" TargetMode="External"/><Relationship Id="rId1" Type="http://schemas.openxmlformats.org/officeDocument/2006/relationships/hyperlink" Target="https://member.bilibili.com/platform/text-read-list?id=509650"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CDD1-F257-4BE6-B220-EBF61A7874E0}">
  <dimension ref="A1:N25"/>
  <sheetViews>
    <sheetView tabSelected="1" topLeftCell="A11" workbookViewId="0">
      <selection activeCell="K22" sqref="K22"/>
    </sheetView>
  </sheetViews>
  <sheetFormatPr defaultRowHeight="12.75"/>
  <cols>
    <col min="1" max="1" width="7.140625" bestFit="1" customWidth="1"/>
    <col min="2" max="2" width="6.5703125" bestFit="1" customWidth="1"/>
    <col min="3" max="3" width="13.85546875" bestFit="1" customWidth="1"/>
    <col min="4" max="4" width="8.85546875" bestFit="1" customWidth="1"/>
    <col min="5" max="5" width="68.42578125" bestFit="1" customWidth="1"/>
    <col min="6" max="7" width="8.85546875" bestFit="1" customWidth="1"/>
    <col min="8" max="8" width="7.7109375" bestFit="1" customWidth="1"/>
    <col min="9" max="12" width="8.85546875" bestFit="1" customWidth="1"/>
    <col min="13" max="13" width="6.5703125" bestFit="1" customWidth="1"/>
    <col min="14" max="14" width="8.85546875" bestFit="1" customWidth="1"/>
    <col min="15" max="15" width="11" bestFit="1" customWidth="1"/>
  </cols>
  <sheetData>
    <row r="1" spans="1:14" ht="36">
      <c r="A1" s="1211" t="s">
        <v>3380</v>
      </c>
      <c r="B1" s="1211" t="s">
        <v>3381</v>
      </c>
      <c r="C1" s="1209" t="s">
        <v>3382</v>
      </c>
      <c r="D1" s="1209" t="s">
        <v>3746</v>
      </c>
      <c r="E1" s="1209" t="s">
        <v>3384</v>
      </c>
      <c r="F1" s="1209" t="s">
        <v>6560</v>
      </c>
      <c r="G1" s="1210" t="s">
        <v>6559</v>
      </c>
      <c r="H1" s="1209" t="s">
        <v>6553</v>
      </c>
      <c r="I1" s="1210" t="s">
        <v>6552</v>
      </c>
      <c r="J1" s="1209" t="s">
        <v>6550</v>
      </c>
      <c r="K1" s="1209" t="s">
        <v>6549</v>
      </c>
      <c r="L1" s="1209" t="s">
        <v>6547</v>
      </c>
      <c r="M1" s="1209" t="s">
        <v>6546</v>
      </c>
      <c r="N1" s="1209" t="s">
        <v>6540</v>
      </c>
    </row>
    <row r="2" spans="1:14" ht="17.25">
      <c r="A2" s="1232">
        <v>5315</v>
      </c>
      <c r="B2" s="1232">
        <v>4</v>
      </c>
      <c r="C2" s="1232" t="s">
        <v>3603</v>
      </c>
      <c r="D2" s="1232">
        <v>5</v>
      </c>
      <c r="E2" s="1233" t="s">
        <v>3604</v>
      </c>
      <c r="F2" s="1232" t="s">
        <v>6305</v>
      </c>
      <c r="G2" s="1232">
        <v>252</v>
      </c>
      <c r="H2" s="1232" t="s">
        <v>4208</v>
      </c>
      <c r="I2" s="1232">
        <v>36</v>
      </c>
      <c r="J2" s="1232"/>
      <c r="K2" s="1232"/>
      <c r="L2"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2" s="1232">
        <v>36</v>
      </c>
      <c r="N2" s="1232">
        <v>31250</v>
      </c>
    </row>
    <row r="3" spans="1:14" ht="17.25">
      <c r="A3" s="1185">
        <v>5321</v>
      </c>
      <c r="B3" s="1185">
        <v>4</v>
      </c>
      <c r="C3" s="1185" t="s">
        <v>3757</v>
      </c>
      <c r="D3" s="1185">
        <v>30</v>
      </c>
      <c r="E3" s="1188" t="s">
        <v>6508</v>
      </c>
      <c r="F3" s="1185" t="s">
        <v>6304</v>
      </c>
      <c r="G3" s="1185">
        <v>36</v>
      </c>
      <c r="H3" s="1185" t="s">
        <v>249</v>
      </c>
      <c r="I3" s="1185">
        <v>36</v>
      </c>
      <c r="J3" s="1185"/>
      <c r="K3" s="1185"/>
      <c r="L3"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3" s="1185">
        <v>36</v>
      </c>
      <c r="N3" s="1185">
        <v>8000</v>
      </c>
    </row>
    <row r="4" spans="1:14" ht="17.25">
      <c r="A4" s="1232">
        <v>5402</v>
      </c>
      <c r="B4" s="1232">
        <v>5</v>
      </c>
      <c r="C4" s="1232" t="s">
        <v>3623</v>
      </c>
      <c r="D4" s="1232">
        <v>100</v>
      </c>
      <c r="E4" s="1233" t="s">
        <v>3624</v>
      </c>
      <c r="F4" s="1232" t="s">
        <v>6302</v>
      </c>
      <c r="G4" s="1232">
        <v>360</v>
      </c>
      <c r="H4" s="1232" t="s">
        <v>6312</v>
      </c>
      <c r="I4" s="1232">
        <v>180</v>
      </c>
      <c r="J4" s="1232"/>
      <c r="K4" s="1232"/>
      <c r="L4"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4" s="1232">
        <v>36</v>
      </c>
      <c r="N4" s="1232">
        <v>118800</v>
      </c>
    </row>
    <row r="5" spans="1:14" ht="17.25">
      <c r="A5" s="1232">
        <v>5404</v>
      </c>
      <c r="B5" s="1232">
        <v>5</v>
      </c>
      <c r="C5" s="1232" t="s">
        <v>3626</v>
      </c>
      <c r="D5" s="1232">
        <v>5</v>
      </c>
      <c r="E5" s="1233" t="s">
        <v>3627</v>
      </c>
      <c r="F5" s="1232" t="s">
        <v>6305</v>
      </c>
      <c r="G5" s="1232">
        <v>288</v>
      </c>
      <c r="H5" s="1232" t="s">
        <v>6311</v>
      </c>
      <c r="I5" s="1232">
        <v>360</v>
      </c>
      <c r="J5" s="1232"/>
      <c r="K5" s="1232"/>
      <c r="L5"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5" s="1232">
        <v>36</v>
      </c>
      <c r="N5" s="1232">
        <v>100000</v>
      </c>
    </row>
    <row r="6" spans="1:14" ht="17.25">
      <c r="A6" s="1185">
        <v>5405</v>
      </c>
      <c r="B6" s="1185">
        <v>5</v>
      </c>
      <c r="C6" s="1185" t="s">
        <v>3629</v>
      </c>
      <c r="D6" s="1185">
        <v>2</v>
      </c>
      <c r="E6" s="1188" t="s">
        <v>3630</v>
      </c>
      <c r="F6" s="1185" t="s">
        <v>6305</v>
      </c>
      <c r="G6" s="1185">
        <v>216</v>
      </c>
      <c r="H6" s="1185" t="s">
        <v>6308</v>
      </c>
      <c r="I6" s="1185">
        <v>180</v>
      </c>
      <c r="J6" s="1185"/>
      <c r="K6" s="1185"/>
      <c r="L6"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6" s="1185">
        <v>9</v>
      </c>
      <c r="N6" s="1185">
        <v>57500</v>
      </c>
    </row>
    <row r="7" spans="1:14" ht="17.25">
      <c r="A7" s="1185">
        <v>5406</v>
      </c>
      <c r="B7" s="1185">
        <v>5</v>
      </c>
      <c r="C7" s="1185" t="s">
        <v>2153</v>
      </c>
      <c r="D7" s="1185">
        <v>1</v>
      </c>
      <c r="E7" s="1188" t="s">
        <v>3631</v>
      </c>
      <c r="F7" s="1185" t="s">
        <v>6304</v>
      </c>
      <c r="G7" s="1185">
        <v>18</v>
      </c>
      <c r="H7" s="1185" t="s">
        <v>6366</v>
      </c>
      <c r="I7" s="1185">
        <v>72</v>
      </c>
      <c r="J7" s="1185" t="s">
        <v>4349</v>
      </c>
      <c r="K7" s="1185">
        <v>36</v>
      </c>
      <c r="L7"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7" s="1185">
        <v>9</v>
      </c>
      <c r="N7" s="1185">
        <v>12500</v>
      </c>
    </row>
    <row r="8" spans="1:14" ht="17.25">
      <c r="A8" s="1185">
        <v>5407</v>
      </c>
      <c r="B8" s="1185">
        <v>5</v>
      </c>
      <c r="C8" s="1185" t="s">
        <v>3633</v>
      </c>
      <c r="D8" s="1185">
        <v>10</v>
      </c>
      <c r="E8" s="1188" t="s">
        <v>3634</v>
      </c>
      <c r="F8" s="1185" t="s">
        <v>6305</v>
      </c>
      <c r="G8" s="1185">
        <v>180</v>
      </c>
      <c r="H8" s="1185" t="s">
        <v>4355</v>
      </c>
      <c r="I8" s="1185">
        <v>540</v>
      </c>
      <c r="J8" s="1185" t="s">
        <v>6301</v>
      </c>
      <c r="K8" s="1185">
        <v>180</v>
      </c>
      <c r="L8"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8" s="1185">
        <v>180</v>
      </c>
      <c r="N8" s="1185">
        <v>180000</v>
      </c>
    </row>
    <row r="9" spans="1:14" ht="17.25">
      <c r="A9" s="1185">
        <v>5408</v>
      </c>
      <c r="B9" s="1185">
        <v>5</v>
      </c>
      <c r="C9" s="1185" t="s">
        <v>3637</v>
      </c>
      <c r="D9" s="1185">
        <v>10</v>
      </c>
      <c r="E9" s="1188" t="s">
        <v>3638</v>
      </c>
      <c r="F9" s="1185" t="s">
        <v>6305</v>
      </c>
      <c r="G9" s="1185">
        <v>180</v>
      </c>
      <c r="H9" s="1185" t="s">
        <v>4295</v>
      </c>
      <c r="I9" s="1185">
        <v>540</v>
      </c>
      <c r="J9" s="1185" t="s">
        <v>6301</v>
      </c>
      <c r="K9" s="1185">
        <v>180</v>
      </c>
      <c r="L9"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9" s="1185">
        <v>180</v>
      </c>
      <c r="N9" s="1185">
        <v>180000</v>
      </c>
    </row>
    <row r="10" spans="1:14" ht="17.25">
      <c r="A10" s="1185">
        <v>5409</v>
      </c>
      <c r="B10" s="1185">
        <v>5</v>
      </c>
      <c r="C10" s="1185" t="s">
        <v>3640</v>
      </c>
      <c r="D10" s="1185">
        <v>10</v>
      </c>
      <c r="E10" s="1188" t="s">
        <v>3641</v>
      </c>
      <c r="F10" s="1185" t="s">
        <v>6305</v>
      </c>
      <c r="G10" s="1185">
        <v>180</v>
      </c>
      <c r="H10" s="1185" t="s">
        <v>4320</v>
      </c>
      <c r="I10" s="1185">
        <v>540</v>
      </c>
      <c r="J10" s="1185" t="s">
        <v>6301</v>
      </c>
      <c r="K10" s="1185">
        <v>180</v>
      </c>
      <c r="L10"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0" s="1185">
        <v>180</v>
      </c>
      <c r="N10" s="1185">
        <v>180000</v>
      </c>
    </row>
    <row r="11" spans="1:14" ht="17.25">
      <c r="A11" s="1185">
        <v>5410</v>
      </c>
      <c r="B11" s="1185">
        <v>5</v>
      </c>
      <c r="C11" s="1185" t="s">
        <v>3644</v>
      </c>
      <c r="D11" s="1185">
        <v>10</v>
      </c>
      <c r="E11" s="1188" t="s">
        <v>3645</v>
      </c>
      <c r="F11" s="1185" t="s">
        <v>6305</v>
      </c>
      <c r="G11" s="1185">
        <v>180</v>
      </c>
      <c r="H11" s="1185" t="s">
        <v>6306</v>
      </c>
      <c r="I11" s="1185">
        <v>540</v>
      </c>
      <c r="J11" s="1185" t="s">
        <v>6301</v>
      </c>
      <c r="K11" s="1185">
        <v>180</v>
      </c>
      <c r="L11"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1" s="1185">
        <v>180</v>
      </c>
      <c r="N11" s="1185">
        <v>180000</v>
      </c>
    </row>
    <row r="12" spans="1:14" ht="17.25">
      <c r="A12" s="1185">
        <v>5411</v>
      </c>
      <c r="B12" s="1185">
        <v>5</v>
      </c>
      <c r="C12" s="1185" t="s">
        <v>3646</v>
      </c>
      <c r="D12" s="1185">
        <v>10</v>
      </c>
      <c r="E12" s="1188" t="s">
        <v>3647</v>
      </c>
      <c r="F12" s="1185" t="s">
        <v>6305</v>
      </c>
      <c r="G12" s="1185">
        <v>180</v>
      </c>
      <c r="H12" s="1185" t="s">
        <v>4286</v>
      </c>
      <c r="I12" s="1185">
        <v>540</v>
      </c>
      <c r="J12" s="1185" t="s">
        <v>6301</v>
      </c>
      <c r="K12" s="1185">
        <v>180</v>
      </c>
      <c r="L12"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2" s="1185">
        <v>180</v>
      </c>
      <c r="N12" s="1185">
        <v>180000</v>
      </c>
    </row>
    <row r="13" spans="1:14" ht="17.25">
      <c r="A13" s="1185">
        <v>5412</v>
      </c>
      <c r="B13" s="1185">
        <v>5</v>
      </c>
      <c r="C13" s="1185" t="s">
        <v>3649</v>
      </c>
      <c r="D13" s="1185">
        <v>10</v>
      </c>
      <c r="E13" s="1188" t="s">
        <v>3650</v>
      </c>
      <c r="F13" s="1185" t="s">
        <v>6305</v>
      </c>
      <c r="G13" s="1185">
        <v>180</v>
      </c>
      <c r="H13" s="1185" t="s">
        <v>6303</v>
      </c>
      <c r="I13" s="1185">
        <v>540</v>
      </c>
      <c r="J13" s="1185" t="s">
        <v>6301</v>
      </c>
      <c r="K13" s="1185">
        <v>180</v>
      </c>
      <c r="L13"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3" s="1185">
        <v>180</v>
      </c>
      <c r="N13" s="1185">
        <v>180000</v>
      </c>
    </row>
    <row r="14" spans="1:14" ht="17.25">
      <c r="A14" s="1185">
        <v>5413</v>
      </c>
      <c r="B14" s="1185">
        <v>5</v>
      </c>
      <c r="C14" s="1185" t="s">
        <v>3652</v>
      </c>
      <c r="D14" s="1185">
        <v>10</v>
      </c>
      <c r="E14" s="1188" t="s">
        <v>3653</v>
      </c>
      <c r="F14" s="1185" t="s">
        <v>6305</v>
      </c>
      <c r="G14" s="1185">
        <v>180</v>
      </c>
      <c r="H14" s="1185" t="s">
        <v>249</v>
      </c>
      <c r="I14" s="1185">
        <v>540</v>
      </c>
      <c r="J14" s="1185" t="s">
        <v>6301</v>
      </c>
      <c r="K14" s="1185">
        <v>180</v>
      </c>
      <c r="L14"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4" s="1185">
        <v>180</v>
      </c>
      <c r="N14" s="1185">
        <v>180000</v>
      </c>
    </row>
    <row r="15" spans="1:14" ht="17.25">
      <c r="A15" s="1232">
        <v>5414</v>
      </c>
      <c r="B15" s="1232">
        <v>5</v>
      </c>
      <c r="C15" s="1232" t="s">
        <v>3655</v>
      </c>
      <c r="D15" s="1232">
        <v>3</v>
      </c>
      <c r="E15" s="1233" t="s">
        <v>3656</v>
      </c>
      <c r="F15" s="1232" t="s">
        <v>6305</v>
      </c>
      <c r="G15" s="1232">
        <v>360</v>
      </c>
      <c r="H15" s="1232" t="s">
        <v>6296</v>
      </c>
      <c r="I15" s="1232">
        <v>1260</v>
      </c>
      <c r="J15" s="1232"/>
      <c r="K15" s="1232"/>
      <c r="L15"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5" s="1232">
        <v>180</v>
      </c>
      <c r="N15" s="1232">
        <v>270000</v>
      </c>
    </row>
    <row r="16" spans="1:14" ht="17.25">
      <c r="A16" s="1232">
        <v>5415</v>
      </c>
      <c r="B16" s="1232">
        <v>5</v>
      </c>
      <c r="C16" s="1232" t="s">
        <v>3658</v>
      </c>
      <c r="D16" s="1232">
        <v>3</v>
      </c>
      <c r="E16" s="1233" t="s">
        <v>3659</v>
      </c>
      <c r="F16" s="1232" t="s">
        <v>6305</v>
      </c>
      <c r="G16" s="1232">
        <v>180</v>
      </c>
      <c r="H16" s="1232" t="s">
        <v>6327</v>
      </c>
      <c r="I16" s="1232">
        <v>180</v>
      </c>
      <c r="J16" s="1232" t="s">
        <v>6322</v>
      </c>
      <c r="K16" s="1232">
        <v>180</v>
      </c>
      <c r="L16"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6" s="1232">
        <v>36</v>
      </c>
      <c r="N16" s="1232">
        <v>57500</v>
      </c>
    </row>
    <row r="17" spans="1:14" ht="17.25">
      <c r="A17" s="1232">
        <v>5416</v>
      </c>
      <c r="B17" s="1232">
        <v>5</v>
      </c>
      <c r="C17" s="1232" t="s">
        <v>3661</v>
      </c>
      <c r="D17" s="1232">
        <v>1</v>
      </c>
      <c r="E17" s="1233" t="s">
        <v>3662</v>
      </c>
      <c r="F17" s="1232" t="s">
        <v>6305</v>
      </c>
      <c r="G17" s="1232">
        <v>180</v>
      </c>
      <c r="H17" s="1232" t="s">
        <v>4208</v>
      </c>
      <c r="I17" s="1232">
        <v>180</v>
      </c>
      <c r="J17" s="1232"/>
      <c r="K17" s="1232"/>
      <c r="L17"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7" s="1232">
        <v>180</v>
      </c>
      <c r="N17" s="1232">
        <v>82000</v>
      </c>
    </row>
    <row r="18" spans="1:14" ht="17.25">
      <c r="A18" s="1232">
        <v>5417</v>
      </c>
      <c r="B18" s="1232">
        <v>5</v>
      </c>
      <c r="C18" s="1232" t="s">
        <v>3665</v>
      </c>
      <c r="D18" s="1232">
        <v>5</v>
      </c>
      <c r="E18" s="1233" t="s">
        <v>3666</v>
      </c>
      <c r="F18" s="1232" t="s">
        <v>6305</v>
      </c>
      <c r="G18" s="1232">
        <v>180</v>
      </c>
      <c r="H18" s="1232" t="s">
        <v>6326</v>
      </c>
      <c r="I18" s="1232">
        <v>180</v>
      </c>
      <c r="J18" s="1232"/>
      <c r="K18" s="1232"/>
      <c r="L18"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8" s="1232">
        <v>180</v>
      </c>
      <c r="N18" s="1232">
        <v>82000</v>
      </c>
    </row>
    <row r="19" spans="1:14" ht="17.25">
      <c r="A19" s="1232">
        <v>5418</v>
      </c>
      <c r="B19" s="1232">
        <v>5</v>
      </c>
      <c r="C19" s="1232" t="s">
        <v>3667</v>
      </c>
      <c r="D19" s="1232">
        <v>2</v>
      </c>
      <c r="E19" s="1233" t="s">
        <v>3668</v>
      </c>
      <c r="F19" s="1232" t="s">
        <v>6305</v>
      </c>
      <c r="G19" s="1232">
        <v>108</v>
      </c>
      <c r="H19" s="1232" t="s">
        <v>6325</v>
      </c>
      <c r="I19" s="1232">
        <v>72</v>
      </c>
      <c r="J19" s="1232"/>
      <c r="K19" s="1232"/>
      <c r="L19"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19" s="1232">
        <v>36</v>
      </c>
      <c r="N19" s="1232">
        <v>26250</v>
      </c>
    </row>
    <row r="20" spans="1:14" ht="17.25">
      <c r="A20" s="1232">
        <v>5419</v>
      </c>
      <c r="B20" s="1232">
        <v>5</v>
      </c>
      <c r="C20" s="1232" t="s">
        <v>3669</v>
      </c>
      <c r="D20" s="1232">
        <v>50</v>
      </c>
      <c r="E20" s="1233" t="s">
        <v>3670</v>
      </c>
      <c r="F20" s="1232" t="s">
        <v>6305</v>
      </c>
      <c r="G20" s="1232">
        <v>108</v>
      </c>
      <c r="H20" s="1232" t="s">
        <v>6324</v>
      </c>
      <c r="I20" s="1232">
        <v>72</v>
      </c>
      <c r="J20" s="1232"/>
      <c r="K20" s="1232"/>
      <c r="L20" s="1232">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20" s="1232">
        <v>36</v>
      </c>
      <c r="N20" s="1232">
        <v>26250</v>
      </c>
    </row>
    <row r="21" spans="1:14" ht="17.25">
      <c r="A21" s="1185">
        <v>5420</v>
      </c>
      <c r="B21" s="1185">
        <v>5</v>
      </c>
      <c r="C21" s="1185" t="s">
        <v>3671</v>
      </c>
      <c r="D21" s="1185">
        <v>10</v>
      </c>
      <c r="E21" s="1188" t="s">
        <v>3672</v>
      </c>
      <c r="F21" s="1185" t="s">
        <v>6323</v>
      </c>
      <c r="G21" s="1185">
        <v>108</v>
      </c>
      <c r="H21" s="1185" t="s">
        <v>6371</v>
      </c>
      <c r="I21" s="1185">
        <v>72</v>
      </c>
      <c r="J21" s="1185"/>
      <c r="K21" s="1185"/>
      <c r="L21"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21" s="1185">
        <v>36</v>
      </c>
      <c r="N21" s="1185">
        <v>26250</v>
      </c>
    </row>
    <row r="22" spans="1:14" ht="17.25">
      <c r="A22" s="1185">
        <v>5501</v>
      </c>
      <c r="B22" s="1185">
        <v>5</v>
      </c>
      <c r="C22" s="1185" t="s">
        <v>3685</v>
      </c>
      <c r="D22" s="1185">
        <v>100</v>
      </c>
      <c r="E22" s="1188" t="s">
        <v>3686</v>
      </c>
      <c r="F22" s="1185" t="s">
        <v>4212</v>
      </c>
      <c r="G22" s="1185">
        <v>9</v>
      </c>
      <c r="H22" s="1185" t="s">
        <v>6394</v>
      </c>
      <c r="I22" s="1185">
        <v>9</v>
      </c>
      <c r="J22" s="1185" t="s">
        <v>6391</v>
      </c>
      <c r="K22" s="1185">
        <v>9</v>
      </c>
      <c r="L22"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22" s="1185">
        <v>9</v>
      </c>
      <c r="N22" s="1185">
        <v>3500</v>
      </c>
    </row>
    <row r="23" spans="1:14" ht="17.25">
      <c r="A23" s="1185">
        <v>5502</v>
      </c>
      <c r="B23" s="1185">
        <v>6</v>
      </c>
      <c r="C23" s="1185" t="s">
        <v>3689</v>
      </c>
      <c r="D23" s="1185">
        <v>100</v>
      </c>
      <c r="E23" s="1188" t="s">
        <v>3690</v>
      </c>
      <c r="F23" s="1185" t="s">
        <v>6302</v>
      </c>
      <c r="G23" s="1185">
        <v>81</v>
      </c>
      <c r="H23" s="1185" t="s">
        <v>6312</v>
      </c>
      <c r="I23" s="1185">
        <v>2160</v>
      </c>
      <c r="J23" s="1185"/>
      <c r="K23" s="1185"/>
      <c r="L23"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23" s="1185">
        <v>36</v>
      </c>
      <c r="N23" s="1185">
        <v>594000</v>
      </c>
    </row>
    <row r="24" spans="1:14" ht="17.25">
      <c r="A24" s="1185">
        <v>5512</v>
      </c>
      <c r="B24" s="1185">
        <v>6</v>
      </c>
      <c r="C24" s="1185" t="s">
        <v>3717</v>
      </c>
      <c r="D24" s="1185">
        <v>1</v>
      </c>
      <c r="E24" s="1188" t="s">
        <v>3718</v>
      </c>
      <c r="F24" s="1185" t="s">
        <v>6305</v>
      </c>
      <c r="G24" s="1185">
        <v>2160</v>
      </c>
      <c r="H24" s="1185" t="s">
        <v>6296</v>
      </c>
      <c r="I24" s="1185">
        <v>7560</v>
      </c>
      <c r="J24" s="1185"/>
      <c r="K24" s="1185"/>
      <c r="L24"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24" s="1185">
        <v>1080</v>
      </c>
      <c r="N24" s="1185">
        <v>1782000</v>
      </c>
    </row>
    <row r="25" spans="1:14" ht="17.25">
      <c r="A25" s="1185">
        <v>5517</v>
      </c>
      <c r="B25" s="1185">
        <v>6</v>
      </c>
      <c r="C25" s="1179" t="s">
        <v>3730</v>
      </c>
      <c r="D25" s="1185">
        <v>5</v>
      </c>
      <c r="E25" s="1183" t="s">
        <v>3731</v>
      </c>
      <c r="F25" s="1185" t="s">
        <v>6305</v>
      </c>
      <c r="G25" s="1179">
        <v>180</v>
      </c>
      <c r="H25" s="1179" t="s">
        <v>6311</v>
      </c>
      <c r="I25" s="1179">
        <v>720</v>
      </c>
      <c r="J25" s="1179"/>
      <c r="K25" s="1185"/>
      <c r="L25" s="1185">
        <f>IF(IFERROR(IF(AND(#REF!&gt;0,#REF!&lt;&gt;""),VLOOKUP(#REF!,药材与丹炉!$B:$D,3,0),0),0)+IFERROR(IF(AND(#REF!&gt;0,#REF!&lt;&gt;""),VLOOKUP(#REF!,药材与丹炉!$B:$D,3,0),0),0)+IFERROR(IF(AND(#REF!&gt;0,#REF!&lt;&gt;""),VLOOKUP(#REF!,药材与丹炉!$B:$D,3,0),0),0)+IFERROR(IF(AND(#REF!&gt;0,#REF!&lt;&gt;""),VLOOKUP(#REF!,药材与丹炉!$B:$D,3,0),0),0)&gt;0,1,IF(IFERROR(IF(AND(#REF!&gt;0,#REF!&lt;&gt;""),VLOOKUP(#REF!,药材与丹炉!$B:$D,3,0),0),0)+IFERROR(IF(AND(#REF!&gt;0,#REF!&lt;&gt;""),VLOOKUP(#REF!,药材与丹炉!$B:$D,3,0),0),0)+IFERROR(IF(AND(#REF!&gt;0,#REF!&lt;&gt;""),VLOOKUP(#REF!,药材与丹炉!$B:$D,3,0),0),0)+IFERROR(IF(AND(#REF!&gt;0,#REF!&lt;&gt;""),VLOOKUP(#REF!,药材与丹炉!$B:$D,3,0),0),0)&lt;0,2,0))</f>
        <v>0</v>
      </c>
      <c r="M25" s="1179">
        <v>180</v>
      </c>
      <c r="N25" s="1185">
        <v>220000</v>
      </c>
    </row>
  </sheetData>
  <phoneticPr fontId="140" type="noConversion"/>
  <conditionalFormatting sqref="A1:E25">
    <cfRule type="expression" dxfId="72" priority="4">
      <formula>$B1=6</formula>
    </cfRule>
    <cfRule type="expression" dxfId="71" priority="5">
      <formula>$B1=5</formula>
    </cfRule>
    <cfRule type="expression" dxfId="70" priority="6">
      <formula>$B1=4</formula>
    </cfRule>
    <cfRule type="expression" dxfId="69" priority="7">
      <formula>$B1=3</formula>
    </cfRule>
    <cfRule type="expression" dxfId="68" priority="8">
      <formula>$B1=2</formula>
    </cfRule>
  </conditionalFormatting>
  <conditionalFormatting sqref="C1:C25">
    <cfRule type="containsText" dxfId="67" priority="9" operator="containsText" text="爆炸">
      <formula>NOT(ISERROR(SEARCH("爆炸",C1)))</formula>
    </cfRule>
  </conditionalFormatting>
  <conditionalFormatting sqref="L1:L25">
    <cfRule type="cellIs" dxfId="66" priority="1" operator="equal">
      <formula>1</formula>
    </cfRule>
    <cfRule type="cellIs" dxfId="65" priority="2" operator="equal">
      <formula>0</formula>
    </cfRule>
    <cfRule type="cellIs" dxfId="64" priority="3" operator="equal">
      <formula>2</formula>
    </cfRule>
  </conditionalFormatting>
  <conditionalFormatting sqref="C1:C25 K1:K25">
    <cfRule type="expression" dxfId="63" priority="10">
      <formula>NOT(OR($K1="辅药力2",$K1="",AND($K1&lt;&gt;"",$K1&gt;0)))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6C9C-3431-460F-96FD-6448872A16E6}">
  <sheetPr>
    <tabColor theme="7"/>
  </sheetPr>
  <dimension ref="A1:S20"/>
  <sheetViews>
    <sheetView showGridLines="0" workbookViewId="0">
      <selection activeCell="C25" sqref="C25"/>
    </sheetView>
  </sheetViews>
  <sheetFormatPr defaultColWidth="9" defaultRowHeight="14.25"/>
  <cols>
    <col min="1" max="1" width="2.140625" style="653" customWidth="1"/>
    <col min="2" max="4" width="14" style="653" customWidth="1"/>
    <col min="5" max="5" width="1.7109375" style="653" customWidth="1"/>
    <col min="6" max="6" width="12.7109375" style="653" customWidth="1"/>
    <col min="7" max="7" width="15.7109375" style="653" customWidth="1"/>
    <col min="8" max="8" width="1.7109375" style="653" customWidth="1"/>
    <col min="9" max="9" width="15.7109375" style="653" customWidth="1"/>
    <col min="10" max="15" width="20.7109375" style="653" customWidth="1"/>
    <col min="16" max="16" width="1.7109375" style="653" customWidth="1"/>
    <col min="17" max="17" width="15.7109375" style="653" customWidth="1"/>
    <col min="18" max="18" width="2.140625" style="652" customWidth="1"/>
    <col min="19" max="16384" width="9" style="653"/>
  </cols>
  <sheetData>
    <row r="1" spans="1:19" ht="30" customHeight="1">
      <c r="A1" s="1213" t="s">
        <v>1958</v>
      </c>
      <c r="B1" s="1236" t="s">
        <v>6601</v>
      </c>
      <c r="C1" s="1236"/>
      <c r="D1" s="1236"/>
      <c r="E1" s="1236"/>
      <c r="F1" s="1236"/>
      <c r="G1" s="1236"/>
      <c r="H1" s="1236"/>
      <c r="I1" s="1236"/>
      <c r="J1" s="1236"/>
      <c r="K1" s="1236"/>
      <c r="L1" s="1236"/>
      <c r="M1" s="1236"/>
      <c r="N1" s="1236"/>
      <c r="O1" s="1236"/>
      <c r="P1" s="1236"/>
      <c r="Q1" s="1236"/>
      <c r="R1" s="1213" t="s">
        <v>1958</v>
      </c>
    </row>
    <row r="2" spans="1:19" ht="30" customHeight="1">
      <c r="A2" s="1243"/>
      <c r="B2" s="1237" t="s">
        <v>6600</v>
      </c>
      <c r="C2" s="1238"/>
      <c r="D2" s="1231" t="s">
        <v>6599</v>
      </c>
      <c r="E2" s="1236" t="s">
        <v>1958</v>
      </c>
      <c r="F2" s="1239" t="s">
        <v>6598</v>
      </c>
      <c r="G2" s="1239"/>
      <c r="H2" s="1212"/>
      <c r="I2" s="1230" t="s">
        <v>1996</v>
      </c>
      <c r="J2" s="1229" t="s">
        <v>6597</v>
      </c>
      <c r="K2" s="1229" t="s">
        <v>6596</v>
      </c>
      <c r="L2" s="1229" t="s">
        <v>6595</v>
      </c>
      <c r="M2" s="1229" t="s">
        <v>6594</v>
      </c>
      <c r="N2" s="1229" t="s">
        <v>6593</v>
      </c>
      <c r="O2" s="1228" t="s">
        <v>6592</v>
      </c>
      <c r="P2" s="1236" t="s">
        <v>1958</v>
      </c>
      <c r="Q2" s="1244" t="s">
        <v>6591</v>
      </c>
      <c r="R2" s="1245"/>
    </row>
    <row r="3" spans="1:19" ht="30" customHeight="1">
      <c r="A3" s="1243"/>
      <c r="B3" s="1240" t="s">
        <v>6590</v>
      </c>
      <c r="C3" s="1241"/>
      <c r="D3" s="1218" t="s">
        <v>6589</v>
      </c>
      <c r="E3" s="1236"/>
      <c r="F3" s="1224" t="s">
        <v>6588</v>
      </c>
      <c r="G3" s="1223">
        <v>44223</v>
      </c>
      <c r="H3" s="1212"/>
      <c r="I3" s="1221" t="s">
        <v>1547</v>
      </c>
      <c r="J3" s="1220" t="s">
        <v>3412</v>
      </c>
      <c r="K3" s="1227" t="s">
        <v>3465</v>
      </c>
      <c r="L3" s="1220" t="s">
        <v>3527</v>
      </c>
      <c r="M3" s="1220" t="s">
        <v>3588</v>
      </c>
      <c r="N3" s="1220" t="s">
        <v>3669</v>
      </c>
      <c r="O3" s="1219" t="s">
        <v>3732</v>
      </c>
      <c r="P3" s="1236"/>
      <c r="Q3" s="1244"/>
      <c r="R3" s="1246"/>
    </row>
    <row r="4" spans="1:19" ht="30" customHeight="1">
      <c r="A4" s="1243"/>
      <c r="B4" s="1240" t="s">
        <v>6587</v>
      </c>
      <c r="C4" s="1241"/>
      <c r="D4" s="1218" t="s">
        <v>6586</v>
      </c>
      <c r="E4" s="1236"/>
      <c r="F4" s="1224" t="s">
        <v>6585</v>
      </c>
      <c r="G4" s="1223">
        <v>44267</v>
      </c>
      <c r="H4" s="1212"/>
      <c r="I4" s="1221" t="s">
        <v>6584</v>
      </c>
      <c r="J4" s="1216"/>
      <c r="K4" s="1226" t="s">
        <v>3481</v>
      </c>
      <c r="L4" s="1222" t="s">
        <v>3523</v>
      </c>
      <c r="M4" s="1222" t="s">
        <v>3585</v>
      </c>
      <c r="N4" s="1220" t="s">
        <v>3626</v>
      </c>
      <c r="O4" s="1219" t="s">
        <v>3730</v>
      </c>
      <c r="P4" s="1236"/>
      <c r="Q4" s="1244"/>
      <c r="R4" s="1246"/>
    </row>
    <row r="5" spans="1:19" ht="30" customHeight="1">
      <c r="A5" s="1243"/>
      <c r="B5" s="1240" t="s">
        <v>6192</v>
      </c>
      <c r="C5" s="1241"/>
      <c r="D5" s="1218" t="s">
        <v>6569</v>
      </c>
      <c r="E5" s="1236"/>
      <c r="F5" s="1224" t="s">
        <v>6583</v>
      </c>
      <c r="G5" s="1223">
        <v>44372</v>
      </c>
      <c r="H5" s="1212"/>
      <c r="I5" s="1221" t="s">
        <v>248</v>
      </c>
      <c r="J5" s="1248" t="s">
        <v>6582</v>
      </c>
      <c r="K5" s="1249"/>
      <c r="L5" s="1222" t="s">
        <v>3508</v>
      </c>
      <c r="M5" s="1222" t="s">
        <v>6581</v>
      </c>
      <c r="N5" s="1220" t="s">
        <v>6580</v>
      </c>
      <c r="O5" s="1219" t="s">
        <v>3693</v>
      </c>
      <c r="P5" s="1236"/>
      <c r="Q5" s="1244"/>
      <c r="R5" s="1246"/>
    </row>
    <row r="6" spans="1:19" ht="30" customHeight="1">
      <c r="A6" s="1243"/>
      <c r="B6" s="1240" t="s">
        <v>6579</v>
      </c>
      <c r="C6" s="1241"/>
      <c r="D6" s="1218" t="s">
        <v>6569</v>
      </c>
      <c r="E6" s="1236"/>
      <c r="F6" s="1224" t="s">
        <v>6578</v>
      </c>
      <c r="G6" s="1223">
        <v>44421</v>
      </c>
      <c r="H6" s="1212"/>
      <c r="I6" s="1221" t="s">
        <v>6577</v>
      </c>
      <c r="J6" s="1250"/>
      <c r="K6" s="1249"/>
      <c r="L6" s="1222" t="s">
        <v>3515</v>
      </c>
      <c r="M6" s="1222" t="s">
        <v>3603</v>
      </c>
      <c r="N6" s="1220" t="s">
        <v>3661</v>
      </c>
      <c r="O6" s="1219" t="s">
        <v>3724</v>
      </c>
      <c r="P6" s="1236"/>
      <c r="Q6" s="1244"/>
      <c r="R6" s="1246"/>
    </row>
    <row r="7" spans="1:19" ht="30" customHeight="1">
      <c r="A7" s="1243"/>
      <c r="B7" s="1240" t="s">
        <v>6576</v>
      </c>
      <c r="C7" s="1241"/>
      <c r="D7" s="1225" t="s">
        <v>6569</v>
      </c>
      <c r="E7" s="1236"/>
      <c r="F7" s="1224" t="s">
        <v>6575</v>
      </c>
      <c r="G7" s="1223">
        <v>44513</v>
      </c>
      <c r="H7" s="1212"/>
      <c r="I7" s="1221" t="s">
        <v>2034</v>
      </c>
      <c r="J7" s="1250"/>
      <c r="K7" s="1249"/>
      <c r="L7" s="1222" t="s">
        <v>3521</v>
      </c>
      <c r="M7" s="1222" t="s">
        <v>3582</v>
      </c>
      <c r="N7" s="1220" t="s">
        <v>3667</v>
      </c>
      <c r="O7" s="1219" t="s">
        <v>3728</v>
      </c>
      <c r="P7" s="1236"/>
      <c r="Q7" s="1244"/>
      <c r="R7" s="1246"/>
    </row>
    <row r="8" spans="1:19" ht="30" customHeight="1">
      <c r="A8" s="1243"/>
      <c r="B8" s="1240" t="s">
        <v>4762</v>
      </c>
      <c r="C8" s="1241"/>
      <c r="D8" s="1218" t="s">
        <v>6569</v>
      </c>
      <c r="E8" s="1236"/>
      <c r="F8" s="1242" t="s">
        <v>6602</v>
      </c>
      <c r="G8" s="1242"/>
      <c r="H8" s="1212"/>
      <c r="I8" s="1221" t="s">
        <v>6574</v>
      </c>
      <c r="J8" s="1250"/>
      <c r="K8" s="1249"/>
      <c r="L8" s="1222" t="s">
        <v>3512</v>
      </c>
      <c r="M8" s="1222" t="s">
        <v>3616</v>
      </c>
      <c r="N8" s="1220" t="s">
        <v>3658</v>
      </c>
      <c r="O8" s="1219" t="s">
        <v>3721</v>
      </c>
      <c r="P8" s="1236"/>
      <c r="Q8" s="1244"/>
      <c r="R8" s="1246"/>
    </row>
    <row r="9" spans="1:19" ht="30" customHeight="1">
      <c r="A9" s="1243"/>
      <c r="B9" s="1240" t="s">
        <v>6573</v>
      </c>
      <c r="C9" s="1241"/>
      <c r="D9" s="1218" t="s">
        <v>6569</v>
      </c>
      <c r="E9" s="1236"/>
      <c r="F9" s="1239" t="s">
        <v>6572</v>
      </c>
      <c r="G9" s="1239"/>
      <c r="H9" s="1212"/>
      <c r="I9" s="1221" t="s">
        <v>6571</v>
      </c>
      <c r="J9" s="1250"/>
      <c r="K9" s="1249"/>
      <c r="L9" s="1220" t="s">
        <v>6570</v>
      </c>
      <c r="M9" s="1220" t="s">
        <v>3579</v>
      </c>
      <c r="N9" s="1220" t="s">
        <v>3665</v>
      </c>
      <c r="O9" s="1219" t="s">
        <v>3726</v>
      </c>
      <c r="P9" s="1236"/>
      <c r="Q9" s="1244"/>
      <c r="R9" s="1246"/>
    </row>
    <row r="10" spans="1:19" ht="30" customHeight="1">
      <c r="A10" s="1243"/>
      <c r="B10" s="1240" t="s">
        <v>4647</v>
      </c>
      <c r="C10" s="1241"/>
      <c r="D10" s="1218" t="s">
        <v>6569</v>
      </c>
      <c r="E10" s="1236"/>
      <c r="F10" s="1239" t="s">
        <v>6568</v>
      </c>
      <c r="G10" s="1239"/>
      <c r="H10" s="1212"/>
      <c r="I10" s="1221" t="s">
        <v>4</v>
      </c>
      <c r="J10" s="1250"/>
      <c r="K10" s="1249"/>
      <c r="L10" s="1234"/>
      <c r="M10" s="1235"/>
      <c r="N10" s="1220" t="s">
        <v>3655</v>
      </c>
      <c r="O10" s="1219" t="s">
        <v>3717</v>
      </c>
      <c r="P10" s="1236"/>
      <c r="Q10" s="1244"/>
      <c r="R10" s="1246"/>
    </row>
    <row r="11" spans="1:19" ht="30" customHeight="1">
      <c r="A11" s="1243"/>
      <c r="B11" s="1240" t="s">
        <v>6567</v>
      </c>
      <c r="C11" s="1241"/>
      <c r="D11" s="1218" t="s">
        <v>6566</v>
      </c>
      <c r="E11" s="1236"/>
      <c r="F11" s="1239" t="s">
        <v>6565</v>
      </c>
      <c r="G11" s="1239"/>
      <c r="H11" s="1212"/>
      <c r="I11" s="1217" t="s">
        <v>6564</v>
      </c>
      <c r="J11" s="1216"/>
      <c r="K11" s="1215" t="s">
        <v>3550</v>
      </c>
      <c r="L11" s="1215" t="s">
        <v>3555</v>
      </c>
      <c r="M11" s="1215" t="s">
        <v>3552</v>
      </c>
      <c r="N11" s="1215" t="s">
        <v>3557</v>
      </c>
      <c r="O11" s="1214" t="s">
        <v>3559</v>
      </c>
      <c r="P11" s="1236"/>
      <c r="Q11" s="1244"/>
      <c r="R11" s="1246"/>
    </row>
    <row r="12" spans="1:19" ht="9.9499999999999993" customHeight="1">
      <c r="A12" s="1243"/>
      <c r="B12" s="1213"/>
      <c r="C12" s="1213"/>
      <c r="D12" s="1213"/>
      <c r="E12" s="1213"/>
      <c r="F12" s="1213"/>
      <c r="G12" s="1213"/>
      <c r="H12" s="1213"/>
      <c r="I12" s="1236"/>
      <c r="J12" s="1236"/>
      <c r="K12" s="1236"/>
      <c r="L12" s="1236"/>
      <c r="M12" s="1236"/>
      <c r="N12" s="1236"/>
      <c r="O12" s="1236"/>
      <c r="P12" s="1236"/>
      <c r="Q12" s="1212"/>
      <c r="R12" s="1247"/>
    </row>
    <row r="13" spans="1:19" ht="24.95" customHeight="1">
      <c r="A13" s="1243"/>
      <c r="B13" s="1251" t="s">
        <v>6563</v>
      </c>
      <c r="C13" s="1251"/>
      <c r="D13" s="1251"/>
      <c r="E13" s="1251"/>
      <c r="F13" s="1251"/>
      <c r="G13" s="1251"/>
      <c r="H13" s="1251"/>
      <c r="I13" s="1251"/>
      <c r="J13" s="1251"/>
      <c r="K13" s="1251"/>
      <c r="L13" s="1251"/>
      <c r="M13" s="1251"/>
      <c r="N13" s="1251"/>
      <c r="O13" s="1251"/>
      <c r="P13" s="1251"/>
      <c r="Q13" s="1251"/>
      <c r="R13" s="1247"/>
    </row>
    <row r="14" spans="1:19" ht="200.1" customHeight="1">
      <c r="A14" s="1243"/>
      <c r="B14" s="1252" t="s">
        <v>6562</v>
      </c>
      <c r="C14" s="1252"/>
      <c r="D14" s="1252"/>
      <c r="E14" s="1252"/>
      <c r="F14" s="1252"/>
      <c r="G14" s="1252"/>
      <c r="H14" s="1252"/>
      <c r="I14" s="1252"/>
      <c r="J14" s="1252"/>
      <c r="K14" s="1252"/>
      <c r="L14" s="1252"/>
      <c r="M14" s="1252"/>
      <c r="N14" s="1252"/>
      <c r="O14" s="1252"/>
      <c r="P14" s="1252"/>
      <c r="Q14" s="1252"/>
      <c r="R14" s="1247"/>
    </row>
    <row r="15" spans="1:19" ht="9.9499999999999993" customHeight="1">
      <c r="A15" s="1243"/>
      <c r="B15" s="1243"/>
      <c r="C15" s="1243"/>
      <c r="D15" s="1243"/>
      <c r="E15" s="1243"/>
      <c r="F15" s="1243"/>
      <c r="G15" s="1243"/>
      <c r="H15" s="1243"/>
      <c r="I15" s="1243"/>
      <c r="J15" s="1243"/>
      <c r="K15" s="1243"/>
      <c r="L15" s="1243"/>
      <c r="M15" s="1243"/>
      <c r="N15" s="1243"/>
      <c r="O15" s="1243"/>
      <c r="P15" s="1243"/>
      <c r="Q15" s="1243"/>
      <c r="R15" s="1243"/>
    </row>
    <row r="16" spans="1:19">
      <c r="S16" s="652"/>
    </row>
    <row r="17" spans="17:19">
      <c r="S17" s="652"/>
    </row>
    <row r="18" spans="17:19">
      <c r="S18" s="652"/>
    </row>
    <row r="19" spans="17:19">
      <c r="Q19" s="652"/>
      <c r="S19" s="652"/>
    </row>
    <row r="20" spans="17:19">
      <c r="Q20" s="652"/>
      <c r="S20" s="652"/>
    </row>
  </sheetData>
  <mergeCells count="27">
    <mergeCell ref="A15:R15"/>
    <mergeCell ref="A2:A14"/>
    <mergeCell ref="E2:E11"/>
    <mergeCell ref="P2:P11"/>
    <mergeCell ref="Q2:Q11"/>
    <mergeCell ref="R2:R14"/>
    <mergeCell ref="J5:K10"/>
    <mergeCell ref="B11:C11"/>
    <mergeCell ref="F11:G11"/>
    <mergeCell ref="I12:P12"/>
    <mergeCell ref="B13:Q13"/>
    <mergeCell ref="B14:Q14"/>
    <mergeCell ref="B9:C9"/>
    <mergeCell ref="F9:G9"/>
    <mergeCell ref="B10:C10"/>
    <mergeCell ref="F10:G10"/>
    <mergeCell ref="L10:M10"/>
    <mergeCell ref="B1:Q1"/>
    <mergeCell ref="B2:C2"/>
    <mergeCell ref="F2:G2"/>
    <mergeCell ref="B3:C3"/>
    <mergeCell ref="B4:C4"/>
    <mergeCell ref="B5:C5"/>
    <mergeCell ref="B6:C6"/>
    <mergeCell ref="B7:C7"/>
    <mergeCell ref="B8:C8"/>
    <mergeCell ref="F8:G8"/>
  </mergeCells>
  <phoneticPr fontId="140"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C4574-ED9B-4A3A-B34B-82D2E05FB1A1}">
  <dimension ref="A1:BA138"/>
  <sheetViews>
    <sheetView zoomScale="85" zoomScaleNormal="85" workbookViewId="0">
      <pane xSplit="3" ySplit="1" topLeftCell="D102" activePane="bottomRight" state="frozen"/>
      <selection pane="topRight"/>
      <selection pane="bottomLeft"/>
      <selection pane="bottomRight" activeCell="X43" sqref="X43"/>
    </sheetView>
  </sheetViews>
  <sheetFormatPr defaultColWidth="9" defaultRowHeight="21.95" customHeight="1"/>
  <cols>
    <col min="1" max="1" width="7" style="1178" bestFit="1" customWidth="1"/>
    <col min="2" max="2" width="5.7109375" style="1178" customWidth="1"/>
    <col min="3" max="3" width="12.7109375" style="1177" customWidth="1"/>
    <col min="4" max="4" width="7.7109375" style="1176" customWidth="1"/>
    <col min="5" max="5" width="96" style="1176" bestFit="1" customWidth="1"/>
    <col min="6" max="6" width="12.7109375" style="1176" hidden="1" customWidth="1"/>
    <col min="7" max="7" width="8.28515625" style="1176" bestFit="1" customWidth="1"/>
    <col min="8" max="8" width="7.140625" style="1176" hidden="1" customWidth="1"/>
    <col min="9" max="9" width="12.42578125" style="1176" bestFit="1" customWidth="1"/>
    <col min="10" max="10" width="6.140625" style="1177" bestFit="1" customWidth="1"/>
    <col min="11" max="11" width="9.42578125" style="1177" hidden="1" customWidth="1"/>
    <col min="12" max="12" width="7.42578125" style="1176" hidden="1" customWidth="1"/>
    <col min="13" max="13" width="12.42578125" style="1176" hidden="1" customWidth="1"/>
    <col min="14" max="14" width="7.42578125" style="1177" hidden="1" customWidth="1"/>
    <col min="15" max="15" width="10.28515625" style="1176" hidden="1" customWidth="1"/>
    <col min="16" max="16" width="8.28515625" style="1176" bestFit="1" customWidth="1"/>
    <col min="17" max="17" width="9.28515625" style="1176" hidden="1" customWidth="1"/>
    <col min="18" max="18" width="12.42578125" style="1176" bestFit="1" customWidth="1"/>
    <col min="19" max="19" width="7.42578125" style="1177" bestFit="1" customWidth="1"/>
    <col min="20" max="20" width="9.42578125" style="1176" bestFit="1" customWidth="1"/>
    <col min="21" max="21" width="9.42578125" style="1176" hidden="1" customWidth="1"/>
    <col min="22" max="22" width="12.42578125" style="1176" bestFit="1" customWidth="1"/>
    <col min="23" max="23" width="7.42578125" style="1177" bestFit="1" customWidth="1"/>
    <col min="24" max="24" width="6.140625" style="1176" bestFit="1" customWidth="1"/>
    <col min="25" max="25" width="10.28515625" style="1176" hidden="1" customWidth="1"/>
    <col min="26" max="26" width="12.42578125" style="1176" bestFit="1" customWidth="1"/>
    <col min="27" max="27" width="7.42578125" style="1177" bestFit="1" customWidth="1"/>
    <col min="28" max="28" width="12.42578125" style="1176" bestFit="1" customWidth="1"/>
    <col min="29" max="29" width="15.140625" style="1177" bestFit="1" customWidth="1"/>
    <col min="30" max="30" width="10.28515625" style="1176" bestFit="1" customWidth="1"/>
    <col min="31" max="31" width="19.85546875" style="1176" bestFit="1" customWidth="1"/>
    <col min="32" max="32" width="10.28515625" style="1176" bestFit="1" customWidth="1"/>
    <col min="33" max="33" width="10.140625" style="1176" bestFit="1" customWidth="1"/>
    <col min="34" max="35" width="10.7109375" style="1176" bestFit="1" customWidth="1"/>
    <col min="36" max="37" width="10.28515625" style="1176" hidden="1" customWidth="1"/>
    <col min="38" max="38" width="17.140625" style="1176" bestFit="1" customWidth="1"/>
    <col min="39" max="39" width="9.7109375" style="1176" customWidth="1"/>
    <col min="40" max="40" width="15.7109375" style="1176" customWidth="1"/>
    <col min="41" max="41" width="9.7109375" style="1176" customWidth="1"/>
    <col min="42" max="42" width="22.7109375" style="1176" customWidth="1"/>
    <col min="43" max="16384" width="9" style="1176"/>
  </cols>
  <sheetData>
    <row r="1" spans="1:43" s="1204" customFormat="1" ht="33" customHeight="1">
      <c r="A1" s="1211" t="s">
        <v>3380</v>
      </c>
      <c r="B1" s="1211" t="s">
        <v>3381</v>
      </c>
      <c r="C1" s="1209" t="s">
        <v>3382</v>
      </c>
      <c r="D1" s="1209" t="s">
        <v>3746</v>
      </c>
      <c r="E1" s="1209" t="s">
        <v>3384</v>
      </c>
      <c r="F1" s="1209" t="s">
        <v>6561</v>
      </c>
      <c r="G1" s="1209" t="s">
        <v>6560</v>
      </c>
      <c r="H1" s="1210" t="s">
        <v>6559</v>
      </c>
      <c r="I1" s="1210" t="s">
        <v>6558</v>
      </c>
      <c r="J1" s="1209" t="s">
        <v>3386</v>
      </c>
      <c r="K1" s="1209" t="s">
        <v>6557</v>
      </c>
      <c r="L1" s="1209" t="s">
        <v>6556</v>
      </c>
      <c r="M1" s="1210" t="s">
        <v>6555</v>
      </c>
      <c r="N1" s="1209" t="s">
        <v>3388</v>
      </c>
      <c r="O1" s="1209" t="s">
        <v>6554</v>
      </c>
      <c r="P1" s="1209" t="s">
        <v>6553</v>
      </c>
      <c r="Q1" s="1210" t="s">
        <v>6552</v>
      </c>
      <c r="R1" s="1210" t="s">
        <v>6551</v>
      </c>
      <c r="S1" s="1209" t="s">
        <v>3390</v>
      </c>
      <c r="T1" s="1209" t="s">
        <v>6550</v>
      </c>
      <c r="U1" s="1209" t="s">
        <v>6549</v>
      </c>
      <c r="V1" s="1210" t="s">
        <v>6548</v>
      </c>
      <c r="W1" s="1209" t="s">
        <v>3392</v>
      </c>
      <c r="X1" s="1209" t="s">
        <v>6547</v>
      </c>
      <c r="Y1" s="1209" t="s">
        <v>6546</v>
      </c>
      <c r="Z1" s="1210" t="s">
        <v>6545</v>
      </c>
      <c r="AA1" s="1209" t="s">
        <v>6544</v>
      </c>
      <c r="AB1" s="1210" t="s">
        <v>3393</v>
      </c>
      <c r="AC1" s="1209" t="s">
        <v>6543</v>
      </c>
      <c r="AD1" s="1209" t="s">
        <v>6542</v>
      </c>
      <c r="AE1" s="1209" t="s">
        <v>6541</v>
      </c>
      <c r="AF1" s="1209" t="s">
        <v>6540</v>
      </c>
      <c r="AG1" s="1207" t="s">
        <v>6539</v>
      </c>
      <c r="AH1" s="1207" t="s">
        <v>429</v>
      </c>
      <c r="AI1" s="1207" t="s">
        <v>3395</v>
      </c>
      <c r="AJ1" s="1209" t="s">
        <v>6538</v>
      </c>
      <c r="AK1" s="1209" t="s">
        <v>6537</v>
      </c>
      <c r="AL1" s="1207" t="s">
        <v>6536</v>
      </c>
      <c r="AM1" s="1208">
        <v>2</v>
      </c>
      <c r="AN1" s="1207" t="s">
        <v>6535</v>
      </c>
      <c r="AO1" s="1206" t="s">
        <v>4748</v>
      </c>
      <c r="AP1" s="1205"/>
    </row>
    <row r="2" spans="1:43" ht="21.95" customHeight="1">
      <c r="A2" s="1185">
        <v>5001</v>
      </c>
      <c r="B2" s="1185">
        <v>1</v>
      </c>
      <c r="C2" s="1185" t="s">
        <v>3397</v>
      </c>
      <c r="D2" s="1185">
        <v>999</v>
      </c>
      <c r="E2" s="1188" t="s">
        <v>3398</v>
      </c>
      <c r="F2" s="1185">
        <v>1</v>
      </c>
      <c r="G2" s="1185" t="s">
        <v>4212</v>
      </c>
      <c r="H2" s="1185">
        <v>1</v>
      </c>
      <c r="I2" s="1185" t="s">
        <v>3399</v>
      </c>
      <c r="J2" s="1186">
        <f>IFERROR(CEILING($H2/VLOOKUP($I2,药材与丹炉!$B:$H,COLUMN(药材与丹炉!$H2)-1,0),1),"")</f>
        <v>1</v>
      </c>
      <c r="K2" s="1185" t="s">
        <v>4212</v>
      </c>
      <c r="L2" s="1185" t="str">
        <f t="shared" ref="L2:L33" si="0">IFERROR(IF($F2-$H2=0,"",$F2-$H2),"")</f>
        <v/>
      </c>
      <c r="M2" s="1185"/>
      <c r="N2" s="1186" t="str">
        <f>IFERROR(CEILING($L2/VLOOKUP($M2,药材与丹炉!$B:$H,COLUMN(药材与丹炉!$H2)-1,0),1),"")</f>
        <v/>
      </c>
      <c r="O2" s="1185">
        <v>1</v>
      </c>
      <c r="P2" s="1185" t="s">
        <v>6391</v>
      </c>
      <c r="Q2" s="1185">
        <v>1</v>
      </c>
      <c r="R2" s="1185" t="s">
        <v>3400</v>
      </c>
      <c r="S2" s="1186">
        <f>IFERROR(CEILING($Q2/VLOOKUP($R2,药材与丹炉!$B:$H,COLUMN(药材与丹炉!$H2)-1,0),1),"")</f>
        <v>1</v>
      </c>
      <c r="T2" s="1185" t="str">
        <f>P2</f>
        <v>培元</v>
      </c>
      <c r="U2" s="1185" t="str">
        <f t="shared" ref="U2:U16" si="1">IFERROR(IF($O2-$Q2=0,"",$O2-$Q2),"")</f>
        <v/>
      </c>
      <c r="V2" s="1185"/>
      <c r="W2" s="1186" t="str">
        <f>IFERROR(CEILING($U2/VLOOKUP($V2,药材与丹炉!$B:$H,COLUMN(药材与丹炉!$H2)-1,0),1),"")</f>
        <v/>
      </c>
      <c r="X2" s="1185">
        <f>IF(IFERROR(IF(AND($J2&gt;0,$J2&lt;&gt;""),VLOOKUP($I2,药材与丹炉!$B:$D,3,0),0),0)+IFERROR(IF(AND($N2&gt;0,$N2&lt;&gt;""),VLOOKUP($M2,药材与丹炉!$B:$D,3,0),0),0)+IFERROR(IF(AND($S2&gt;0,$S2&lt;&gt;""),VLOOKUP($R2,药材与丹炉!$B:$D,3,0),0),0)+IFERROR(IF(AND($W2&gt;0,$W2&lt;&gt;""),VLOOKUP($V2,药材与丹炉!$B:$D,3,0),0),0)&gt;0,1,IF(IFERROR(IF(AND($J2&gt;0,$J2&lt;&gt;""),VLOOKUP($I2,药材与丹炉!$B:$D,3,0),0),0)+IFERROR(IF(AND($N2&gt;0,$N2&lt;&gt;""),VLOOKUP($M2,药材与丹炉!$B:$D,3,0),0),0)+IFERROR(IF(AND($S2&gt;0,$S2&lt;&gt;""),VLOOKUP($R2,药材与丹炉!$B:$D,3,0),0),0)+IFERROR(IF(AND($W2&gt;0,$W2&lt;&gt;""),VLOOKUP($V2,药材与丹炉!$B:$D,3,0),0),0)&lt;0,2,0))</f>
        <v>1</v>
      </c>
      <c r="Y2" s="1185">
        <v>1</v>
      </c>
      <c r="Z2" s="1185" t="s">
        <v>3410</v>
      </c>
      <c r="AA2" s="1186">
        <f>IFERROR($Y2/VLOOKUP($Z2,药材与丹炉!$B:$H,COLUMN(药材与丹炉!$H2)-1,0),"")</f>
        <v>1</v>
      </c>
      <c r="AB2" s="1185" t="s">
        <v>3402</v>
      </c>
      <c r="AC2" s="1185">
        <f>IFERROR(IF($B2-VLOOKUP($AB2,药材与丹炉!$N:$P,2,0)&lt;0,IF($AO$1="是",0,1),IF($B2-VLOOKUP($AB2,药材与丹炉!$N:$P,2,0)=0,2,IF($B2-VLOOKUP($AB2,药材与丹炉!$N:$P,2,0)=1,40,IF($B2-VLOOKUP($AB2,药材与丹炉!$N:$P,2,0)=2,80,"爆炸")))),"")</f>
        <v>2</v>
      </c>
      <c r="AD2" s="1186">
        <f t="shared" ref="AD2:AD33" si="2">IFERROR($J2+IFERROR(IF($N2="",0,$N2),0)+IFERROR(IF($S2="",0,$S2),0)+IFERROR(IF($W2="",0,$W2),0)+IFERROR(IF($AA2="",0,$AA2),0),"")</f>
        <v>3</v>
      </c>
      <c r="AE2" s="1185">
        <f>IFERROR($J2*VLOOKUP($I2,药材与丹炉!$B:$K,10,0),0)+IFERROR($N2*VLOOKUP($M2,药材与丹炉!$B:$K,10,0),0)+IFERROR($S2*VLOOKUP($R2,药材与丹炉!$B:$K,10,0),0)+IFERROR($W2*VLOOKUP($V2,药材与丹炉!$B:$K,10,0),0)+IFERROR($AA2*VLOOKUP($Z2,药材与丹炉!$B:$K,10,0),0)+IFERROR($AC2*VLOOKUP($AB2,药材与丹炉!$N:$P,3,0)/100,0)</f>
        <v>39</v>
      </c>
      <c r="AF2" s="1203">
        <v>68</v>
      </c>
      <c r="AG2" s="693">
        <f t="shared" ref="AG2:AG33" si="3">$AF2-$AE2</f>
        <v>29</v>
      </c>
      <c r="AH2" s="1181">
        <f t="shared" ref="AH2:AH33" si="4">$AF2*$AM$1*$AM$21</f>
        <v>136</v>
      </c>
      <c r="AI2" s="1181">
        <f t="shared" ref="AI2:AI33" si="5">$AH2-$AE2</f>
        <v>97</v>
      </c>
      <c r="AJ2" s="1184">
        <f>IFERROR(IF($Y2/VLOOKUP($Y2,药材与丹炉!$T:$U,2,0)&lt;=(VLOOKUP($AB2,药材与丹炉!$N:$O,2,0)+8)-($J2+IFERROR(IF($N2="",0,$N2),0)+IFERROR(IF($S2="",0,$S2),0)+IFERROR(IF($W2="",0,$W2),0)),1,2),1)</f>
        <v>1</v>
      </c>
      <c r="AK2" s="1184" t="b">
        <f>OR(NOT(IFERROR(OR($L2="",AND($L2&lt;&gt;"",$L2&gt;0,VLOOKUP($AB2,药材与丹炉!$N:$O,2,0)=6)),0)),AND($L2&lt;&gt;"",$L2&gt;0,OR(VLOOKUP($AB2,药材与丹炉!$N:$Q,4,0)-2&lt;$N2,$N2="")),AND($U2&lt;&gt;"",$U2&gt;0,OR(VLOOKUP($AB2,药材与丹炉!$N:$Q,4,0)-3&lt;$W2,$W2="")),NOT(OR(AND($Q2&lt;&gt;"",$S2&lt;&gt;"",VLOOKUP($AB2,药材与丹炉!$N:$Q,4,0)-3&gt;=$S2),$P2="")),NOT(OR(AND($H2&lt;&gt;"",$J2&lt;&gt;"",VLOOKUP($AB2,药材与丹炉!$N:$Q,4,0)-1&gt;=$J2),$G2="")),NOT(OR($U2="",AND($U2&lt;&gt;"",$U2&gt;0))),NOT(OR($Y2="",IF($Z2&lt;&gt;"",IFERROR(IF(VLOOKUP($Z2,药材与丹炉!$B:$D,3,0)=-1,$X2=1,IF(VLOOKUP($Z2,药材与丹炉!$B:$D,3,0)=1,$X2=2,$X2=0)),0),0))),$AC2="爆炸",(VLOOKUP($AB2,药材与丹炉!$N:$O,2,0)+8)&lt;$AD2)</f>
        <v>0</v>
      </c>
      <c r="AL2" s="1196" t="s">
        <v>6534</v>
      </c>
      <c r="AM2" s="1260" t="s">
        <v>6533</v>
      </c>
      <c r="AN2" s="1261"/>
      <c r="AO2" s="1261"/>
      <c r="AP2" s="1261"/>
      <c r="AQ2" s="1178"/>
    </row>
    <row r="3" spans="1:43" ht="21.95" customHeight="1">
      <c r="A3" s="1185">
        <v>5002</v>
      </c>
      <c r="B3" s="1185">
        <v>1</v>
      </c>
      <c r="C3" s="1185" t="s">
        <v>3405</v>
      </c>
      <c r="D3" s="1185">
        <v>100</v>
      </c>
      <c r="E3" s="1188" t="s">
        <v>3406</v>
      </c>
      <c r="F3" s="1185">
        <v>15</v>
      </c>
      <c r="G3" s="1185" t="s">
        <v>6302</v>
      </c>
      <c r="H3" s="1185">
        <v>15</v>
      </c>
      <c r="I3" s="1185" t="s">
        <v>3486</v>
      </c>
      <c r="J3" s="1186">
        <f>IFERROR(CEILING($H3/VLOOKUP($I3,药材与丹炉!$B:$H,COLUMN(药材与丹炉!$H3)-1,0),1),"")</f>
        <v>5</v>
      </c>
      <c r="K3" s="1185" t="s">
        <v>6302</v>
      </c>
      <c r="L3" s="1185" t="str">
        <f t="shared" si="0"/>
        <v/>
      </c>
      <c r="M3" s="1185"/>
      <c r="N3" s="1186" t="str">
        <f>IFERROR(CEILING($L3/VLOOKUP($M3,药材与丹炉!$B:$H,COLUMN(药材与丹炉!$H3)-1,0),1),"")</f>
        <v/>
      </c>
      <c r="O3" s="1185"/>
      <c r="P3" s="1185" t="s">
        <v>0</v>
      </c>
      <c r="Q3" s="1185" t="s">
        <v>0</v>
      </c>
      <c r="R3" s="1185"/>
      <c r="S3" s="1186" t="str">
        <f>IFERROR(CEILING($Q3/VLOOKUP($R3,药材与丹炉!$B:$H,COLUMN(药材与丹炉!$H3)-1,0),1),"")</f>
        <v/>
      </c>
      <c r="T3" s="1185"/>
      <c r="U3" s="1185" t="str">
        <f t="shared" si="1"/>
        <v/>
      </c>
      <c r="V3" s="1185"/>
      <c r="W3" s="1186" t="str">
        <f>IFERROR(CEILING($U3/VLOOKUP($V3,药材与丹炉!$B:$H,COLUMN(药材与丹炉!$H3)-1,0),1),"")</f>
        <v/>
      </c>
      <c r="X3" s="1185">
        <f>IF(IFERROR(IF(AND($J3&gt;0,$J3&lt;&gt;""),VLOOKUP($I3,药材与丹炉!$B:$D,3,0),0),0)+IFERROR(IF(AND($N3&gt;0,$N3&lt;&gt;""),VLOOKUP($M3,药材与丹炉!$B:$D,3,0),0),0)+IFERROR(IF(AND($S3&gt;0,$S3&lt;&gt;""),VLOOKUP($R3,药材与丹炉!$B:$D,3,0),0),0)+IFERROR(IF(AND($W3&gt;0,$W3&lt;&gt;""),VLOOKUP($V3,药材与丹炉!$B:$D,3,0),0),0)&gt;0,1,IF(IFERROR(IF(AND($J3&gt;0,$J3&lt;&gt;""),VLOOKUP($I3,药材与丹炉!$B:$D,3,0),0),0)+IFERROR(IF(AND($N3&gt;0,$N3&lt;&gt;""),VLOOKUP($M3,药材与丹炉!$B:$D,3,0),0),0)+IFERROR(IF(AND($S3&gt;0,$S3&lt;&gt;""),VLOOKUP($R3,药材与丹炉!$B:$D,3,0),0),0)+IFERROR(IF(AND($W3&gt;0,$W3&lt;&gt;""),VLOOKUP($V3,药材与丹炉!$B:$D,3,0),0),0)&lt;0,2,0))</f>
        <v>1</v>
      </c>
      <c r="Y3" s="1185">
        <v>1</v>
      </c>
      <c r="Z3" s="1185" t="s">
        <v>3413</v>
      </c>
      <c r="AA3" s="1186">
        <f>IFERROR($Y3/VLOOKUP($Z3,药材与丹炉!$B:$H,COLUMN(药材与丹炉!$H3)-1,0),"")</f>
        <v>1</v>
      </c>
      <c r="AB3" s="1185" t="s">
        <v>3402</v>
      </c>
      <c r="AC3" s="1185">
        <f>IFERROR(IF($B3-VLOOKUP($AB3,药材与丹炉!$N:$P,2,0)&lt;0,IF($AO$1="是",0,1),IF($B3-VLOOKUP($AB3,药材与丹炉!$N:$P,2,0)=0,2,IF($B3-VLOOKUP($AB3,药材与丹炉!$N:$P,2,0)=1,40,IF($B3-VLOOKUP($AB3,药材与丹炉!$N:$P,2,0)=2,80,"爆炸")))),"")</f>
        <v>2</v>
      </c>
      <c r="AD3" s="1186">
        <f t="shared" si="2"/>
        <v>6</v>
      </c>
      <c r="AE3" s="1185">
        <f>IFERROR($J3*VLOOKUP($I3,药材与丹炉!$B:$K,10,0),0)+IFERROR($N3*VLOOKUP($M3,药材与丹炉!$B:$K,10,0),0)+IFERROR($S3*VLOOKUP($R3,药材与丹炉!$B:$K,10,0),0)+IFERROR($W3*VLOOKUP($V3,药材与丹炉!$B:$K,10,0),0)+IFERROR($AA3*VLOOKUP($Z3,药材与丹炉!$B:$K,10,0),0)+IFERROR($AC3*VLOOKUP($AB3,药材与丹炉!$N:$P,3,0)/100,0)</f>
        <v>201</v>
      </c>
      <c r="AF3" s="1185">
        <v>225</v>
      </c>
      <c r="AG3" s="693">
        <f t="shared" si="3"/>
        <v>24</v>
      </c>
      <c r="AH3" s="1181">
        <f t="shared" si="4"/>
        <v>450</v>
      </c>
      <c r="AI3" s="1181">
        <f t="shared" si="5"/>
        <v>249</v>
      </c>
      <c r="AJ3" s="1185">
        <f>IFERROR(IF($Y3/VLOOKUP($Y3,药材与丹炉!$T:$U,2,0)&lt;=(VLOOKUP($AB3,药材与丹炉!$N:$O,2,0)+8)-($J3+IFERROR(IF($N3="",0,$N3),0)+IFERROR(IF($S3="",0,$S3),0)+IFERROR(IF($W3="",0,$W3),0)),1,2),1)</f>
        <v>1</v>
      </c>
      <c r="AK3" s="1184" t="b">
        <f>OR(NOT(IFERROR(OR($L3="",AND($L3&lt;&gt;"",$L3&gt;0,VLOOKUP($AB3,药材与丹炉!$N:$O,2,0)=6)),0)),AND($L3&lt;&gt;"",$L3&gt;0,OR(VLOOKUP($AB3,药材与丹炉!$N:$Q,4,0)-2&lt;$N3,$N3="")),AND($U3&lt;&gt;"",$U3&gt;0,OR(VLOOKUP($AB3,药材与丹炉!$N:$Q,4,0)-3&lt;$W3,$W3="")),NOT(OR(AND($Q3&lt;&gt;"",$S3&lt;&gt;"",VLOOKUP($AB3,药材与丹炉!$N:$Q,4,0)-3&gt;=$S3),$P3="")),NOT(OR(AND($H3&lt;&gt;"",$J3&lt;&gt;"",VLOOKUP($AB3,药材与丹炉!$N:$Q,4,0)-1&gt;=$J3),$G3="")),NOT(OR($U3="",AND($U3&lt;&gt;"",$U3&gt;0))),NOT(OR($Y3="",IF($Z3&lt;&gt;"",IFERROR(IF(VLOOKUP($Z3,药材与丹炉!$B:$D,3,0)=-1,$X3=1,IF(VLOOKUP($Z3,药材与丹炉!$B:$D,3,0)=1,$X3=2,$X3=0)),0),0))),$AC3="爆炸",(VLOOKUP($AB3,药材与丹炉!$N:$O,2,0)+8)&lt;$AD3)</f>
        <v>0</v>
      </c>
      <c r="AL3" s="1196"/>
      <c r="AM3" s="1262"/>
      <c r="AN3" s="1263"/>
      <c r="AO3" s="1263"/>
      <c r="AP3" s="1263"/>
      <c r="AQ3" s="1178"/>
    </row>
    <row r="4" spans="1:43" ht="21.95" customHeight="1">
      <c r="A4" s="1185">
        <v>5003</v>
      </c>
      <c r="B4" s="1185">
        <v>1</v>
      </c>
      <c r="C4" s="1185" t="s">
        <v>3408</v>
      </c>
      <c r="D4" s="1185">
        <v>999</v>
      </c>
      <c r="E4" s="1188" t="s">
        <v>3409</v>
      </c>
      <c r="F4" s="1185">
        <v>1</v>
      </c>
      <c r="G4" s="1185" t="s">
        <v>4212</v>
      </c>
      <c r="H4" s="1185">
        <v>1</v>
      </c>
      <c r="I4" s="1185" t="s">
        <v>3399</v>
      </c>
      <c r="J4" s="1186">
        <f>IFERROR(CEILING($H4/VLOOKUP($I4,药材与丹炉!$B:$H,COLUMN(药材与丹炉!$H4)-1,0),1),"")</f>
        <v>1</v>
      </c>
      <c r="K4" s="1185" t="s">
        <v>4212</v>
      </c>
      <c r="L4" s="1185" t="str">
        <f t="shared" si="0"/>
        <v/>
      </c>
      <c r="M4" s="1185"/>
      <c r="N4" s="1186" t="str">
        <f>IFERROR(CEILING($L4/VLOOKUP($M4,药材与丹炉!$B:$H,COLUMN(药材与丹炉!$H4)-1,0),1),"")</f>
        <v/>
      </c>
      <c r="O4" s="1185">
        <v>3</v>
      </c>
      <c r="P4" s="1185" t="s">
        <v>6394</v>
      </c>
      <c r="Q4" s="1185">
        <v>3</v>
      </c>
      <c r="R4" s="1185" t="s">
        <v>3410</v>
      </c>
      <c r="S4" s="1186">
        <f>IFERROR(CEILING($Q4/VLOOKUP($R4,药材与丹炉!$B:$H,COLUMN(药材与丹炉!$H4)-1,0),1),"")</f>
        <v>3</v>
      </c>
      <c r="T4" s="1185" t="str">
        <f t="shared" ref="T4:T15" si="6">P4</f>
        <v>固元</v>
      </c>
      <c r="U4" s="1185" t="str">
        <f t="shared" si="1"/>
        <v/>
      </c>
      <c r="V4" s="1185"/>
      <c r="W4" s="1186" t="str">
        <f>IFERROR(CEILING($U4/VLOOKUP($V4,药材与丹炉!$B:$H,COLUMN(药材与丹炉!$H4)-1,0),1),"")</f>
        <v/>
      </c>
      <c r="X4" s="1185">
        <f>IF(IFERROR(IF(AND($J4&gt;0,$J4&lt;&gt;""),VLOOKUP($I4,药材与丹炉!$B:$D,3,0),0),0)+IFERROR(IF(AND($N4&gt;0,$N4&lt;&gt;""),VLOOKUP($M4,药材与丹炉!$B:$D,3,0),0),0)+IFERROR(IF(AND($S4&gt;0,$S4&lt;&gt;""),VLOOKUP($R4,药材与丹炉!$B:$D,3,0),0),0)+IFERROR(IF(AND($W4&gt;0,$W4&lt;&gt;""),VLOOKUP($V4,药材与丹炉!$B:$D,3,0),0),0)&gt;0,1,IF(IFERROR(IF(AND($J4&gt;0,$J4&lt;&gt;""),VLOOKUP($I4,药材与丹炉!$B:$D,3,0),0),0)+IFERROR(IF(AND($N4&gt;0,$N4&lt;&gt;""),VLOOKUP($M4,药材与丹炉!$B:$D,3,0),0),0)+IFERROR(IF(AND($S4&gt;0,$S4&lt;&gt;""),VLOOKUP($R4,药材与丹炉!$B:$D,3,0),0),0)+IFERROR(IF(AND($W4&gt;0,$W4&lt;&gt;""),VLOOKUP($V4,药材与丹炉!$B:$D,3,0),0),0)&lt;0,2,0))</f>
        <v>0</v>
      </c>
      <c r="Y4" s="1185">
        <v>1</v>
      </c>
      <c r="Z4" s="1185" t="s">
        <v>3420</v>
      </c>
      <c r="AA4" s="1186">
        <f>IFERROR($Y4/VLOOKUP($Z4,药材与丹炉!$B:$H,COLUMN(药材与丹炉!$H4)-1,0),"")</f>
        <v>1</v>
      </c>
      <c r="AB4" s="1185" t="s">
        <v>3402</v>
      </c>
      <c r="AC4" s="1185">
        <f>IFERROR(IF($B4-VLOOKUP($AB4,药材与丹炉!$N:$P,2,0)&lt;0,IF($AO$1="是",0,1),IF($B4-VLOOKUP($AB4,药材与丹炉!$N:$P,2,0)=0,2,IF($B4-VLOOKUP($AB4,药材与丹炉!$N:$P,2,0)=1,40,IF($B4-VLOOKUP($AB4,药材与丹炉!$N:$P,2,0)=2,80,"爆炸")))),"")</f>
        <v>2</v>
      </c>
      <c r="AD4" s="1186">
        <f t="shared" si="2"/>
        <v>5</v>
      </c>
      <c r="AE4" s="1185">
        <f>IFERROR($J4*VLOOKUP($I4,药材与丹炉!$B:$K,10,0),0)+IFERROR($N4*VLOOKUP($M4,药材与丹炉!$B:$K,10,0),0)+IFERROR($S4*VLOOKUP($R4,药材与丹炉!$B:$K,10,0),0)+IFERROR($W4*VLOOKUP($V4,药材与丹炉!$B:$K,10,0),0)+IFERROR($AA4*VLOOKUP($Z4,药材与丹炉!$B:$K,10,0),0)+IFERROR($AC4*VLOOKUP($AB4,药材与丹炉!$N:$P,3,0)/100,0)</f>
        <v>57</v>
      </c>
      <c r="AF4" s="1185">
        <v>106</v>
      </c>
      <c r="AG4" s="693">
        <f t="shared" si="3"/>
        <v>49</v>
      </c>
      <c r="AH4" s="1181">
        <f t="shared" si="4"/>
        <v>212</v>
      </c>
      <c r="AI4" s="1181">
        <f t="shared" si="5"/>
        <v>155</v>
      </c>
      <c r="AJ4" s="1185">
        <f>IFERROR(IF($Y4/VLOOKUP($Y4,药材与丹炉!$T:$U,2,0)&lt;=(VLOOKUP($AB4,药材与丹炉!$N:$O,2,0)+8)-($J4+IFERROR(IF($N4="",0,$N4),0)+IFERROR(IF($S4="",0,$S4),0)+IFERROR(IF($W4="",0,$W4),0)),1,2),1)</f>
        <v>1</v>
      </c>
      <c r="AK4" s="1184" t="b">
        <f>OR(NOT(IFERROR(OR($L4="",AND($L4&lt;&gt;"",$L4&gt;0,VLOOKUP($AB4,药材与丹炉!$N:$O,2,0)=6)),0)),AND($L4&lt;&gt;"",$L4&gt;0,OR(VLOOKUP($AB4,药材与丹炉!$N:$Q,4,0)-2&lt;$N4,$N4="")),AND($U4&lt;&gt;"",$U4&gt;0,OR(VLOOKUP($AB4,药材与丹炉!$N:$Q,4,0)-3&lt;$W4,$W4="")),NOT(OR(AND($Q4&lt;&gt;"",$S4&lt;&gt;"",VLOOKUP($AB4,药材与丹炉!$N:$Q,4,0)-3&gt;=$S4),$P4="")),NOT(OR(AND($H4&lt;&gt;"",$J4&lt;&gt;"",VLOOKUP($AB4,药材与丹炉!$N:$Q,4,0)-1&gt;=$J4),$G4="")),NOT(OR($U4="",AND($U4&lt;&gt;"",$U4&gt;0))),NOT(OR($Y4="",IF($Z4&lt;&gt;"",IFERROR(IF(VLOOKUP($Z4,药材与丹炉!$B:$D,3,0)=-1,$X4=1,IF(VLOOKUP($Z4,药材与丹炉!$B:$D,3,0)=1,$X4=2,$X4=0)),0),0))),$AC4="爆炸",(VLOOKUP($AB4,药材与丹炉!$N:$O,2,0)+8)&lt;$AD4)</f>
        <v>0</v>
      </c>
      <c r="AL4" s="1200" t="s">
        <v>6532</v>
      </c>
      <c r="AM4" s="1270" t="s">
        <v>6531</v>
      </c>
      <c r="AN4" s="1270"/>
      <c r="AO4" s="1271"/>
      <c r="AP4" s="1257" t="s">
        <v>6530</v>
      </c>
    </row>
    <row r="5" spans="1:43" ht="21.95" customHeight="1">
      <c r="A5" s="1185">
        <v>5004</v>
      </c>
      <c r="B5" s="1185">
        <v>1</v>
      </c>
      <c r="C5" s="1185" t="s">
        <v>3412</v>
      </c>
      <c r="D5" s="1185">
        <v>30</v>
      </c>
      <c r="E5" s="1188" t="s">
        <v>1344</v>
      </c>
      <c r="F5" s="1185">
        <v>6</v>
      </c>
      <c r="G5" s="1185" t="s">
        <v>6305</v>
      </c>
      <c r="H5" s="1185">
        <v>6</v>
      </c>
      <c r="I5" s="1185" t="s">
        <v>3411</v>
      </c>
      <c r="J5" s="1186">
        <f>IFERROR(CEILING($H5/VLOOKUP($I5,药材与丹炉!$B:$H,COLUMN(药材与丹炉!$H5)-1,0),1),"")</f>
        <v>6</v>
      </c>
      <c r="K5" s="1185" t="s">
        <v>6305</v>
      </c>
      <c r="L5" s="1185" t="str">
        <f t="shared" si="0"/>
        <v/>
      </c>
      <c r="M5" s="1185"/>
      <c r="N5" s="1186" t="str">
        <f>IFERROR(CEILING($L5/VLOOKUP($M5,药材与丹炉!$B:$H,COLUMN(药材与丹炉!$H5)-1,0),1),"")</f>
        <v/>
      </c>
      <c r="O5" s="1185">
        <v>3</v>
      </c>
      <c r="P5" s="1185" t="s">
        <v>6324</v>
      </c>
      <c r="Q5" s="1185">
        <v>3</v>
      </c>
      <c r="R5" s="1185" t="s">
        <v>3413</v>
      </c>
      <c r="S5" s="1186">
        <f>IFERROR(CEILING($Q5/VLOOKUP($R5,药材与丹炉!$B:$H,COLUMN(药材与丹炉!$H5)-1,0),1),"")</f>
        <v>3</v>
      </c>
      <c r="T5" s="1185" t="str">
        <f t="shared" si="6"/>
        <v>清心</v>
      </c>
      <c r="U5" s="1185" t="str">
        <f t="shared" si="1"/>
        <v/>
      </c>
      <c r="V5" s="1185"/>
      <c r="W5" s="1186" t="str">
        <f>IFERROR(CEILING($U5/VLOOKUP($V5,药材与丹炉!$B:$H,COLUMN(药材与丹炉!$H5)-1,0),1),"")</f>
        <v/>
      </c>
      <c r="X5" s="1185">
        <f>IF(IFERROR(IF(AND($J5&gt;0,$J5&lt;&gt;""),VLOOKUP($I5,药材与丹炉!$B:$D,3,0),0),0)+IFERROR(IF(AND($N5&gt;0,$N5&lt;&gt;""),VLOOKUP($M5,药材与丹炉!$B:$D,3,0),0),0)+IFERROR(IF(AND($S5&gt;0,$S5&lt;&gt;""),VLOOKUP($R5,药材与丹炉!$B:$D,3,0),0),0)+IFERROR(IF(AND($W5&gt;0,$W5&lt;&gt;""),VLOOKUP($V5,药材与丹炉!$B:$D,3,0),0),0)&gt;0,1,IF(IFERROR(IF(AND($J5&gt;0,$J5&lt;&gt;""),VLOOKUP($I5,药材与丹炉!$B:$D,3,0),0),0)+IFERROR(IF(AND($N5&gt;0,$N5&lt;&gt;""),VLOOKUP($M5,药材与丹炉!$B:$D,3,0),0),0)+IFERROR(IF(AND($S5&gt;0,$S5&lt;&gt;""),VLOOKUP($R5,药材与丹炉!$B:$D,3,0),0),0)+IFERROR(IF(AND($W5&gt;0,$W5&lt;&gt;""),VLOOKUP($V5,药材与丹炉!$B:$D,3,0),0),0)&lt;0,2,0))</f>
        <v>2</v>
      </c>
      <c r="Y5" s="1185">
        <v>3</v>
      </c>
      <c r="Z5" s="1185" t="s">
        <v>3750</v>
      </c>
      <c r="AA5" s="1186">
        <f>IFERROR($Y5/VLOOKUP($Z5,药材与丹炉!$B:$H,COLUMN(药材与丹炉!$H5)-1,0),"")</f>
        <v>1</v>
      </c>
      <c r="AB5" s="1185" t="s">
        <v>3415</v>
      </c>
      <c r="AC5" s="1185">
        <f>IFERROR(IF($B5-VLOOKUP($AB5,药材与丹炉!$N:$P,2,0)&lt;0,IF($AO$1="是",0,1),IF($B5-VLOOKUP($AB5,药材与丹炉!$N:$P,2,0)=0,2,IF($B5-VLOOKUP($AB5,药材与丹炉!$N:$P,2,0)=1,40,IF($B5-VLOOKUP($AB5,药材与丹炉!$N:$P,2,0)=2,80,"爆炸")))),"")</f>
        <v>1</v>
      </c>
      <c r="AD5" s="1186">
        <f t="shared" si="2"/>
        <v>10</v>
      </c>
      <c r="AE5" s="1185">
        <f>IFERROR($J5*VLOOKUP($I5,药材与丹炉!$B:$K,10,0),0)+IFERROR($N5*VLOOKUP($M5,药材与丹炉!$B:$K,10,0),0)+IFERROR($S5*VLOOKUP($R5,药材与丹炉!$B:$K,10,0),0)+IFERROR($W5*VLOOKUP($V5,药材与丹炉!$B:$K,10,0),0)+IFERROR($AA5*VLOOKUP($Z5,药材与丹炉!$B:$K,10,0),0)+IFERROR($AC5*VLOOKUP($AB5,药材与丹炉!$N:$P,3,0)/100,0)</f>
        <v>129</v>
      </c>
      <c r="AF5" s="1185">
        <v>168</v>
      </c>
      <c r="AG5" s="693">
        <f t="shared" si="3"/>
        <v>39</v>
      </c>
      <c r="AH5" s="1181">
        <f t="shared" si="4"/>
        <v>336</v>
      </c>
      <c r="AI5" s="1181">
        <f t="shared" si="5"/>
        <v>207</v>
      </c>
      <c r="AJ5" s="1185">
        <f>IFERROR(IF($Y5/VLOOKUP($Y5,药材与丹炉!$T:$U,2,0)&lt;=(VLOOKUP($AB5,药材与丹炉!$N:$O,2,0)+8)-($J5+IFERROR(IF($N5="",0,$N5),0)+IFERROR(IF($S5="",0,$S5),0)+IFERROR(IF($W5="",0,$W5),0)),1,2),1)</f>
        <v>2</v>
      </c>
      <c r="AK5" s="1184" t="b">
        <f>OR(NOT(IFERROR(OR($L5="",AND($L5&lt;&gt;"",$L5&gt;0,VLOOKUP($AB5,药材与丹炉!$N:$O,2,0)=6)),0)),AND($L5&lt;&gt;"",$L5&gt;0,OR(VLOOKUP($AB5,药材与丹炉!$N:$Q,4,0)-2&lt;$N5,$N5="")),AND($U5&lt;&gt;"",$U5&gt;0,OR(VLOOKUP($AB5,药材与丹炉!$N:$Q,4,0)-3&lt;$W5,$W5="")),NOT(OR(AND($Q5&lt;&gt;"",$S5&lt;&gt;"",VLOOKUP($AB5,药材与丹炉!$N:$Q,4,0)-3&gt;=$S5),$P5="")),NOT(OR(AND($H5&lt;&gt;"",$J5&lt;&gt;"",VLOOKUP($AB5,药材与丹炉!$N:$Q,4,0)-1&gt;=$J5),$G5="")),NOT(OR($U5="",AND($U5&lt;&gt;"",$U5&gt;0))),NOT(OR($Y5="",IF($Z5&lt;&gt;"",IFERROR(IF(VLOOKUP($Z5,药材与丹炉!$B:$D,3,0)=-1,$X5=1,IF(VLOOKUP($Z5,药材与丹炉!$B:$D,3,0)=1,$X5=2,$X5=0)),0),0))),$AC5="爆炸",(VLOOKUP($AB5,药材与丹炉!$N:$O,2,0)+8)&lt;$AD5)</f>
        <v>0</v>
      </c>
      <c r="AL5" s="1200" t="s">
        <v>6529</v>
      </c>
      <c r="AM5" s="1272" t="s">
        <v>6528</v>
      </c>
      <c r="AN5" s="1272"/>
      <c r="AO5" s="1272"/>
      <c r="AP5" s="1258"/>
    </row>
    <row r="6" spans="1:43" ht="21.95" customHeight="1">
      <c r="A6" s="1185">
        <v>5005</v>
      </c>
      <c r="B6" s="1185">
        <v>1</v>
      </c>
      <c r="C6" s="1185" t="s">
        <v>3416</v>
      </c>
      <c r="D6" s="1185">
        <v>50</v>
      </c>
      <c r="E6" s="1188" t="s">
        <v>3417</v>
      </c>
      <c r="F6" s="1185">
        <v>3</v>
      </c>
      <c r="G6" s="1185" t="s">
        <v>6304</v>
      </c>
      <c r="H6" s="1185">
        <v>3</v>
      </c>
      <c r="I6" s="1185" t="s">
        <v>3413</v>
      </c>
      <c r="J6" s="1186">
        <f>IFERROR(CEILING($H6/VLOOKUP($I6,药材与丹炉!$B:$H,COLUMN(药材与丹炉!$H6)-1,0),1),"")</f>
        <v>3</v>
      </c>
      <c r="K6" s="1185" t="s">
        <v>6304</v>
      </c>
      <c r="L6" s="1185" t="str">
        <f t="shared" si="0"/>
        <v/>
      </c>
      <c r="M6" s="1185"/>
      <c r="N6" s="1186" t="str">
        <f>IFERROR(CEILING($L6/VLOOKUP($M6,药材与丹炉!$B:$H,COLUMN(药材与丹炉!$H6)-1,0),1),"")</f>
        <v/>
      </c>
      <c r="O6" s="1185">
        <v>1</v>
      </c>
      <c r="P6" s="1185" t="s">
        <v>249</v>
      </c>
      <c r="Q6" s="1185">
        <v>1</v>
      </c>
      <c r="R6" s="1185" t="s">
        <v>3401</v>
      </c>
      <c r="S6" s="1186">
        <f>IFERROR(CEILING($Q6/VLOOKUP($R6,药材与丹炉!$B:$H,COLUMN(药材与丹炉!$H6)-1,0),1),"")</f>
        <v>1</v>
      </c>
      <c r="T6" s="1185" t="str">
        <f t="shared" si="6"/>
        <v>凝神</v>
      </c>
      <c r="U6" s="1185" t="str">
        <f t="shared" si="1"/>
        <v/>
      </c>
      <c r="V6" s="1185"/>
      <c r="W6" s="1186" t="str">
        <f>IFERROR(CEILING($U6/VLOOKUP($V6,药材与丹炉!$B:$H,COLUMN(药材与丹炉!$H6)-1,0),1),"")</f>
        <v/>
      </c>
      <c r="X6" s="1185">
        <f>IF(IFERROR(IF(AND($J6&gt;0,$J6&lt;&gt;""),VLOOKUP($I6,药材与丹炉!$B:$D,3,0),0),0)+IFERROR(IF(AND($N6&gt;0,$N6&lt;&gt;""),VLOOKUP($M6,药材与丹炉!$B:$D,3,0),0),0)+IFERROR(IF(AND($S6&gt;0,$S6&lt;&gt;""),VLOOKUP($R6,药材与丹炉!$B:$D,3,0),0),0)+IFERROR(IF(AND($W6&gt;0,$W6&lt;&gt;""),VLOOKUP($V6,药材与丹炉!$B:$D,3,0),0),0)&gt;0,1,IF(IFERROR(IF(AND($J6&gt;0,$J6&lt;&gt;""),VLOOKUP($I6,药材与丹炉!$B:$D,3,0),0),0)+IFERROR(IF(AND($N6&gt;0,$N6&lt;&gt;""),VLOOKUP($M6,药材与丹炉!$B:$D,3,0),0),0)+IFERROR(IF(AND($S6&gt;0,$S6&lt;&gt;""),VLOOKUP($R6,药材与丹炉!$B:$D,3,0),0),0)+IFERROR(IF(AND($W6&gt;0,$W6&lt;&gt;""),VLOOKUP($V6,药材与丹炉!$B:$D,3,0),0),0)&lt;0,2,0))</f>
        <v>2</v>
      </c>
      <c r="Y6" s="1185">
        <v>3</v>
      </c>
      <c r="Z6" s="1185" t="s">
        <v>3400</v>
      </c>
      <c r="AA6" s="1186">
        <f>IFERROR($Y6/VLOOKUP($Z6,药材与丹炉!$B:$H,COLUMN(药材与丹炉!$H6)-1,0),"")</f>
        <v>3</v>
      </c>
      <c r="AB6" s="1185" t="s">
        <v>3402</v>
      </c>
      <c r="AC6" s="1185">
        <f>IFERROR(IF($B6-VLOOKUP($AB6,药材与丹炉!$N:$P,2,0)&lt;0,IF($AO$1="是",0,1),IF($B6-VLOOKUP($AB6,药材与丹炉!$N:$P,2,0)=0,2,IF($B6-VLOOKUP($AB6,药材与丹炉!$N:$P,2,0)=1,40,IF($B6-VLOOKUP($AB6,药材与丹炉!$N:$P,2,0)=2,80,"爆炸")))),"")</f>
        <v>2</v>
      </c>
      <c r="AD6" s="1186">
        <f t="shared" si="2"/>
        <v>7</v>
      </c>
      <c r="AE6" s="1185">
        <f>IFERROR($J6*VLOOKUP($I6,药材与丹炉!$B:$K,10,0),0)+IFERROR($N6*VLOOKUP($M6,药材与丹炉!$B:$K,10,0),0)+IFERROR($S6*VLOOKUP($R6,药材与丹炉!$B:$K,10,0),0)+IFERROR($W6*VLOOKUP($V6,药材与丹炉!$B:$K,10,0),0)+IFERROR($AA6*VLOOKUP($Z6,药材与丹炉!$B:$K,10,0),0)+IFERROR($AC6*VLOOKUP($AB6,药材与丹炉!$N:$P,3,0)/100,0)</f>
        <v>75</v>
      </c>
      <c r="AF6" s="1185">
        <v>118</v>
      </c>
      <c r="AG6" s="693">
        <f t="shared" si="3"/>
        <v>43</v>
      </c>
      <c r="AH6" s="1181">
        <f t="shared" si="4"/>
        <v>236</v>
      </c>
      <c r="AI6" s="1181">
        <f t="shared" si="5"/>
        <v>161</v>
      </c>
      <c r="AJ6" s="1185">
        <f>IFERROR(IF($Y6/VLOOKUP($Y6,药材与丹炉!$T:$U,2,0)&lt;=(VLOOKUP($AB6,药材与丹炉!$N:$O,2,0)+8)-($J6+IFERROR(IF($N6="",0,$N6),0)+IFERROR(IF($S6="",0,$S6),0)+IFERROR(IF($W6="",0,$W6),0)),1,2),1)</f>
        <v>1</v>
      </c>
      <c r="AK6" s="1184" t="b">
        <f>OR(NOT(IFERROR(OR($L6="",AND($L6&lt;&gt;"",$L6&gt;0,VLOOKUP($AB6,药材与丹炉!$N:$O,2,0)=6)),0)),AND($L6&lt;&gt;"",$L6&gt;0,OR(VLOOKUP($AB6,药材与丹炉!$N:$Q,4,0)-2&lt;$N6,$N6="")),AND($U6&lt;&gt;"",$U6&gt;0,OR(VLOOKUP($AB6,药材与丹炉!$N:$Q,4,0)-3&lt;$W6,$W6="")),NOT(OR(AND($Q6&lt;&gt;"",$S6&lt;&gt;"",VLOOKUP($AB6,药材与丹炉!$N:$Q,4,0)-3&gt;=$S6),$P6="")),NOT(OR(AND($H6&lt;&gt;"",$J6&lt;&gt;"",VLOOKUP($AB6,药材与丹炉!$N:$Q,4,0)-1&gt;=$J6),$G6="")),NOT(OR($U6="",AND($U6&lt;&gt;"",$U6&gt;0))),NOT(OR($Y6="",IF($Z6&lt;&gt;"",IFERROR(IF(VLOOKUP($Z6,药材与丹炉!$B:$D,3,0)=-1,$X6=1,IF(VLOOKUP($Z6,药材与丹炉!$B:$D,3,0)=1,$X6=2,$X6=0)),0),0))),$AC6="爆炸",(VLOOKUP($AB6,药材与丹炉!$N:$O,2,0)+8)&lt;$AD6)</f>
        <v>0</v>
      </c>
      <c r="AL6" s="1202" t="s">
        <v>6527</v>
      </c>
      <c r="AM6" s="1272" t="s">
        <v>6526</v>
      </c>
      <c r="AN6" s="1272"/>
      <c r="AO6" s="1272"/>
      <c r="AP6" s="1259"/>
    </row>
    <row r="7" spans="1:43" ht="21.95" customHeight="1">
      <c r="A7" s="1185">
        <v>5006</v>
      </c>
      <c r="B7" s="1185">
        <v>1</v>
      </c>
      <c r="C7" s="1185" t="s">
        <v>3418</v>
      </c>
      <c r="D7" s="1185">
        <v>50</v>
      </c>
      <c r="E7" s="1188" t="s">
        <v>3419</v>
      </c>
      <c r="F7" s="1185">
        <v>6</v>
      </c>
      <c r="G7" s="1185" t="s">
        <v>6304</v>
      </c>
      <c r="H7" s="1185">
        <v>6</v>
      </c>
      <c r="I7" s="1185" t="s">
        <v>3413</v>
      </c>
      <c r="J7" s="1186">
        <f>IFERROR(CEILING($H7/VLOOKUP($I7,药材与丹炉!$B:$H,COLUMN(药材与丹炉!$H7)-1,0),1),"")</f>
        <v>6</v>
      </c>
      <c r="K7" s="1185" t="s">
        <v>6304</v>
      </c>
      <c r="L7" s="1185" t="str">
        <f t="shared" si="0"/>
        <v/>
      </c>
      <c r="M7" s="1185"/>
      <c r="N7" s="1186" t="str">
        <f>IFERROR(CEILING($L7/VLOOKUP($M7,药材与丹炉!$B:$H,COLUMN(药材与丹炉!$H7)-1,0),1),"")</f>
        <v/>
      </c>
      <c r="O7" s="1185">
        <v>3</v>
      </c>
      <c r="P7" s="1185" t="s">
        <v>240</v>
      </c>
      <c r="Q7" s="1185">
        <v>3</v>
      </c>
      <c r="R7" s="1185" t="s">
        <v>3420</v>
      </c>
      <c r="S7" s="1186">
        <f>IFERROR(CEILING($Q7/VLOOKUP($R7,药材与丹炉!$B:$H,COLUMN(药材与丹炉!$H7)-1,0),1),"")</f>
        <v>3</v>
      </c>
      <c r="T7" s="1185" t="str">
        <f t="shared" si="6"/>
        <v>混元</v>
      </c>
      <c r="U7" s="1185" t="str">
        <f t="shared" si="1"/>
        <v/>
      </c>
      <c r="V7" s="1185"/>
      <c r="W7" s="1186" t="str">
        <f>IFERROR(CEILING($U7/VLOOKUP($V7,药材与丹炉!$B:$H,COLUMN(药材与丹炉!$H7)-1,0),1),"")</f>
        <v/>
      </c>
      <c r="X7" s="1185">
        <f>IF(IFERROR(IF(AND($J7&gt;0,$J7&lt;&gt;""),VLOOKUP($I7,药材与丹炉!$B:$D,3,0),0),0)+IFERROR(IF(AND($N7&gt;0,$N7&lt;&gt;""),VLOOKUP($M7,药材与丹炉!$B:$D,3,0),0),0)+IFERROR(IF(AND($S7&gt;0,$S7&lt;&gt;""),VLOOKUP($R7,药材与丹炉!$B:$D,3,0),0),0)+IFERROR(IF(AND($W7&gt;0,$W7&lt;&gt;""),VLOOKUP($V7,药材与丹炉!$B:$D,3,0),0),0)&gt;0,1,IF(IFERROR(IF(AND($J7&gt;0,$J7&lt;&gt;""),VLOOKUP($I7,药材与丹炉!$B:$D,3,0),0),0)+IFERROR(IF(AND($N7&gt;0,$N7&lt;&gt;""),VLOOKUP($M7,药材与丹炉!$B:$D,3,0),0),0)+IFERROR(IF(AND($S7&gt;0,$S7&lt;&gt;""),VLOOKUP($R7,药材与丹炉!$B:$D,3,0),0),0)+IFERROR(IF(AND($W7&gt;0,$W7&lt;&gt;""),VLOOKUP($V7,药材与丹炉!$B:$D,3,0),0),0)&lt;0,2,0))</f>
        <v>2</v>
      </c>
      <c r="Y7" s="1185">
        <v>1</v>
      </c>
      <c r="Z7" s="1185" t="s">
        <v>3400</v>
      </c>
      <c r="AA7" s="1186">
        <f>IFERROR($Y7/VLOOKUP($Z7,药材与丹炉!$B:$H,COLUMN(药材与丹炉!$H7)-1,0),"")</f>
        <v>1</v>
      </c>
      <c r="AB7" s="1185" t="s">
        <v>3415</v>
      </c>
      <c r="AC7" s="1185">
        <f>IFERROR(IF($B7-VLOOKUP($AB7,药材与丹炉!$N:$P,2,0)&lt;0,IF($AO$1="是",0,1),IF($B7-VLOOKUP($AB7,药材与丹炉!$N:$P,2,0)=0,2,IF($B7-VLOOKUP($AB7,药材与丹炉!$N:$P,2,0)=1,40,IF($B7-VLOOKUP($AB7,药材与丹炉!$N:$P,2,0)=2,80,"爆炸")))),"")</f>
        <v>1</v>
      </c>
      <c r="AD7" s="1186">
        <f t="shared" si="2"/>
        <v>10</v>
      </c>
      <c r="AE7" s="1185">
        <f>IFERROR($J7*VLOOKUP($I7,药材与丹炉!$B:$K,10,0),0)+IFERROR($N7*VLOOKUP($M7,药材与丹炉!$B:$K,10,0),0)+IFERROR($S7*VLOOKUP($R7,药材与丹炉!$B:$K,10,0),0)+IFERROR($W7*VLOOKUP($V7,药材与丹炉!$B:$K,10,0),0)+IFERROR($AA7*VLOOKUP($Z7,药材与丹炉!$B:$K,10,0),0)+IFERROR($AC7*VLOOKUP($AB7,药材与丹炉!$N:$P,3,0)/100,0)</f>
        <v>102</v>
      </c>
      <c r="AF7" s="1185">
        <v>143</v>
      </c>
      <c r="AG7" s="693">
        <f t="shared" si="3"/>
        <v>41</v>
      </c>
      <c r="AH7" s="1181">
        <f t="shared" si="4"/>
        <v>286</v>
      </c>
      <c r="AI7" s="1181">
        <f t="shared" si="5"/>
        <v>184</v>
      </c>
      <c r="AJ7" s="1185">
        <f>IFERROR(IF($Y7/VLOOKUP($Y7,药材与丹炉!$T:$U,2,0)&lt;=(VLOOKUP($AB7,药材与丹炉!$N:$O,2,0)+8)-($J7+IFERROR(IF($N7="",0,$N7),0)+IFERROR(IF($S7="",0,$S7),0)+IFERROR(IF($W7="",0,$W7),0)),1,2),1)</f>
        <v>1</v>
      </c>
      <c r="AK7" s="1201" t="b">
        <f>OR(NOT(IFERROR(OR($L7="",AND($L7&lt;&gt;"",$L7&gt;0,VLOOKUP($AB7,药材与丹炉!$N:$O,2,0)=6)),0)),AND($L7&lt;&gt;"",$L7&gt;0,OR(VLOOKUP($AB7,药材与丹炉!$N:$Q,4,0)-2&lt;$N7,$N7="")),AND($U7&lt;&gt;"",$U7&gt;0,OR(VLOOKUP($AB7,药材与丹炉!$N:$Q,4,0)-3&lt;$W7,$W7="")),NOT(OR(AND($Q7&lt;&gt;"",$S7&lt;&gt;"",VLOOKUP($AB7,药材与丹炉!$N:$Q,4,0)-3&gt;=$S7),$P7="")),NOT(OR(AND($H7&lt;&gt;"",$J7&lt;&gt;"",VLOOKUP($AB7,药材与丹炉!$N:$Q,4,0)-1&gt;=$J7),$G7="")),NOT(OR($U7="",AND($U7&lt;&gt;"",$U7&gt;0))),NOT(OR($Y7="",IF($Z7&lt;&gt;"",IFERROR(IF(VLOOKUP($Z7,药材与丹炉!$B:$D,3,0)=-1,$X7=1,IF(VLOOKUP($Z7,药材与丹炉!$B:$D,3,0)=1,$X7=2,$X7=0)),0),0))),$AC7="爆炸",(VLOOKUP($AB7,药材与丹炉!$N:$O,2,0)+8)&lt;$AD7)</f>
        <v>0</v>
      </c>
      <c r="AL7" s="1273" t="s">
        <v>6525</v>
      </c>
      <c r="AM7" s="1274"/>
      <c r="AN7" s="1274"/>
      <c r="AO7" s="1274"/>
      <c r="AP7" s="1274"/>
      <c r="AQ7" s="1178"/>
    </row>
    <row r="8" spans="1:43" ht="21.95" customHeight="1">
      <c r="A8" s="1185">
        <v>5007</v>
      </c>
      <c r="B8" s="1185">
        <v>1</v>
      </c>
      <c r="C8" s="1185" t="s">
        <v>3421</v>
      </c>
      <c r="D8" s="1185">
        <v>50</v>
      </c>
      <c r="E8" s="1188" t="s">
        <v>3422</v>
      </c>
      <c r="F8" s="1185">
        <v>3</v>
      </c>
      <c r="G8" s="1185" t="s">
        <v>6304</v>
      </c>
      <c r="H8" s="1185">
        <v>3</v>
      </c>
      <c r="I8" s="1185" t="s">
        <v>3413</v>
      </c>
      <c r="J8" s="1186">
        <f>IFERROR(CEILING($H8/VLOOKUP($I8,药材与丹炉!$B:$H,COLUMN(药材与丹炉!$H8)-1,0),1),"")</f>
        <v>3</v>
      </c>
      <c r="K8" s="1185" t="s">
        <v>6304</v>
      </c>
      <c r="L8" s="1185" t="str">
        <f t="shared" si="0"/>
        <v/>
      </c>
      <c r="M8" s="1185"/>
      <c r="N8" s="1186" t="str">
        <f>IFERROR(CEILING($L8/VLOOKUP($M8,药材与丹炉!$B:$H,COLUMN(药材与丹炉!$H8)-1,0),1),"")</f>
        <v/>
      </c>
      <c r="O8" s="1185">
        <v>3</v>
      </c>
      <c r="P8" s="1185" t="s">
        <v>4349</v>
      </c>
      <c r="Q8" s="1185">
        <v>3</v>
      </c>
      <c r="R8" s="1185" t="s">
        <v>3423</v>
      </c>
      <c r="S8" s="1186">
        <f>IFERROR(CEILING($Q8/VLOOKUP($R8,药材与丹炉!$B:$H,COLUMN(药材与丹炉!$H8)-1,0),1),"")</f>
        <v>1</v>
      </c>
      <c r="T8" s="1185" t="str">
        <f t="shared" si="6"/>
        <v>聚灵</v>
      </c>
      <c r="U8" s="1185" t="str">
        <f t="shared" si="1"/>
        <v/>
      </c>
      <c r="V8" s="1185"/>
      <c r="W8" s="1186" t="str">
        <f>IFERROR(CEILING($U8/VLOOKUP($V8,药材与丹炉!$B:$H,COLUMN(药材与丹炉!$H8)-1,0),1),"")</f>
        <v/>
      </c>
      <c r="X8" s="1185">
        <f>IF(IFERROR(IF(AND($J8&gt;0,$J8&lt;&gt;""),VLOOKUP($I8,药材与丹炉!$B:$D,3,0),0),0)+IFERROR(IF(AND($N8&gt;0,$N8&lt;&gt;""),VLOOKUP($M8,药材与丹炉!$B:$D,3,0),0),0)+IFERROR(IF(AND($S8&gt;0,$S8&lt;&gt;""),VLOOKUP($R8,药材与丹炉!$B:$D,3,0),0),0)+IFERROR(IF(AND($W8&gt;0,$W8&lt;&gt;""),VLOOKUP($V8,药材与丹炉!$B:$D,3,0),0),0)&gt;0,1,IF(IFERROR(IF(AND($J8&gt;0,$J8&lt;&gt;""),VLOOKUP($I8,药材与丹炉!$B:$D,3,0),0),0)+IFERROR(IF(AND($N8&gt;0,$N8&lt;&gt;""),VLOOKUP($M8,药材与丹炉!$B:$D,3,0),0),0)+IFERROR(IF(AND($S8&gt;0,$S8&lt;&gt;""),VLOOKUP($R8,药材与丹炉!$B:$D,3,0),0),0)+IFERROR(IF(AND($W8&gt;0,$W8&lt;&gt;""),VLOOKUP($V8,药材与丹炉!$B:$D,3,0),0),0)&lt;0,2,0))</f>
        <v>0</v>
      </c>
      <c r="Y8" s="1185">
        <v>1</v>
      </c>
      <c r="Z8" s="1185" t="s">
        <v>3411</v>
      </c>
      <c r="AA8" s="1186">
        <f>IFERROR($Y8/VLOOKUP($Z8,药材与丹炉!$B:$H,COLUMN(药材与丹炉!$H8)-1,0),"")</f>
        <v>1</v>
      </c>
      <c r="AB8" s="1185" t="s">
        <v>3402</v>
      </c>
      <c r="AC8" s="1185">
        <f>IFERROR(IF($B8-VLOOKUP($AB8,药材与丹炉!$N:$P,2,0)&lt;0,IF($AO$1="是",0,1),IF($B8-VLOOKUP($AB8,药材与丹炉!$N:$P,2,0)=0,2,IF($B8-VLOOKUP($AB8,药材与丹炉!$N:$P,2,0)=1,40,IF($B8-VLOOKUP($AB8,药材与丹炉!$N:$P,2,0)=2,80,"爆炸")))),"")</f>
        <v>2</v>
      </c>
      <c r="AD8" s="1186">
        <f t="shared" si="2"/>
        <v>5</v>
      </c>
      <c r="AE8" s="1185">
        <f>IFERROR($J8*VLOOKUP($I8,药材与丹炉!$B:$K,10,0),0)+IFERROR($N8*VLOOKUP($M8,药材与丹炉!$B:$K,10,0),0)+IFERROR($S8*VLOOKUP($R8,药材与丹炉!$B:$K,10,0),0)+IFERROR($W8*VLOOKUP($V8,药材与丹炉!$B:$K,10,0),0)+IFERROR($AA8*VLOOKUP($Z8,药材与丹炉!$B:$K,10,0),0)+IFERROR($AC8*VLOOKUP($AB8,药材与丹炉!$N:$P,3,0)/100,0)</f>
        <v>84</v>
      </c>
      <c r="AF8" s="1185">
        <v>143</v>
      </c>
      <c r="AG8" s="693">
        <f t="shared" si="3"/>
        <v>59</v>
      </c>
      <c r="AH8" s="1181">
        <f t="shared" si="4"/>
        <v>286</v>
      </c>
      <c r="AI8" s="1181">
        <f t="shared" si="5"/>
        <v>202</v>
      </c>
      <c r="AJ8" s="1185">
        <f>IFERROR(IF($Y8/VLOOKUP($Y8,药材与丹炉!$T:$U,2,0)&lt;=(VLOOKUP($AB8,药材与丹炉!$N:$O,2,0)+8)-($J8+IFERROR(IF($N8="",0,$N8),0)+IFERROR(IF($S8="",0,$S8),0)+IFERROR(IF($W8="",0,$W8),0)),1,2),1)</f>
        <v>1</v>
      </c>
      <c r="AK8" s="1184" t="b">
        <f>OR(NOT(IFERROR(OR($L8="",AND($L8&lt;&gt;"",$L8&gt;0,VLOOKUP($AB8,药材与丹炉!$N:$O,2,0)=6)),0)),AND($L8&lt;&gt;"",$L8&gt;0,OR(VLOOKUP($AB8,药材与丹炉!$N:$Q,4,0)-2&lt;$N8,$N8="")),AND($U8&lt;&gt;"",$U8&gt;0,OR(VLOOKUP($AB8,药材与丹炉!$N:$Q,4,0)-3&lt;$W8,$W8="")),NOT(OR(AND($Q8&lt;&gt;"",$S8&lt;&gt;"",VLOOKUP($AB8,药材与丹炉!$N:$Q,4,0)-3&gt;=$S8),$P8="")),NOT(OR(AND($H8&lt;&gt;"",$J8&lt;&gt;"",VLOOKUP($AB8,药材与丹炉!$N:$Q,4,0)-1&gt;=$J8),$G8="")),NOT(OR($U8="",AND($U8&lt;&gt;"",$U8&gt;0))),NOT(OR($Y8="",IF($Z8&lt;&gt;"",IFERROR(IF(VLOOKUP($Z8,药材与丹炉!$B:$D,3,0)=-1,$X8=1,IF(VLOOKUP($Z8,药材与丹炉!$B:$D,3,0)=1,$X8=2,$X8=0)),0),0))),$AC8="爆炸",(VLOOKUP($AB8,药材与丹炉!$N:$O,2,0)+8)&lt;$AD8)</f>
        <v>0</v>
      </c>
      <c r="AL8" s="1196">
        <v>0.47499999999999998</v>
      </c>
      <c r="AM8" s="1275" t="s">
        <v>6524</v>
      </c>
      <c r="AN8" s="1276"/>
      <c r="AO8" s="1276"/>
      <c r="AP8" s="1276"/>
      <c r="AQ8" s="1178"/>
    </row>
    <row r="9" spans="1:43" ht="21.95" customHeight="1">
      <c r="A9" s="1185">
        <v>5008</v>
      </c>
      <c r="B9" s="1185">
        <v>1</v>
      </c>
      <c r="C9" s="1185" t="s">
        <v>3424</v>
      </c>
      <c r="D9" s="1185">
        <v>50</v>
      </c>
      <c r="E9" s="1188" t="s">
        <v>3425</v>
      </c>
      <c r="F9" s="1185">
        <v>6</v>
      </c>
      <c r="G9" s="1185" t="s">
        <v>6309</v>
      </c>
      <c r="H9" s="1185">
        <v>6</v>
      </c>
      <c r="I9" s="1185" t="s">
        <v>3460</v>
      </c>
      <c r="J9" s="1186">
        <f>IFERROR(CEILING($H9/VLOOKUP($I9,药材与丹炉!$B:$H,COLUMN(药材与丹炉!$H9)-1,0),1),"")</f>
        <v>2</v>
      </c>
      <c r="K9" s="1185" t="s">
        <v>6309</v>
      </c>
      <c r="L9" s="1185" t="str">
        <f t="shared" si="0"/>
        <v/>
      </c>
      <c r="M9" s="1185"/>
      <c r="N9" s="1186" t="str">
        <f>IFERROR(CEILING($L9/VLOOKUP($M9,药材与丹炉!$B:$H,COLUMN(药材与丹炉!$H9)-1,0),1),"")</f>
        <v/>
      </c>
      <c r="O9" s="1185">
        <v>3</v>
      </c>
      <c r="P9" s="1185" t="s">
        <v>6394</v>
      </c>
      <c r="Q9" s="1185">
        <v>3</v>
      </c>
      <c r="R9" s="1185" t="s">
        <v>3410</v>
      </c>
      <c r="S9" s="1186">
        <f>IFERROR(CEILING($Q9/VLOOKUP($R9,药材与丹炉!$B:$H,COLUMN(药材与丹炉!$H9)-1,0),1),"")</f>
        <v>3</v>
      </c>
      <c r="T9" s="1185" t="str">
        <f t="shared" si="6"/>
        <v>固元</v>
      </c>
      <c r="U9" s="1185" t="str">
        <f t="shared" si="1"/>
        <v/>
      </c>
      <c r="V9" s="1185"/>
      <c r="W9" s="1186" t="str">
        <f>IFERROR(CEILING($U9/VLOOKUP($V9,药材与丹炉!$B:$H,COLUMN(药材与丹炉!$H9)-1,0),1),"")</f>
        <v/>
      </c>
      <c r="X9" s="1185">
        <f>IF(IFERROR(IF(AND($J9&gt;0,$J9&lt;&gt;""),VLOOKUP($I9,药材与丹炉!$B:$D,3,0),0),0)+IFERROR(IF(AND($N9&gt;0,$N9&lt;&gt;""),VLOOKUP($M9,药材与丹炉!$B:$D,3,0),0),0)+IFERROR(IF(AND($S9&gt;0,$S9&lt;&gt;""),VLOOKUP($R9,药材与丹炉!$B:$D,3,0),0),0)+IFERROR(IF(AND($W9&gt;0,$W9&lt;&gt;""),VLOOKUP($V9,药材与丹炉!$B:$D,3,0),0),0)&gt;0,1,IF(IFERROR(IF(AND($J9&gt;0,$J9&lt;&gt;""),VLOOKUP($I9,药材与丹炉!$B:$D,3,0),0),0)+IFERROR(IF(AND($N9&gt;0,$N9&lt;&gt;""),VLOOKUP($M9,药材与丹炉!$B:$D,3,0),0),0)+IFERROR(IF(AND($S9&gt;0,$S9&lt;&gt;""),VLOOKUP($R9,药材与丹炉!$B:$D,3,0),0),0)+IFERROR(IF(AND($W9&gt;0,$W9&lt;&gt;""),VLOOKUP($V9,药材与丹炉!$B:$D,3,0),0),0)&lt;0,2,0))</f>
        <v>0</v>
      </c>
      <c r="Y9" s="1185">
        <v>1</v>
      </c>
      <c r="Z9" s="1185" t="s">
        <v>3411</v>
      </c>
      <c r="AA9" s="1186">
        <f>IFERROR($Y9/VLOOKUP($Z9,药材与丹炉!$B:$H,COLUMN(药材与丹炉!$H9)-1,0),"")</f>
        <v>1</v>
      </c>
      <c r="AB9" s="1185" t="s">
        <v>3402</v>
      </c>
      <c r="AC9" s="1185">
        <f>IFERROR(IF($B9-VLOOKUP($AB9,药材与丹炉!$N:$P,2,0)&lt;0,IF($AO$1="是",0,1),IF($B9-VLOOKUP($AB9,药材与丹炉!$N:$P,2,0)=0,2,IF($B9-VLOOKUP($AB9,药材与丹炉!$N:$P,2,0)=1,40,IF($B9-VLOOKUP($AB9,药材与丹炉!$N:$P,2,0)=2,80,"爆炸")))),"")</f>
        <v>2</v>
      </c>
      <c r="AD9" s="1186">
        <f t="shared" si="2"/>
        <v>6</v>
      </c>
      <c r="AE9" s="1185">
        <f>IFERROR($J9*VLOOKUP($I9,药材与丹炉!$B:$K,10,0),0)+IFERROR($N9*VLOOKUP($M9,药材与丹炉!$B:$K,10,0),0)+IFERROR($S9*VLOOKUP($R9,药材与丹炉!$B:$K,10,0),0)+IFERROR($W9*VLOOKUP($V9,药材与丹炉!$B:$K,10,0),0)+IFERROR($AA9*VLOOKUP($Z9,药材与丹炉!$B:$K,10,0),0)+IFERROR($AC9*VLOOKUP($AB9,药材与丹炉!$N:$P,3,0)/100,0)</f>
        <v>120</v>
      </c>
      <c r="AF9" s="1185">
        <v>187</v>
      </c>
      <c r="AG9" s="693">
        <f t="shared" si="3"/>
        <v>67</v>
      </c>
      <c r="AH9" s="1181">
        <f t="shared" si="4"/>
        <v>374</v>
      </c>
      <c r="AI9" s="1181">
        <f t="shared" si="5"/>
        <v>254</v>
      </c>
      <c r="AJ9" s="1185">
        <f>IFERROR(IF($Y9/VLOOKUP($Y9,药材与丹炉!$T:$U,2,0)&lt;=(VLOOKUP($AB9,药材与丹炉!$N:$O,2,0)+8)-($J9+IFERROR(IF($N9="",0,$N9),0)+IFERROR(IF($S9="",0,$S9),0)+IFERROR(IF($W9="",0,$W9),0)),1,2),1)</f>
        <v>1</v>
      </c>
      <c r="AK9" s="1184" t="b">
        <f>OR(NOT(IFERROR(OR($L9="",AND($L9&lt;&gt;"",$L9&gt;0,VLOOKUP($AB9,药材与丹炉!$N:$O,2,0)=6)),0)),AND($L9&lt;&gt;"",$L9&gt;0,OR(VLOOKUP($AB9,药材与丹炉!$N:$Q,4,0)-2&lt;$N9,$N9="")),AND($U9&lt;&gt;"",$U9&gt;0,OR(VLOOKUP($AB9,药材与丹炉!$N:$Q,4,0)-3&lt;$W9,$W9="")),NOT(OR(AND($Q9&lt;&gt;"",$S9&lt;&gt;"",VLOOKUP($AB9,药材与丹炉!$N:$Q,4,0)-3&gt;=$S9),$P9="")),NOT(OR(AND($H9&lt;&gt;"",$J9&lt;&gt;"",VLOOKUP($AB9,药材与丹炉!$N:$Q,4,0)-1&gt;=$J9),$G9="")),NOT(OR($U9="",AND($U9&lt;&gt;"",$U9&gt;0))),NOT(OR($Y9="",IF($Z9&lt;&gt;"",IFERROR(IF(VLOOKUP($Z9,药材与丹炉!$B:$D,3,0)=-1,$X9=1,IF(VLOOKUP($Z9,药材与丹炉!$B:$D,3,0)=1,$X9=2,$X9=0)),0),0))),$AC9="爆炸",(VLOOKUP($AB9,药材与丹炉!$N:$O,2,0)+8)&lt;$AD9)</f>
        <v>0</v>
      </c>
      <c r="AL9" s="1196">
        <v>0.5</v>
      </c>
      <c r="AM9" s="1198" t="s">
        <v>6523</v>
      </c>
      <c r="AN9" s="1199"/>
      <c r="AO9" s="1199"/>
      <c r="AP9" s="1199"/>
      <c r="AQ9" s="1178"/>
    </row>
    <row r="10" spans="1:43" ht="21.95" customHeight="1">
      <c r="A10" s="1185">
        <v>5009</v>
      </c>
      <c r="B10" s="1185">
        <v>1</v>
      </c>
      <c r="C10" s="1185" t="s">
        <v>3426</v>
      </c>
      <c r="D10" s="1185">
        <v>50</v>
      </c>
      <c r="E10" s="1188" t="s">
        <v>3427</v>
      </c>
      <c r="F10" s="1185">
        <v>3</v>
      </c>
      <c r="G10" s="1185" t="s">
        <v>6309</v>
      </c>
      <c r="H10" s="1185">
        <v>3</v>
      </c>
      <c r="I10" s="1185" t="s">
        <v>3460</v>
      </c>
      <c r="J10" s="1186">
        <f>IFERROR(CEILING($H10/VLOOKUP($I10,药材与丹炉!$B:$H,COLUMN(药材与丹炉!$H10)-1,0),1),"")</f>
        <v>1</v>
      </c>
      <c r="K10" s="1185" t="s">
        <v>6309</v>
      </c>
      <c r="L10" s="1185" t="str">
        <f t="shared" si="0"/>
        <v/>
      </c>
      <c r="M10" s="1185"/>
      <c r="N10" s="1186" t="str">
        <f>IFERROR(CEILING($L10/VLOOKUP($M10,药材与丹炉!$B:$H,COLUMN(药材与丹炉!$H10)-1,0),1),"")</f>
        <v/>
      </c>
      <c r="O10" s="1185">
        <v>4</v>
      </c>
      <c r="P10" s="1185" t="s">
        <v>240</v>
      </c>
      <c r="Q10" s="1185">
        <v>4</v>
      </c>
      <c r="R10" s="1185" t="s">
        <v>3420</v>
      </c>
      <c r="S10" s="1186">
        <f>IFERROR(CEILING($Q10/VLOOKUP($R10,药材与丹炉!$B:$H,COLUMN(药材与丹炉!$H10)-1,0),1),"")</f>
        <v>4</v>
      </c>
      <c r="T10" s="1185" t="str">
        <f t="shared" si="6"/>
        <v>混元</v>
      </c>
      <c r="U10" s="1185" t="str">
        <f t="shared" si="1"/>
        <v/>
      </c>
      <c r="V10" s="1185"/>
      <c r="W10" s="1186" t="str">
        <f>IFERROR(CEILING($U10/VLOOKUP($V10,药材与丹炉!$B:$H,COLUMN(药材与丹炉!$H10)-1,0),1),"")</f>
        <v/>
      </c>
      <c r="X10" s="1185">
        <f>IF(IFERROR(IF(AND($J10&gt;0,$J10&lt;&gt;""),VLOOKUP($I10,药材与丹炉!$B:$D,3,0),0),0)+IFERROR(IF(AND($N10&gt;0,$N10&lt;&gt;""),VLOOKUP($M10,药材与丹炉!$B:$D,3,0),0),0)+IFERROR(IF(AND($S10&gt;0,$S10&lt;&gt;""),VLOOKUP($R10,药材与丹炉!$B:$D,3,0),0),0)+IFERROR(IF(AND($W10&gt;0,$W10&lt;&gt;""),VLOOKUP($V10,药材与丹炉!$B:$D,3,0),0),0)&gt;0,1,IF(IFERROR(IF(AND($J10&gt;0,$J10&lt;&gt;""),VLOOKUP($I10,药材与丹炉!$B:$D,3,0),0),0)+IFERROR(IF(AND($N10&gt;0,$N10&lt;&gt;""),VLOOKUP($M10,药材与丹炉!$B:$D,3,0),0),0)+IFERROR(IF(AND($S10&gt;0,$S10&lt;&gt;""),VLOOKUP($R10,药材与丹炉!$B:$D,3,0),0),0)+IFERROR(IF(AND($W10&gt;0,$W10&lt;&gt;""),VLOOKUP($V10,药材与丹炉!$B:$D,3,0),0),0)&lt;0,2,0))</f>
        <v>1</v>
      </c>
      <c r="Y10" s="1185">
        <v>3</v>
      </c>
      <c r="Z10" s="1185" t="s">
        <v>3401</v>
      </c>
      <c r="AA10" s="1186">
        <f>IFERROR($Y10/VLOOKUP($Z10,药材与丹炉!$B:$H,COLUMN(药材与丹炉!$H10)-1,0),"")</f>
        <v>3</v>
      </c>
      <c r="AB10" s="1185" t="s">
        <v>3402</v>
      </c>
      <c r="AC10" s="1185">
        <f>IFERROR(IF($B10-VLOOKUP($AB10,药材与丹炉!$N:$P,2,0)&lt;0,IF($AO$1="是",0,1),IF($B10-VLOOKUP($AB10,药材与丹炉!$N:$P,2,0)=0,2,IF($B10-VLOOKUP($AB10,药材与丹炉!$N:$P,2,0)=1,40,IF($B10-VLOOKUP($AB10,药材与丹炉!$N:$P,2,0)=2,80,"爆炸")))),"")</f>
        <v>2</v>
      </c>
      <c r="AD10" s="1186">
        <f t="shared" si="2"/>
        <v>8</v>
      </c>
      <c r="AE10" s="1185">
        <f>IFERROR($J10*VLOOKUP($I10,药材与丹炉!$B:$K,10,0),0)+IFERROR($N10*VLOOKUP($M10,药材与丹炉!$B:$K,10,0),0)+IFERROR($S10*VLOOKUP($R10,药材与丹炉!$B:$K,10,0),0)+IFERROR($W10*VLOOKUP($V10,药材与丹炉!$B:$K,10,0),0)+IFERROR($AA10*VLOOKUP($Z10,药材与丹炉!$B:$K,10,0),0)+IFERROR($AC10*VLOOKUP($AB10,药材与丹炉!$N:$P,3,0)/100,0)</f>
        <v>111</v>
      </c>
      <c r="AF10" s="1185">
        <v>150</v>
      </c>
      <c r="AG10" s="693">
        <f t="shared" si="3"/>
        <v>39</v>
      </c>
      <c r="AH10" s="1181">
        <f t="shared" si="4"/>
        <v>300</v>
      </c>
      <c r="AI10" s="1181">
        <f t="shared" si="5"/>
        <v>189</v>
      </c>
      <c r="AJ10" s="1185">
        <f>IFERROR(IF($Y10/VLOOKUP($Y10,药材与丹炉!$T:$U,2,0)&lt;=(VLOOKUP($AB10,药材与丹炉!$N:$O,2,0)+8)-($J10+IFERROR(IF($N10="",0,$N10),0)+IFERROR(IF($S10="",0,$S10),0)+IFERROR(IF($W10="",0,$W10),0)),1,2),1)</f>
        <v>1</v>
      </c>
      <c r="AK10" s="1184" t="b">
        <f>OR(NOT(IFERROR(OR($L10="",AND($L10&lt;&gt;"",$L10&gt;0,VLOOKUP($AB10,药材与丹炉!$N:$O,2,0)=6)),0)),AND($L10&lt;&gt;"",$L10&gt;0,OR(VLOOKUP($AB10,药材与丹炉!$N:$Q,4,0)-2&lt;$N10,$N10="")),AND($U10&lt;&gt;"",$U10&gt;0,OR(VLOOKUP($AB10,药材与丹炉!$N:$Q,4,0)-3&lt;$W10,$W10="")),NOT(OR(AND($Q10&lt;&gt;"",$S10&lt;&gt;"",VLOOKUP($AB10,药材与丹炉!$N:$Q,4,0)-3&gt;=$S10),$P10="")),NOT(OR(AND($H10&lt;&gt;"",$J10&lt;&gt;"",VLOOKUP($AB10,药材与丹炉!$N:$Q,4,0)-1&gt;=$J10),$G10="")),NOT(OR($U10="",AND($U10&lt;&gt;"",$U10&gt;0))),NOT(OR($Y10="",IF($Z10&lt;&gt;"",IFERROR(IF(VLOOKUP($Z10,药材与丹炉!$B:$D,3,0)=-1,$X10=1,IF(VLOOKUP($Z10,药材与丹炉!$B:$D,3,0)=1,$X10=2,$X10=0)),0),0))),$AC10="爆炸",(VLOOKUP($AB10,药材与丹炉!$N:$O,2,0)+8)&lt;$AD10)</f>
        <v>0</v>
      </c>
      <c r="AL10" s="1196">
        <v>0.9</v>
      </c>
      <c r="AM10" s="1198" t="s">
        <v>6522</v>
      </c>
      <c r="AN10" s="1199"/>
      <c r="AO10" s="1199"/>
      <c r="AP10" s="1199"/>
      <c r="AQ10" s="1178"/>
    </row>
    <row r="11" spans="1:43" ht="21.95" customHeight="1">
      <c r="A11" s="1185" t="s">
        <v>0</v>
      </c>
      <c r="B11" s="1185">
        <v>1</v>
      </c>
      <c r="C11" s="1185" t="s">
        <v>3428</v>
      </c>
      <c r="D11" s="1185">
        <v>999</v>
      </c>
      <c r="E11" s="1188" t="s">
        <v>3429</v>
      </c>
      <c r="F11" s="1185">
        <v>1</v>
      </c>
      <c r="G11" s="1185" t="s">
        <v>4212</v>
      </c>
      <c r="H11" s="1185">
        <v>1</v>
      </c>
      <c r="I11" s="1185" t="s">
        <v>3410</v>
      </c>
      <c r="J11" s="1186">
        <f>IFERROR(CEILING($H11/VLOOKUP($I11,药材与丹炉!$B:$H,COLUMN(药材与丹炉!$H11)-1,0),1),"")</f>
        <v>1</v>
      </c>
      <c r="K11" s="1185" t="s">
        <v>4212</v>
      </c>
      <c r="L11" s="1185" t="str">
        <f t="shared" si="0"/>
        <v/>
      </c>
      <c r="M11" s="1185"/>
      <c r="N11" s="1186" t="str">
        <f>IFERROR(CEILING($L11/VLOOKUP($M11,药材与丹炉!$B:$H,COLUMN(药材与丹炉!$H11)-1,0),1),"")</f>
        <v/>
      </c>
      <c r="O11" s="1185">
        <v>1</v>
      </c>
      <c r="P11" s="1185" t="s">
        <v>6391</v>
      </c>
      <c r="Q11" s="1185">
        <v>1</v>
      </c>
      <c r="R11" s="1185" t="s">
        <v>3400</v>
      </c>
      <c r="S11" s="1186">
        <f>IFERROR(CEILING($Q11/VLOOKUP($R11,药材与丹炉!$B:$H,COLUMN(药材与丹炉!$H11)-1,0),1),"")</f>
        <v>1</v>
      </c>
      <c r="T11" s="1185" t="str">
        <f t="shared" si="6"/>
        <v>培元</v>
      </c>
      <c r="U11" s="1185" t="str">
        <f t="shared" si="1"/>
        <v/>
      </c>
      <c r="V11" s="1185"/>
      <c r="W11" s="1186" t="str">
        <f>IFERROR(CEILING($U11/VLOOKUP($V11,药材与丹炉!$B:$H,COLUMN(药材与丹炉!$H11)-1,0),1),"")</f>
        <v/>
      </c>
      <c r="X11" s="1185">
        <f>IF(IFERROR(IF(AND($J11&gt;0,$J11&lt;&gt;""),VLOOKUP($I11,药材与丹炉!$B:$D,3,0),0),0)+IFERROR(IF(AND($N11&gt;0,$N11&lt;&gt;""),VLOOKUP($M11,药材与丹炉!$B:$D,3,0),0),0)+IFERROR(IF(AND($S11&gt;0,$S11&lt;&gt;""),VLOOKUP($R11,药材与丹炉!$B:$D,3,0),0),0)+IFERROR(IF(AND($W11&gt;0,$W11&lt;&gt;""),VLOOKUP($V11,药材与丹炉!$B:$D,3,0),0),0)&gt;0,1,IF(IFERROR(IF(AND($J11&gt;0,$J11&lt;&gt;""),VLOOKUP($I11,药材与丹炉!$B:$D,3,0),0),0)+IFERROR(IF(AND($N11&gt;0,$N11&lt;&gt;""),VLOOKUP($M11,药材与丹炉!$B:$D,3,0),0),0)+IFERROR(IF(AND($S11&gt;0,$S11&lt;&gt;""),VLOOKUP($R11,药材与丹炉!$B:$D,3,0),0),0)+IFERROR(IF(AND($W11&gt;0,$W11&lt;&gt;""),VLOOKUP($V11,药材与丹炉!$B:$D,3,0),0),0)&lt;0,2,0))</f>
        <v>0</v>
      </c>
      <c r="Y11" s="1185"/>
      <c r="Z11" s="1185"/>
      <c r="AA11" s="1186" t="str">
        <f>IFERROR($Y11/VLOOKUP($Z11,药材与丹炉!$B:$H,COLUMN(药材与丹炉!$H11)-1,0),"")</f>
        <v/>
      </c>
      <c r="AB11" s="1185" t="s">
        <v>3402</v>
      </c>
      <c r="AC11" s="1185">
        <f>IFERROR(IF($B11-VLOOKUP($AB11,药材与丹炉!$N:$P,2,0)&lt;0,IF($AO$1="是",0,1),IF($B11-VLOOKUP($AB11,药材与丹炉!$N:$P,2,0)=0,2,IF($B11-VLOOKUP($AB11,药材与丹炉!$N:$P,2,0)=1,40,IF($B11-VLOOKUP($AB11,药材与丹炉!$N:$P,2,0)=2,80,"爆炸")))),"")</f>
        <v>2</v>
      </c>
      <c r="AD11" s="1186">
        <f t="shared" si="2"/>
        <v>2</v>
      </c>
      <c r="AE11" s="1185">
        <f>IFERROR($J11*VLOOKUP($I11,药材与丹炉!$B:$K,10,0),0)+IFERROR($N11*VLOOKUP($M11,药材与丹炉!$B:$K,10,0),0)+IFERROR($S11*VLOOKUP($R11,药材与丹炉!$B:$K,10,0),0)+IFERROR($W11*VLOOKUP($V11,药材与丹炉!$B:$K,10,0),0)+IFERROR($AA11*VLOOKUP($Z11,药材与丹炉!$B:$K,10,0),0)+IFERROR($AC11*VLOOKUP($AB11,药材与丹炉!$N:$P,3,0)/100,0)</f>
        <v>30</v>
      </c>
      <c r="AF11" s="1185">
        <v>1</v>
      </c>
      <c r="AG11" s="693">
        <f t="shared" si="3"/>
        <v>-29</v>
      </c>
      <c r="AH11" s="1181">
        <f t="shared" si="4"/>
        <v>2</v>
      </c>
      <c r="AI11" s="1181">
        <f t="shared" si="5"/>
        <v>-28</v>
      </c>
      <c r="AJ11" s="1185">
        <f>IFERROR(IF($Y11/VLOOKUP($Y11,药材与丹炉!$T:$U,2,0)&lt;=(VLOOKUP($AB11,药材与丹炉!$N:$O,2,0)+8)-($J11+IFERROR(IF($N11="",0,$N11),0)+IFERROR(IF($S11="",0,$S11),0)+IFERROR(IF($W11="",0,$W11),0)),1,2),1)</f>
        <v>1</v>
      </c>
      <c r="AK11" s="1184" t="b">
        <f>OR(NOT(IFERROR(OR($L11="",AND($L11&lt;&gt;"",$L11&gt;0,VLOOKUP($AB11,药材与丹炉!$N:$O,2,0)=6)),0)),AND($L11&lt;&gt;"",$L11&gt;0,OR(VLOOKUP($AB11,药材与丹炉!$N:$Q,4,0)-2&lt;$N11,$N11="")),AND($U11&lt;&gt;"",$U11&gt;0,OR(VLOOKUP($AB11,药材与丹炉!$N:$Q,4,0)-3&lt;$W11,$W11="")),NOT(OR(AND($Q11&lt;&gt;"",$S11&lt;&gt;"",VLOOKUP($AB11,药材与丹炉!$N:$Q,4,0)-3&gt;=$S11),$P11="")),NOT(OR(AND($H11&lt;&gt;"",$J11&lt;&gt;"",VLOOKUP($AB11,药材与丹炉!$N:$Q,4,0)-1&gt;=$J11),$G11="")),NOT(OR($U11="",AND($U11&lt;&gt;"",$U11&gt;0))),NOT(OR($Y11="",IF($Z11&lt;&gt;"",IFERROR(IF(VLOOKUP($Z11,药材与丹炉!$B:$D,3,0)=-1,$X11=1,IF(VLOOKUP($Z11,药材与丹炉!$B:$D,3,0)=1,$X11=2,$X11=0)),0),0))),$AC11="爆炸",(VLOOKUP($AB11,药材与丹炉!$N:$O,2,0)+8)&lt;$AD11)</f>
        <v>0</v>
      </c>
      <c r="AL11" s="1196">
        <v>0.95</v>
      </c>
      <c r="AM11" s="1198" t="s">
        <v>6521</v>
      </c>
      <c r="AN11" s="1199"/>
      <c r="AO11" s="1199"/>
      <c r="AP11" s="1199"/>
      <c r="AQ11" s="1178"/>
    </row>
    <row r="12" spans="1:43" ht="21.95" customHeight="1">
      <c r="A12" s="1185">
        <v>5101</v>
      </c>
      <c r="B12" s="1185">
        <v>2</v>
      </c>
      <c r="C12" s="1185" t="s">
        <v>3430</v>
      </c>
      <c r="D12" s="1185">
        <v>999</v>
      </c>
      <c r="E12" s="1188" t="s">
        <v>6520</v>
      </c>
      <c r="F12" s="1185">
        <v>6</v>
      </c>
      <c r="G12" s="1185" t="s">
        <v>4212</v>
      </c>
      <c r="H12" s="1185">
        <v>6</v>
      </c>
      <c r="I12" s="1185" t="s">
        <v>3410</v>
      </c>
      <c r="J12" s="1186">
        <f>IFERROR(CEILING($H12/VLOOKUP($I12,药材与丹炉!$B:$H,COLUMN(药材与丹炉!$H12)-1,0),1),"")</f>
        <v>6</v>
      </c>
      <c r="K12" s="1185" t="s">
        <v>4212</v>
      </c>
      <c r="L12" s="1185" t="str">
        <f t="shared" si="0"/>
        <v/>
      </c>
      <c r="M12" s="1185"/>
      <c r="N12" s="1186" t="str">
        <f>IFERROR(CEILING($L12/VLOOKUP($M12,药材与丹炉!$B:$H,COLUMN(药材与丹炉!$H12)-1,0),1),"")</f>
        <v/>
      </c>
      <c r="O12" s="1185">
        <v>3</v>
      </c>
      <c r="P12" s="1185" t="s">
        <v>6394</v>
      </c>
      <c r="Q12" s="1185">
        <v>3</v>
      </c>
      <c r="R12" s="1185" t="s">
        <v>3486</v>
      </c>
      <c r="S12" s="1186">
        <f>IFERROR(CEILING($Q12/VLOOKUP($R12,药材与丹炉!$B:$H,COLUMN(药材与丹炉!$H12)-1,0),1),"")</f>
        <v>1</v>
      </c>
      <c r="T12" s="1185" t="str">
        <f t="shared" si="6"/>
        <v>固元</v>
      </c>
      <c r="U12" s="1185" t="str">
        <f t="shared" si="1"/>
        <v/>
      </c>
      <c r="V12" s="1185"/>
      <c r="W12" s="1186" t="str">
        <f>IFERROR(CEILING($U12/VLOOKUP($V12,药材与丹炉!$B:$H,COLUMN(药材与丹炉!$H12)-1,0),1),"")</f>
        <v/>
      </c>
      <c r="X12" s="1185">
        <f>IF(IFERROR(IF(AND($J12&gt;0,$J12&lt;&gt;""),VLOOKUP($I12,药材与丹炉!$B:$D,3,0),0),0)+IFERROR(IF(AND($N12&gt;0,$N12&lt;&gt;""),VLOOKUP($M12,药材与丹炉!$B:$D,3,0),0),0)+IFERROR(IF(AND($S12&gt;0,$S12&lt;&gt;""),VLOOKUP($R12,药材与丹炉!$B:$D,3,0),0),0)+IFERROR(IF(AND($W12&gt;0,$W12&lt;&gt;""),VLOOKUP($V12,药材与丹炉!$B:$D,3,0),0),0)&gt;0,1,IF(IFERROR(IF(AND($J12&gt;0,$J12&lt;&gt;""),VLOOKUP($I12,药材与丹炉!$B:$D,3,0),0),0)+IFERROR(IF(AND($N12&gt;0,$N12&lt;&gt;""),VLOOKUP($M12,药材与丹炉!$B:$D,3,0),0),0)+IFERROR(IF(AND($S12&gt;0,$S12&lt;&gt;""),VLOOKUP($R12,药材与丹炉!$B:$D,3,0),0),0)+IFERROR(IF(AND($W12&gt;0,$W12&lt;&gt;""),VLOOKUP($V12,药材与丹炉!$B:$D,3,0),0),0)&lt;0,2,0))</f>
        <v>0</v>
      </c>
      <c r="Y12" s="1185">
        <v>3</v>
      </c>
      <c r="Z12" s="1185" t="s">
        <v>3411</v>
      </c>
      <c r="AA12" s="1186">
        <f>IFERROR($Y12/VLOOKUP($Z12,药材与丹炉!$B:$H,COLUMN(药材与丹炉!$H12)-1,0),"")</f>
        <v>3</v>
      </c>
      <c r="AB12" s="1185" t="s">
        <v>3415</v>
      </c>
      <c r="AC12" s="1185">
        <f>IFERROR(IF($B12-VLOOKUP($AB12,药材与丹炉!$N:$P,2,0)&lt;0,IF($AO$1="是",0,1),IF($B12-VLOOKUP($AB12,药材与丹炉!$N:$P,2,0)=0,2,IF($B12-VLOOKUP($AB12,药材与丹炉!$N:$P,2,0)=1,40,IF($B12-VLOOKUP($AB12,药材与丹炉!$N:$P,2,0)=2,80,"爆炸")))),"")</f>
        <v>2</v>
      </c>
      <c r="AD12" s="1186">
        <f t="shared" si="2"/>
        <v>10</v>
      </c>
      <c r="AE12" s="1185">
        <f>IFERROR($J12*VLOOKUP($I12,药材与丹炉!$B:$K,10,0),0)+IFERROR($N12*VLOOKUP($M12,药材与丹炉!$B:$K,10,0),0)+IFERROR($S12*VLOOKUP($R12,药材与丹炉!$B:$K,10,0),0)+IFERROR($W12*VLOOKUP($V12,药材与丹炉!$B:$K,10,0),0)+IFERROR($AA12*VLOOKUP($Z12,药材与丹炉!$B:$K,10,0),0)+IFERROR($AC12*VLOOKUP($AB12,药材与丹炉!$N:$P,3,0)/100,0)</f>
        <v>141</v>
      </c>
      <c r="AF12" s="1185">
        <v>206</v>
      </c>
      <c r="AG12" s="693">
        <f t="shared" si="3"/>
        <v>65</v>
      </c>
      <c r="AH12" s="1181">
        <f t="shared" si="4"/>
        <v>412</v>
      </c>
      <c r="AI12" s="1181">
        <f t="shared" si="5"/>
        <v>271</v>
      </c>
      <c r="AJ12" s="1185">
        <f>IFERROR(IF($Y12/VLOOKUP($Y12,药材与丹炉!$T:$U,2,0)&lt;=(VLOOKUP($AB12,药材与丹炉!$N:$O,2,0)+8)-($J12+IFERROR(IF($N12="",0,$N12),0)+IFERROR(IF($S12="",0,$S12),0)+IFERROR(IF($W12="",0,$W12),0)),1,2),1)</f>
        <v>1</v>
      </c>
      <c r="AK12" s="1184" t="b">
        <f>OR(NOT(IFERROR(OR($L12="",AND($L12&lt;&gt;"",$L12&gt;0,VLOOKUP($AB12,药材与丹炉!$N:$O,2,0)=6)),0)),AND($L12&lt;&gt;"",$L12&gt;0,OR(VLOOKUP($AB12,药材与丹炉!$N:$Q,4,0)-2&lt;$N12,$N12="")),AND($U12&lt;&gt;"",$U12&gt;0,OR(VLOOKUP($AB12,药材与丹炉!$N:$Q,4,0)-3&lt;$W12,$W12="")),NOT(OR(AND($Q12&lt;&gt;"",$S12&lt;&gt;"",VLOOKUP($AB12,药材与丹炉!$N:$Q,4,0)-3&gt;=$S12),$P12="")),NOT(OR(AND($H12&lt;&gt;"",$J12&lt;&gt;"",VLOOKUP($AB12,药材与丹炉!$N:$Q,4,0)-1&gt;=$J12),$G12="")),NOT(OR($U12="",AND($U12&lt;&gt;"",$U12&gt;0))),NOT(OR($Y12="",IF($Z12&lt;&gt;"",IFERROR(IF(VLOOKUP($Z12,药材与丹炉!$B:$D,3,0)=-1,$X12=1,IF(VLOOKUP($Z12,药材与丹炉!$B:$D,3,0)=1,$X12=2,$X12=0)),0),0))),$AC12="爆炸",(VLOOKUP($AB12,药材与丹炉!$N:$O,2,0)+8)&lt;$AD12)</f>
        <v>0</v>
      </c>
      <c r="AL12" s="1200">
        <v>0.97499999999999998</v>
      </c>
      <c r="AM12" s="1199" t="s">
        <v>6519</v>
      </c>
      <c r="AN12" s="1199"/>
      <c r="AO12" s="1199"/>
      <c r="AP12" s="1199"/>
      <c r="AQ12" s="1178"/>
    </row>
    <row r="13" spans="1:43" ht="21.95" customHeight="1">
      <c r="A13" s="1185">
        <v>5102</v>
      </c>
      <c r="B13" s="1185">
        <v>2</v>
      </c>
      <c r="C13" s="1185" t="s">
        <v>3433</v>
      </c>
      <c r="D13" s="1185">
        <v>100</v>
      </c>
      <c r="E13" s="1188" t="s">
        <v>3434</v>
      </c>
      <c r="F13" s="1185">
        <v>9</v>
      </c>
      <c r="G13" s="1185" t="s">
        <v>6302</v>
      </c>
      <c r="H13" s="1185">
        <v>9</v>
      </c>
      <c r="I13" s="1185" t="s">
        <v>3457</v>
      </c>
      <c r="J13" s="1186">
        <f>IFERROR(CEILING($H13/VLOOKUP($I13,药材与丹炉!$B:$H,COLUMN(药材与丹炉!$H13)-1,0),1),"")</f>
        <v>3</v>
      </c>
      <c r="K13" s="1185" t="s">
        <v>6302</v>
      </c>
      <c r="L13" s="1185" t="str">
        <f t="shared" si="0"/>
        <v/>
      </c>
      <c r="M13" s="1185"/>
      <c r="N13" s="1186" t="str">
        <f>IFERROR(CEILING($L13/VLOOKUP($M13,药材与丹炉!$B:$H,COLUMN(药材与丹炉!$H13)-1,0),1),"")</f>
        <v/>
      </c>
      <c r="O13" s="1185">
        <v>21</v>
      </c>
      <c r="P13" s="1185" t="s">
        <v>6430</v>
      </c>
      <c r="Q13" s="1185">
        <v>21</v>
      </c>
      <c r="R13" s="1185" t="s">
        <v>3435</v>
      </c>
      <c r="S13" s="1186">
        <f>IFERROR(CEILING($Q13/VLOOKUP($R13,药材与丹炉!$B:$H,COLUMN(药材与丹炉!$H13)-1,0),1),"")</f>
        <v>7</v>
      </c>
      <c r="T13" s="1185" t="str">
        <f t="shared" si="6"/>
        <v>养气</v>
      </c>
      <c r="U13" s="1185" t="str">
        <f t="shared" si="1"/>
        <v/>
      </c>
      <c r="V13" s="1185"/>
      <c r="W13" s="1186" t="str">
        <f>IFERROR(CEILING($U13/VLOOKUP($V13,药材与丹炉!$B:$H,COLUMN(药材与丹炉!$H13)-1,0),1),"")</f>
        <v/>
      </c>
      <c r="X13" s="1185">
        <f>IF(IFERROR(IF(AND($J13&gt;0,$J13&lt;&gt;""),VLOOKUP($I13,药材与丹炉!$B:$D,3,0),0),0)+IFERROR(IF(AND($N13&gt;0,$N13&lt;&gt;""),VLOOKUP($M13,药材与丹炉!$B:$D,3,0),0),0)+IFERROR(IF(AND($S13&gt;0,$S13&lt;&gt;""),VLOOKUP($R13,药材与丹炉!$B:$D,3,0),0),0)+IFERROR(IF(AND($W13&gt;0,$W13&lt;&gt;""),VLOOKUP($V13,药材与丹炉!$B:$D,3,0),0),0)&gt;0,1,IF(IFERROR(IF(AND($J13&gt;0,$J13&lt;&gt;""),VLOOKUP($I13,药材与丹炉!$B:$D,3,0),0),0)+IFERROR(IF(AND($N13&gt;0,$N13&lt;&gt;""),VLOOKUP($M13,药材与丹炉!$B:$D,3,0),0),0)+IFERROR(IF(AND($S13&gt;0,$S13&lt;&gt;""),VLOOKUP($R13,药材与丹炉!$B:$D,3,0),0),0)+IFERROR(IF(AND($W13&gt;0,$W13&lt;&gt;""),VLOOKUP($V13,药材与丹炉!$B:$D,3,0),0),0)&lt;0,2,0))</f>
        <v>2</v>
      </c>
      <c r="Y13" s="1185">
        <v>3</v>
      </c>
      <c r="Z13" s="1185" t="s">
        <v>3460</v>
      </c>
      <c r="AA13" s="1186">
        <f>IFERROR($Y13/VLOOKUP($Z13,药材与丹炉!$B:$H,COLUMN(药材与丹炉!$H13)-1,0),"")</f>
        <v>1</v>
      </c>
      <c r="AB13" s="1185" t="s">
        <v>3436</v>
      </c>
      <c r="AC13" s="1185">
        <f>IFERROR(IF($B13-VLOOKUP($AB13,药材与丹炉!$N:$P,2,0)&lt;0,IF($AO$1="是",0,1),IF($B13-VLOOKUP($AB13,药材与丹炉!$N:$P,2,0)=0,2,IF($B13-VLOOKUP($AB13,药材与丹炉!$N:$P,2,0)=1,40,IF($B13-VLOOKUP($AB13,药材与丹炉!$N:$P,2,0)=2,80,"爆炸")))),"")</f>
        <v>1</v>
      </c>
      <c r="AD13" s="1186">
        <f t="shared" si="2"/>
        <v>11</v>
      </c>
      <c r="AE13" s="1185">
        <f>IFERROR($J13*VLOOKUP($I13,药材与丹炉!$B:$K,10,0),0)+IFERROR($N13*VLOOKUP($M13,药材与丹炉!$B:$K,10,0),0)+IFERROR($S13*VLOOKUP($R13,药材与丹炉!$B:$K,10,0),0)+IFERROR($W13*VLOOKUP($V13,药材与丹炉!$B:$K,10,0),0)+IFERROR($AA13*VLOOKUP($Z13,药材与丹炉!$B:$K,10,0),0)+IFERROR($AC13*VLOOKUP($AB13,药材与丹炉!$N:$P,3,0)/100,0)</f>
        <v>436</v>
      </c>
      <c r="AF13" s="1185">
        <v>608</v>
      </c>
      <c r="AG13" s="693">
        <f t="shared" si="3"/>
        <v>172</v>
      </c>
      <c r="AH13" s="1181">
        <f t="shared" si="4"/>
        <v>1216</v>
      </c>
      <c r="AI13" s="1181">
        <f t="shared" si="5"/>
        <v>780</v>
      </c>
      <c r="AJ13" s="1185">
        <f>IFERROR(IF($Y13/VLOOKUP($Y13,药材与丹炉!$T:$U,2,0)&lt;=(VLOOKUP($AB13,药材与丹炉!$N:$O,2,0)+8)-($J13+IFERROR(IF($N13="",0,$N13),0)+IFERROR(IF($S13="",0,$S13),0)+IFERROR(IF($W13="",0,$W13),0)),1,2),1)</f>
        <v>2</v>
      </c>
      <c r="AK13" s="1184" t="b">
        <f>OR(NOT(IFERROR(OR($L13="",AND($L13&lt;&gt;"",$L13&gt;0,VLOOKUP($AB13,药材与丹炉!$N:$O,2,0)=6)),0)),AND($L13&lt;&gt;"",$L13&gt;0,OR(VLOOKUP($AB13,药材与丹炉!$N:$Q,4,0)-2&lt;$N13,$N13="")),AND($U13&lt;&gt;"",$U13&gt;0,OR(VLOOKUP($AB13,药材与丹炉!$N:$Q,4,0)-3&lt;$W13,$W13="")),NOT(OR(AND($Q13&lt;&gt;"",$S13&lt;&gt;"",VLOOKUP($AB13,药材与丹炉!$N:$Q,4,0)-3&gt;=$S13),$P13="")),NOT(OR(AND($H13&lt;&gt;"",$J13&lt;&gt;"",VLOOKUP($AB13,药材与丹炉!$N:$Q,4,0)-1&gt;=$J13),$G13="")),NOT(OR($U13="",AND($U13&lt;&gt;"",$U13&gt;0))),NOT(OR($Y13="",IF($Z13&lt;&gt;"",IFERROR(IF(VLOOKUP($Z13,药材与丹炉!$B:$D,3,0)=-1,$X13=1,IF(VLOOKUP($Z13,药材与丹炉!$B:$D,3,0)=1,$X13=2,$X13=0)),0),0))),$AC13="爆炸",(VLOOKUP($AB13,药材与丹炉!$N:$O,2,0)+8)&lt;$AD13)</f>
        <v>0</v>
      </c>
      <c r="AL13" s="1196">
        <v>1</v>
      </c>
      <c r="AM13" s="1198" t="s">
        <v>6518</v>
      </c>
      <c r="AN13" s="1199"/>
      <c r="AO13" s="1199"/>
      <c r="AP13" s="1199"/>
      <c r="AQ13" s="1178"/>
    </row>
    <row r="14" spans="1:43" ht="21.95" customHeight="1">
      <c r="A14" s="1185">
        <v>5103</v>
      </c>
      <c r="B14" s="1185">
        <v>2</v>
      </c>
      <c r="C14" s="1185" t="s">
        <v>3437</v>
      </c>
      <c r="D14" s="1185">
        <v>100</v>
      </c>
      <c r="E14" s="1188" t="s">
        <v>3438</v>
      </c>
      <c r="F14" s="1185">
        <v>3</v>
      </c>
      <c r="G14" s="1185" t="s">
        <v>6304</v>
      </c>
      <c r="H14" s="1185">
        <v>3</v>
      </c>
      <c r="I14" s="1185" t="s">
        <v>3413</v>
      </c>
      <c r="J14" s="1186">
        <f>IFERROR(CEILING($H14/VLOOKUP($I14,药材与丹炉!$B:$H,COLUMN(药材与丹炉!$H14)-1,0),1),"")</f>
        <v>3</v>
      </c>
      <c r="K14" s="1185" t="s">
        <v>6304</v>
      </c>
      <c r="L14" s="1185" t="str">
        <f t="shared" si="0"/>
        <v/>
      </c>
      <c r="M14" s="1185"/>
      <c r="N14" s="1186" t="str">
        <f>IFERROR(CEILING($L14/VLOOKUP($M14,药材与丹炉!$B:$H,COLUMN(药材与丹炉!$H14)-1,0),1),"")</f>
        <v/>
      </c>
      <c r="O14" s="1185">
        <v>3</v>
      </c>
      <c r="P14" s="1185" t="s">
        <v>6325</v>
      </c>
      <c r="Q14" s="1185">
        <v>3</v>
      </c>
      <c r="R14" s="1185" t="s">
        <v>3414</v>
      </c>
      <c r="S14" s="1186">
        <f>IFERROR(CEILING($Q14/VLOOKUP($R14,药材与丹炉!$B:$H,COLUMN(药材与丹炉!$H14)-1,0),1),"")</f>
        <v>1</v>
      </c>
      <c r="T14" s="1185" t="str">
        <f t="shared" si="6"/>
        <v>神行</v>
      </c>
      <c r="U14" s="1185" t="str">
        <f t="shared" si="1"/>
        <v/>
      </c>
      <c r="V14" s="1185"/>
      <c r="W14" s="1186" t="str">
        <f>IFERROR(CEILING($U14/VLOOKUP($V14,药材与丹炉!$B:$H,COLUMN(药材与丹炉!$H14)-1,0),1),"")</f>
        <v/>
      </c>
      <c r="X14" s="1185">
        <f>IF(IFERROR(IF(AND($J14&gt;0,$J14&lt;&gt;""),VLOOKUP($I14,药材与丹炉!$B:$D,3,0),0),0)+IFERROR(IF(AND($N14&gt;0,$N14&lt;&gt;""),VLOOKUP($M14,药材与丹炉!$B:$D,3,0),0),0)+IFERROR(IF(AND($S14&gt;0,$S14&lt;&gt;""),VLOOKUP($R14,药材与丹炉!$B:$D,3,0),0),0)+IFERROR(IF(AND($W14&gt;0,$W14&lt;&gt;""),VLOOKUP($V14,药材与丹炉!$B:$D,3,0),0),0)&gt;0,1,IF(IFERROR(IF(AND($J14&gt;0,$J14&lt;&gt;""),VLOOKUP($I14,药材与丹炉!$B:$D,3,0),0),0)+IFERROR(IF(AND($N14&gt;0,$N14&lt;&gt;""),VLOOKUP($M14,药材与丹炉!$B:$D,3,0),0),0)+IFERROR(IF(AND($S14&gt;0,$S14&lt;&gt;""),VLOOKUP($R14,药材与丹炉!$B:$D,3,0),0),0)+IFERROR(IF(AND($W14&gt;0,$W14&lt;&gt;""),VLOOKUP($V14,药材与丹炉!$B:$D,3,0),0),0)&lt;0,2,0))</f>
        <v>0</v>
      </c>
      <c r="Y14" s="1185">
        <v>1</v>
      </c>
      <c r="Z14" s="1185" t="s">
        <v>3411</v>
      </c>
      <c r="AA14" s="1186">
        <f>IFERROR($Y14/VLOOKUP($Z14,药材与丹炉!$B:$H,COLUMN(药材与丹炉!$H14)-1,0),"")</f>
        <v>1</v>
      </c>
      <c r="AB14" s="1185" t="s">
        <v>3415</v>
      </c>
      <c r="AC14" s="1185">
        <f>IFERROR(IF($B14-VLOOKUP($AB14,药材与丹炉!$N:$P,2,0)&lt;0,IF($AO$1="是",0,1),IF($B14-VLOOKUP($AB14,药材与丹炉!$N:$P,2,0)=0,2,IF($B14-VLOOKUP($AB14,药材与丹炉!$N:$P,2,0)=1,40,IF($B14-VLOOKUP($AB14,药材与丹炉!$N:$P,2,0)=2,80,"爆炸")))),"")</f>
        <v>2</v>
      </c>
      <c r="AD14" s="1186">
        <f t="shared" si="2"/>
        <v>5</v>
      </c>
      <c r="AE14" s="1185">
        <f>IFERROR($J14*VLOOKUP($I14,药材与丹炉!$B:$K,10,0),0)+IFERROR($N14*VLOOKUP($M14,药材与丹炉!$B:$K,10,0),0)+IFERROR($S14*VLOOKUP($R14,药材与丹炉!$B:$K,10,0),0)+IFERROR($W14*VLOOKUP($V14,药材与丹炉!$B:$K,10,0),0)+IFERROR($AA14*VLOOKUP($Z14,药材与丹炉!$B:$K,10,0),0)+IFERROR($AC14*VLOOKUP($AB14,药材与丹炉!$N:$P,3,0)/100,0)</f>
        <v>96</v>
      </c>
      <c r="AF14" s="1185">
        <v>143</v>
      </c>
      <c r="AG14" s="693">
        <f t="shared" si="3"/>
        <v>47</v>
      </c>
      <c r="AH14" s="1181">
        <f t="shared" si="4"/>
        <v>286</v>
      </c>
      <c r="AI14" s="1181">
        <f t="shared" si="5"/>
        <v>190</v>
      </c>
      <c r="AJ14" s="1185">
        <f>IFERROR(IF($Y14/VLOOKUP($Y14,药材与丹炉!$T:$U,2,0)&lt;=(VLOOKUP($AB14,药材与丹炉!$N:$O,2,0)+8)-($J14+IFERROR(IF($N14="",0,$N14),0)+IFERROR(IF($S14="",0,$S14),0)+IFERROR(IF($W14="",0,$W14),0)),1,2),1)</f>
        <v>1</v>
      </c>
      <c r="AK14" s="1184" t="b">
        <f>OR(NOT(IFERROR(OR($L14="",AND($L14&lt;&gt;"",$L14&gt;0,VLOOKUP($AB14,药材与丹炉!$N:$O,2,0)=6)),0)),AND($L14&lt;&gt;"",$L14&gt;0,OR(VLOOKUP($AB14,药材与丹炉!$N:$Q,4,0)-2&lt;$N14,$N14="")),AND($U14&lt;&gt;"",$U14&gt;0,OR(VLOOKUP($AB14,药材与丹炉!$N:$Q,4,0)-3&lt;$W14,$W14="")),NOT(OR(AND($Q14&lt;&gt;"",$S14&lt;&gt;"",VLOOKUP($AB14,药材与丹炉!$N:$Q,4,0)-3&gt;=$S14),$P14="")),NOT(OR(AND($H14&lt;&gt;"",$J14&lt;&gt;"",VLOOKUP($AB14,药材与丹炉!$N:$Q,4,0)-1&gt;=$J14),$G14="")),NOT(OR($U14="",AND($U14&lt;&gt;"",$U14&gt;0))),NOT(OR($Y14="",IF($Z14&lt;&gt;"",IFERROR(IF(VLOOKUP($Z14,药材与丹炉!$B:$D,3,0)=-1,$X14=1,IF(VLOOKUP($Z14,药材与丹炉!$B:$D,3,0)=1,$X14=2,$X14=0)),0),0))),$AC14="爆炸",(VLOOKUP($AB14,药材与丹炉!$N:$O,2,0)+8)&lt;$AD14)</f>
        <v>0</v>
      </c>
      <c r="AL14" s="1200">
        <v>1.5</v>
      </c>
      <c r="AM14" s="1199" t="s">
        <v>6517</v>
      </c>
      <c r="AN14" s="1199"/>
      <c r="AO14" s="1199"/>
      <c r="AP14" s="1199"/>
      <c r="AQ14" s="1178"/>
    </row>
    <row r="15" spans="1:43" ht="21.95" customHeight="1">
      <c r="A15" s="1185">
        <v>5104</v>
      </c>
      <c r="B15" s="1185">
        <v>2</v>
      </c>
      <c r="C15" s="1185" t="s">
        <v>3439</v>
      </c>
      <c r="D15" s="1185">
        <v>999</v>
      </c>
      <c r="E15" s="1188" t="s">
        <v>6516</v>
      </c>
      <c r="F15" s="1185">
        <v>3</v>
      </c>
      <c r="G15" s="1185" t="s">
        <v>4212</v>
      </c>
      <c r="H15" s="1185">
        <v>3</v>
      </c>
      <c r="I15" s="1185" t="s">
        <v>3410</v>
      </c>
      <c r="J15" s="1186">
        <f>IFERROR(CEILING($H15/VLOOKUP($I15,药材与丹炉!$B:$H,COLUMN(药材与丹炉!$H15)-1,0),1),"")</f>
        <v>3</v>
      </c>
      <c r="K15" s="1185" t="s">
        <v>4212</v>
      </c>
      <c r="L15" s="1185" t="str">
        <f t="shared" si="0"/>
        <v/>
      </c>
      <c r="M15" s="1185"/>
      <c r="N15" s="1186" t="str">
        <f>IFERROR(CEILING($L15/VLOOKUP($M15,药材与丹炉!$B:$H,COLUMN(药材与丹炉!$H15)-1,0),1),"")</f>
        <v/>
      </c>
      <c r="O15" s="1185">
        <v>18</v>
      </c>
      <c r="P15" s="1185" t="s">
        <v>6391</v>
      </c>
      <c r="Q15" s="1185">
        <v>18</v>
      </c>
      <c r="R15" s="1185" t="s">
        <v>3407</v>
      </c>
      <c r="S15" s="1186">
        <f>IFERROR(CEILING($Q15/VLOOKUP($R15,药材与丹炉!$B:$H,COLUMN(药材与丹炉!$H15)-1,0),1),"")</f>
        <v>6</v>
      </c>
      <c r="T15" s="1185" t="str">
        <f t="shared" si="6"/>
        <v>培元</v>
      </c>
      <c r="U15" s="1185" t="str">
        <f t="shared" si="1"/>
        <v/>
      </c>
      <c r="V15" s="1185"/>
      <c r="W15" s="1186" t="str">
        <f>IFERROR(CEILING($U15/VLOOKUP($V15,药材与丹炉!$B:$H,COLUMN(药材与丹炉!$H15)-1,0),1),"")</f>
        <v/>
      </c>
      <c r="X15" s="1185">
        <f>IF(IFERROR(IF(AND($J15&gt;0,$J15&lt;&gt;""),VLOOKUP($I15,药材与丹炉!$B:$D,3,0),0),0)+IFERROR(IF(AND($N15&gt;0,$N15&lt;&gt;""),VLOOKUP($M15,药材与丹炉!$B:$D,3,0),0),0)+IFERROR(IF(AND($S15&gt;0,$S15&lt;&gt;""),VLOOKUP($R15,药材与丹炉!$B:$D,3,0),0),0)+IFERROR(IF(AND($W15&gt;0,$W15&lt;&gt;""),VLOOKUP($V15,药材与丹炉!$B:$D,3,0),0),0)&gt;0,1,IF(IFERROR(IF(AND($J15&gt;0,$J15&lt;&gt;""),VLOOKUP($I15,药材与丹炉!$B:$D,3,0),0),0)+IFERROR(IF(AND($N15&gt;0,$N15&lt;&gt;""),VLOOKUP($M15,药材与丹炉!$B:$D,3,0),0),0)+IFERROR(IF(AND($S15&gt;0,$S15&lt;&gt;""),VLOOKUP($R15,药材与丹炉!$B:$D,3,0),0),0)+IFERROR(IF(AND($W15&gt;0,$W15&lt;&gt;""),VLOOKUP($V15,药材与丹炉!$B:$D,3,0),0),0)&lt;0,2,0))</f>
        <v>2</v>
      </c>
      <c r="Y15" s="1185">
        <v>3</v>
      </c>
      <c r="Z15" s="1185" t="s">
        <v>3460</v>
      </c>
      <c r="AA15" s="1186">
        <f>IFERROR($Y15/VLOOKUP($Z15,药材与丹炉!$B:$H,COLUMN(药材与丹炉!$H15)-1,0),"")</f>
        <v>1</v>
      </c>
      <c r="AB15" s="1185" t="s">
        <v>3415</v>
      </c>
      <c r="AC15" s="1185">
        <f>IFERROR(IF($B15-VLOOKUP($AB15,药材与丹炉!$N:$P,2,0)&lt;0,IF($AO$1="是",0,1),IF($B15-VLOOKUP($AB15,药材与丹炉!$N:$P,2,0)=0,2,IF($B15-VLOOKUP($AB15,药材与丹炉!$N:$P,2,0)=1,40,IF($B15-VLOOKUP($AB15,药材与丹炉!$N:$P,2,0)=2,80,"爆炸")))),"")</f>
        <v>2</v>
      </c>
      <c r="AD15" s="1186">
        <f t="shared" si="2"/>
        <v>10</v>
      </c>
      <c r="AE15" s="1185">
        <f>IFERROR($J15*VLOOKUP($I15,药材与丹炉!$B:$K,10,0),0)+IFERROR($N15*VLOOKUP($M15,药材与丹炉!$B:$K,10,0),0)+IFERROR($S15*VLOOKUP($R15,药材与丹炉!$B:$K,10,0),0)+IFERROR($W15*VLOOKUP($V15,药材与丹炉!$B:$K,10,0),0)+IFERROR($AA15*VLOOKUP($Z15,药材与丹炉!$B:$K,10,0),0)+IFERROR($AC15*VLOOKUP($AB15,药材与丹炉!$N:$P,3,0)/100,0)</f>
        <v>303</v>
      </c>
      <c r="AF15" s="1185">
        <v>356</v>
      </c>
      <c r="AG15" s="693">
        <f t="shared" si="3"/>
        <v>53</v>
      </c>
      <c r="AH15" s="1181">
        <f t="shared" si="4"/>
        <v>712</v>
      </c>
      <c r="AI15" s="1181">
        <f t="shared" si="5"/>
        <v>409</v>
      </c>
      <c r="AJ15" s="1185">
        <f>IFERROR(IF($Y15/VLOOKUP($Y15,药材与丹炉!$T:$U,2,0)&lt;=(VLOOKUP($AB15,药材与丹炉!$N:$O,2,0)+8)-($J15+IFERROR(IF($N15="",0,$N15),0)+IFERROR(IF($S15="",0,$S15),0)+IFERROR(IF($W15="",0,$W15),0)),1,2),1)</f>
        <v>2</v>
      </c>
      <c r="AK15" s="1184" t="b">
        <f>OR(NOT(IFERROR(OR($L15="",AND($L15&lt;&gt;"",$L15&gt;0,VLOOKUP($AB15,药材与丹炉!$N:$O,2,0)=6)),0)),AND($L15&lt;&gt;"",$L15&gt;0,OR(VLOOKUP($AB15,药材与丹炉!$N:$Q,4,0)-2&lt;$N15,$N15="")),AND($U15&lt;&gt;"",$U15&gt;0,OR(VLOOKUP($AB15,药材与丹炉!$N:$Q,4,0)-3&lt;$W15,$W15="")),NOT(OR(AND($Q15&lt;&gt;"",$S15&lt;&gt;"",VLOOKUP($AB15,药材与丹炉!$N:$Q,4,0)-3&gt;=$S15),$P15="")),NOT(OR(AND($H15&lt;&gt;"",$J15&lt;&gt;"",VLOOKUP($AB15,药材与丹炉!$N:$Q,4,0)-1&gt;=$J15),$G15="")),NOT(OR($U15="",AND($U15&lt;&gt;"",$U15&gt;0))),NOT(OR($Y15="",IF($Z15&lt;&gt;"",IFERROR(IF(VLOOKUP($Z15,药材与丹炉!$B:$D,3,0)=-1,$X15=1,IF(VLOOKUP($Z15,药材与丹炉!$B:$D,3,0)=1,$X15=2,$X15=0)),0),0))),$AC15="爆炸",(VLOOKUP($AB15,药材与丹炉!$N:$O,2,0)+8)&lt;$AD15)</f>
        <v>0</v>
      </c>
      <c r="AL15" s="1196">
        <v>2</v>
      </c>
      <c r="AM15" s="1198" t="s">
        <v>6515</v>
      </c>
      <c r="AN15" s="1197"/>
      <c r="AO15" s="1197"/>
      <c r="AP15" s="1197"/>
      <c r="AQ15" s="1178"/>
    </row>
    <row r="16" spans="1:43" ht="21.95" customHeight="1">
      <c r="A16" s="1185">
        <v>5105</v>
      </c>
      <c r="B16" s="1185">
        <v>2</v>
      </c>
      <c r="C16" s="1185" t="s">
        <v>3442</v>
      </c>
      <c r="D16" s="1185">
        <v>100</v>
      </c>
      <c r="E16" s="1188" t="s">
        <v>3443</v>
      </c>
      <c r="F16" s="1185">
        <v>9</v>
      </c>
      <c r="G16" s="1185" t="s">
        <v>6333</v>
      </c>
      <c r="H16" s="1185">
        <v>9</v>
      </c>
      <c r="I16" s="1185" t="s">
        <v>3444</v>
      </c>
      <c r="J16" s="1186">
        <f>IFERROR(CEILING($H16/VLOOKUP($I16,药材与丹炉!$B:$H,COLUMN(药材与丹炉!$H16)-1,0),1),"")</f>
        <v>1</v>
      </c>
      <c r="K16" s="1185" t="s">
        <v>6333</v>
      </c>
      <c r="L16" s="1185" t="str">
        <f t="shared" si="0"/>
        <v/>
      </c>
      <c r="M16" s="1185"/>
      <c r="N16" s="1186" t="str">
        <f>IFERROR(CEILING($L16/VLOOKUP($M16,药材与丹炉!$B:$H,COLUMN(药材与丹炉!$H16)-1,0),1),"")</f>
        <v/>
      </c>
      <c r="O16" s="1185"/>
      <c r="P16" s="1185" t="s">
        <v>0</v>
      </c>
      <c r="Q16" s="1185" t="s">
        <v>0</v>
      </c>
      <c r="R16" s="1185"/>
      <c r="S16" s="1186" t="str">
        <f>IFERROR(CEILING($Q16/VLOOKUP($R16,药材与丹炉!$B:$H,COLUMN(药材与丹炉!$H16)-1,0),1),"")</f>
        <v/>
      </c>
      <c r="T16" s="1185" t="s">
        <v>0</v>
      </c>
      <c r="U16" s="1185" t="str">
        <f t="shared" si="1"/>
        <v/>
      </c>
      <c r="V16" s="1185"/>
      <c r="W16" s="1186" t="str">
        <f>IFERROR(CEILING($U16/VLOOKUP($V16,药材与丹炉!$B:$H,COLUMN(药材与丹炉!$H16)-1,0),1),"")</f>
        <v/>
      </c>
      <c r="X16" s="1185">
        <f>IF(IFERROR(IF(AND($J16&gt;0,$J16&lt;&gt;""),VLOOKUP($I16,药材与丹炉!$B:$D,3,0),0),0)+IFERROR(IF(AND($N16&gt;0,$N16&lt;&gt;""),VLOOKUP($M16,药材与丹炉!$B:$D,3,0),0),0)+IFERROR(IF(AND($S16&gt;0,$S16&lt;&gt;""),VLOOKUP($R16,药材与丹炉!$B:$D,3,0),0),0)+IFERROR(IF(AND($W16&gt;0,$W16&lt;&gt;""),VLOOKUP($V16,药材与丹炉!$B:$D,3,0),0),0)&gt;0,1,IF(IFERROR(IF(AND($J16&gt;0,$J16&lt;&gt;""),VLOOKUP($I16,药材与丹炉!$B:$D,3,0),0),0)+IFERROR(IF(AND($N16&gt;0,$N16&lt;&gt;""),VLOOKUP($M16,药材与丹炉!$B:$D,3,0),0),0)+IFERROR(IF(AND($S16&gt;0,$S16&lt;&gt;""),VLOOKUP($R16,药材与丹炉!$B:$D,3,0),0),0)+IFERROR(IF(AND($W16&gt;0,$W16&lt;&gt;""),VLOOKUP($V16,药材与丹炉!$B:$D,3,0),0),0)&lt;0,2,0))</f>
        <v>2</v>
      </c>
      <c r="Y16" s="1185">
        <v>3</v>
      </c>
      <c r="Z16" s="1185" t="s">
        <v>3399</v>
      </c>
      <c r="AA16" s="1186">
        <f>IFERROR($Y16/VLOOKUP($Z16,药材与丹炉!$B:$H,COLUMN(药材与丹炉!$H16)-1,0),"")</f>
        <v>3</v>
      </c>
      <c r="AB16" s="1185" t="s">
        <v>3415</v>
      </c>
      <c r="AC16" s="1185">
        <f>IFERROR(IF($B16-VLOOKUP($AB16,药材与丹炉!$N:$P,2,0)&lt;0,IF($AO$1="是",0,1),IF($B16-VLOOKUP($AB16,药材与丹炉!$N:$P,2,0)=0,2,IF($B16-VLOOKUP($AB16,药材与丹炉!$N:$P,2,0)=1,40,IF($B16-VLOOKUP($AB16,药材与丹炉!$N:$P,2,0)=2,80,"爆炸")))),"")</f>
        <v>2</v>
      </c>
      <c r="AD16" s="1186">
        <f t="shared" si="2"/>
        <v>4</v>
      </c>
      <c r="AE16" s="1185">
        <f>IFERROR($J16*VLOOKUP($I16,药材与丹炉!$B:$K,10,0),0)+IFERROR($N16*VLOOKUP($M16,药材与丹炉!$B:$K,10,0),0)+IFERROR($S16*VLOOKUP($R16,药材与丹炉!$B:$K,10,0),0)+IFERROR($W16*VLOOKUP($V16,药材与丹炉!$B:$K,10,0),0)+IFERROR($AA16*VLOOKUP($Z16,药材与丹炉!$B:$K,10,0),0)+IFERROR($AC16*VLOOKUP($AB16,药材与丹炉!$N:$P,3,0)/100,0)</f>
        <v>456</v>
      </c>
      <c r="AF16" s="1185">
        <v>281</v>
      </c>
      <c r="AG16" s="693">
        <f t="shared" si="3"/>
        <v>-175</v>
      </c>
      <c r="AH16" s="1181">
        <f t="shared" si="4"/>
        <v>562</v>
      </c>
      <c r="AI16" s="1181">
        <f t="shared" si="5"/>
        <v>106</v>
      </c>
      <c r="AJ16" s="1185">
        <f>IFERROR(IF($Y16/VLOOKUP($Y16,药材与丹炉!$T:$U,2,0)&lt;=(VLOOKUP($AB16,药材与丹炉!$N:$O,2,0)+8)-($J16+IFERROR(IF($N16="",0,$N16),0)+IFERROR(IF($S16="",0,$S16),0)+IFERROR(IF($W16="",0,$W16),0)),1,2),1)</f>
        <v>1</v>
      </c>
      <c r="AK16" s="1184" t="b">
        <f>OR(NOT(IFERROR(OR($L16="",AND($L16&lt;&gt;"",$L16&gt;0,VLOOKUP($AB16,药材与丹炉!$N:$O,2,0)=6)),0)),AND($L16&lt;&gt;"",$L16&gt;0,OR(VLOOKUP($AB16,药材与丹炉!$N:$Q,4,0)-2&lt;$N16,$N16="")),AND($U16&lt;&gt;"",$U16&gt;0,OR(VLOOKUP($AB16,药材与丹炉!$N:$Q,4,0)-3&lt;$W16,$W16="")),NOT(OR(AND($Q16&lt;&gt;"",$S16&lt;&gt;"",VLOOKUP($AB16,药材与丹炉!$N:$Q,4,0)-3&gt;=$S16),$P16="")),NOT(OR(AND($H16&lt;&gt;"",$J16&lt;&gt;"",VLOOKUP($AB16,药材与丹炉!$N:$Q,4,0)-1&gt;=$J16),$G16="")),NOT(OR($U16="",AND($U16&lt;&gt;"",$U16&gt;0))),NOT(OR($Y16="",IF($Z16&lt;&gt;"",IFERROR(IF(VLOOKUP($Z16,药材与丹炉!$B:$D,3,0)=-1,$X16=1,IF(VLOOKUP($Z16,药材与丹炉!$B:$D,3,0)=1,$X16=2,$X16=0)),0),0))),$AC16="爆炸",(VLOOKUP($AB16,药材与丹炉!$N:$O,2,0)+8)&lt;$AD16)</f>
        <v>0</v>
      </c>
      <c r="AL16" s="1189">
        <v>4</v>
      </c>
      <c r="AM16" s="1191"/>
      <c r="AN16" s="1190"/>
      <c r="AO16" s="1190"/>
      <c r="AP16" s="1190"/>
      <c r="AQ16" s="1178"/>
    </row>
    <row r="17" spans="1:53" ht="21.95" customHeight="1">
      <c r="A17" s="1185">
        <v>5106</v>
      </c>
      <c r="B17" s="1185">
        <v>2</v>
      </c>
      <c r="C17" s="1185" t="s">
        <v>3446</v>
      </c>
      <c r="D17" s="1185">
        <v>50</v>
      </c>
      <c r="E17" s="1188" t="s">
        <v>3447</v>
      </c>
      <c r="F17" s="1185">
        <v>3</v>
      </c>
      <c r="G17" s="1185" t="s">
        <v>6304</v>
      </c>
      <c r="H17" s="1185">
        <v>3</v>
      </c>
      <c r="I17" s="1185" t="s">
        <v>3413</v>
      </c>
      <c r="J17" s="1186">
        <f>IFERROR(CEILING($H17/VLOOKUP($I17,药材与丹炉!$B:$H,COLUMN(药材与丹炉!$H17)-1,0),1),"")</f>
        <v>3</v>
      </c>
      <c r="K17" s="1185" t="s">
        <v>6304</v>
      </c>
      <c r="L17" s="1185" t="str">
        <f t="shared" si="0"/>
        <v/>
      </c>
      <c r="M17" s="1185"/>
      <c r="N17" s="1186" t="str">
        <f>IFERROR(CEILING($L17/VLOOKUP($M17,药材与丹炉!$B:$H,COLUMN(药材与丹炉!$H17)-1,0),1),"")</f>
        <v/>
      </c>
      <c r="O17" s="1185"/>
      <c r="P17" s="1185" t="s">
        <v>6306</v>
      </c>
      <c r="Q17" s="1185">
        <v>3</v>
      </c>
      <c r="R17" s="1185" t="s">
        <v>3448</v>
      </c>
      <c r="S17" s="1186">
        <f>IFERROR(CEILING($Q17/VLOOKUP($R17,药材与丹炉!$B:$H,COLUMN(药材与丹炉!$H17)-1,0),1),"")</f>
        <v>1</v>
      </c>
      <c r="T17" s="1185" t="s">
        <v>240</v>
      </c>
      <c r="U17" s="1185">
        <v>3</v>
      </c>
      <c r="V17" s="1185" t="s">
        <v>3420</v>
      </c>
      <c r="W17" s="1186">
        <f>IFERROR(CEILING($U17/VLOOKUP($V17,药材与丹炉!$B:$H,COLUMN(药材与丹炉!$H17)-1,0),1),"")</f>
        <v>3</v>
      </c>
      <c r="X17" s="1185">
        <f>IF(IFERROR(IF(AND($J17&gt;0,$J17&lt;&gt;""),VLOOKUP($I17,药材与丹炉!$B:$D,3,0),0),0)+IFERROR(IF(AND($N17&gt;0,$N17&lt;&gt;""),VLOOKUP($M17,药材与丹炉!$B:$D,3,0),0),0)+IFERROR(IF(AND($S17&gt;0,$S17&lt;&gt;""),VLOOKUP($R17,药材与丹炉!$B:$D,3,0),0),0)+IFERROR(IF(AND($W17&gt;0,$W17&lt;&gt;""),VLOOKUP($V17,药材与丹炉!$B:$D,3,0),0),0)&gt;0,1,IF(IFERROR(IF(AND($J17&gt;0,$J17&lt;&gt;""),VLOOKUP($I17,药材与丹炉!$B:$D,3,0),0),0)+IFERROR(IF(AND($N17&gt;0,$N17&lt;&gt;""),VLOOKUP($M17,药材与丹炉!$B:$D,3,0),0),0)+IFERROR(IF(AND($S17&gt;0,$S17&lt;&gt;""),VLOOKUP($R17,药材与丹炉!$B:$D,3,0),0),0)+IFERROR(IF(AND($W17&gt;0,$W17&lt;&gt;""),VLOOKUP($V17,药材与丹炉!$B:$D,3,0),0),0)&lt;0,2,0))</f>
        <v>0</v>
      </c>
      <c r="Y17" s="1185">
        <v>3</v>
      </c>
      <c r="Z17" s="1185" t="s">
        <v>3411</v>
      </c>
      <c r="AA17" s="1186">
        <f>IFERROR($Y17/VLOOKUP($Z17,药材与丹炉!$B:$H,COLUMN(药材与丹炉!$H17)-1,0),"")</f>
        <v>3</v>
      </c>
      <c r="AB17" s="1185" t="s">
        <v>3415</v>
      </c>
      <c r="AC17" s="1185">
        <f>IFERROR(IF($B17-VLOOKUP($AB17,药材与丹炉!$N:$P,2,0)&lt;0,IF($AO$1="是",0,1),IF($B17-VLOOKUP($AB17,药材与丹炉!$N:$P,2,0)=0,2,IF($B17-VLOOKUP($AB17,药材与丹炉!$N:$P,2,0)=1,40,IF($B17-VLOOKUP($AB17,药材与丹炉!$N:$P,2,0)=2,80,"爆炸")))),"")</f>
        <v>2</v>
      </c>
      <c r="AD17" s="1186">
        <f t="shared" si="2"/>
        <v>10</v>
      </c>
      <c r="AE17" s="1185">
        <f>IFERROR($J17*VLOOKUP($I17,药材与丹炉!$B:$K,10,0),0)+IFERROR($N17*VLOOKUP($M17,药材与丹炉!$B:$K,10,0),0)+IFERROR($S17*VLOOKUP($R17,药材与丹炉!$B:$K,10,0),0)+IFERROR($W17*VLOOKUP($V17,药材与丹炉!$B:$K,10,0),0)+IFERROR($AA17*VLOOKUP($Z17,药材与丹炉!$B:$K,10,0),0)+IFERROR($AC17*VLOOKUP($AB17,药材与丹炉!$N:$P,3,0)/100,0)</f>
        <v>141</v>
      </c>
      <c r="AF17" s="1185">
        <v>231</v>
      </c>
      <c r="AG17" s="693">
        <f t="shared" si="3"/>
        <v>90</v>
      </c>
      <c r="AH17" s="1181">
        <f t="shared" si="4"/>
        <v>462</v>
      </c>
      <c r="AI17" s="1181">
        <f t="shared" si="5"/>
        <v>321</v>
      </c>
      <c r="AJ17" s="1185">
        <f>IFERROR(IF($Y17/VLOOKUP($Y17,药材与丹炉!$T:$U,2,0)&lt;=(VLOOKUP($AB17,药材与丹炉!$N:$O,2,0)+8)-($J17+IFERROR(IF($N17="",0,$N17),0)+IFERROR(IF($S17="",0,$S17),0)+IFERROR(IF($W17="",0,$W17),0)),1,2),1)</f>
        <v>1</v>
      </c>
      <c r="AK17" s="1184" t="b">
        <f>OR(NOT(IFERROR(OR($L17="",AND($L17&lt;&gt;"",$L17&gt;0,VLOOKUP($AB17,药材与丹炉!$N:$O,2,0)=6)),0)),AND($L17&lt;&gt;"",$L17&gt;0,OR(VLOOKUP($AB17,药材与丹炉!$N:$Q,4,0)-2&lt;$N17,$N17="")),AND($U17&lt;&gt;"",$U17&gt;0,OR(VLOOKUP($AB17,药材与丹炉!$N:$Q,4,0)-3&lt;$W17,$W17="")),NOT(OR(AND($Q17&lt;&gt;"",$S17&lt;&gt;"",VLOOKUP($AB17,药材与丹炉!$N:$Q,4,0)-3&gt;=$S17),$P17="")),NOT(OR(AND($H17&lt;&gt;"",$J17&lt;&gt;"",VLOOKUP($AB17,药材与丹炉!$N:$Q,4,0)-1&gt;=$J17),$G17="")),NOT(OR($U17="",AND($U17&lt;&gt;"",$U17&gt;0))),NOT(OR($Y17="",IF($Z17&lt;&gt;"",IFERROR(IF(VLOOKUP($Z17,药材与丹炉!$B:$D,3,0)=-1,$X17=1,IF(VLOOKUP($Z17,药材与丹炉!$B:$D,3,0)=1,$X17=2,$X17=0)),0),0))),$AC17="爆炸",(VLOOKUP($AB17,药材与丹炉!$N:$O,2,0)+8)&lt;$AD17)</f>
        <v>0</v>
      </c>
      <c r="AL17" s="1196">
        <v>6</v>
      </c>
      <c r="AM17" s="1191"/>
      <c r="AN17" s="1190"/>
      <c r="AO17" s="1190"/>
      <c r="AP17" s="1190"/>
    </row>
    <row r="18" spans="1:53" ht="21.95" customHeight="1">
      <c r="A18" s="1185">
        <v>5107</v>
      </c>
      <c r="B18" s="1185">
        <v>2</v>
      </c>
      <c r="C18" s="1185" t="s">
        <v>3449</v>
      </c>
      <c r="D18" s="1185">
        <v>50</v>
      </c>
      <c r="E18" s="1188" t="s">
        <v>3450</v>
      </c>
      <c r="F18" s="1185">
        <v>3</v>
      </c>
      <c r="G18" s="1185" t="s">
        <v>6304</v>
      </c>
      <c r="H18" s="1185">
        <v>3</v>
      </c>
      <c r="I18" s="1185" t="s">
        <v>3413</v>
      </c>
      <c r="J18" s="1186">
        <f>IFERROR(CEILING($H18/VLOOKUP($I18,药材与丹炉!$B:$H,COLUMN(药材与丹炉!$H18)-1,0),1),"")</f>
        <v>3</v>
      </c>
      <c r="K18" s="1185" t="s">
        <v>6304</v>
      </c>
      <c r="L18" s="1185" t="str">
        <f t="shared" si="0"/>
        <v/>
      </c>
      <c r="M18" s="1185"/>
      <c r="N18" s="1186" t="str">
        <f>IFERROR(CEILING($L18/VLOOKUP($M18,药材与丹炉!$B:$H,COLUMN(药材与丹炉!$H18)-1,0),1),"")</f>
        <v/>
      </c>
      <c r="O18" s="1185"/>
      <c r="P18" s="1185" t="s">
        <v>4320</v>
      </c>
      <c r="Q18" s="1185">
        <v>3</v>
      </c>
      <c r="R18" s="1185" t="s">
        <v>3451</v>
      </c>
      <c r="S18" s="1186">
        <f>IFERROR(CEILING($Q18/VLOOKUP($R18,药材与丹炉!$B:$H,COLUMN(药材与丹炉!$H18)-1,0),1),"")</f>
        <v>1</v>
      </c>
      <c r="T18" s="1185" t="s">
        <v>240</v>
      </c>
      <c r="U18" s="1185">
        <v>3</v>
      </c>
      <c r="V18" s="1185" t="s">
        <v>3420</v>
      </c>
      <c r="W18" s="1186">
        <f>IFERROR(CEILING($U18/VLOOKUP($V18,药材与丹炉!$B:$H,COLUMN(药材与丹炉!$H18)-1,0),1),"")</f>
        <v>3</v>
      </c>
      <c r="X18" s="1185">
        <f>IF(IFERROR(IF(AND($J18&gt;0,$J18&lt;&gt;""),VLOOKUP($I18,药材与丹炉!$B:$D,3,0),0),0)+IFERROR(IF(AND($N18&gt;0,$N18&lt;&gt;""),VLOOKUP($M18,药材与丹炉!$B:$D,3,0),0),0)+IFERROR(IF(AND($S18&gt;0,$S18&lt;&gt;""),VLOOKUP($R18,药材与丹炉!$B:$D,3,0),0),0)+IFERROR(IF(AND($W18&gt;0,$W18&lt;&gt;""),VLOOKUP($V18,药材与丹炉!$B:$D,3,0),0),0)&gt;0,1,IF(IFERROR(IF(AND($J18&gt;0,$J18&lt;&gt;""),VLOOKUP($I18,药材与丹炉!$B:$D,3,0),0),0)+IFERROR(IF(AND($N18&gt;0,$N18&lt;&gt;""),VLOOKUP($M18,药材与丹炉!$B:$D,3,0),0),0)+IFERROR(IF(AND($S18&gt;0,$S18&lt;&gt;""),VLOOKUP($R18,药材与丹炉!$B:$D,3,0),0),0)+IFERROR(IF(AND($W18&gt;0,$W18&lt;&gt;""),VLOOKUP($V18,药材与丹炉!$B:$D,3,0),0),0)&lt;0,2,0))</f>
        <v>2</v>
      </c>
      <c r="Y18" s="1185">
        <v>3</v>
      </c>
      <c r="Z18" s="1185" t="s">
        <v>3400</v>
      </c>
      <c r="AA18" s="1186">
        <f>IFERROR($Y18/VLOOKUP($Z18,药材与丹炉!$B:$H,COLUMN(药材与丹炉!$H18)-1,0),"")</f>
        <v>3</v>
      </c>
      <c r="AB18" s="1185" t="s">
        <v>3415</v>
      </c>
      <c r="AC18" s="1185">
        <f>IFERROR(IF($B18-VLOOKUP($AB18,药材与丹炉!$N:$P,2,0)&lt;0,IF($AO$1="是",0,1),IF($B18-VLOOKUP($AB18,药材与丹炉!$N:$P,2,0)=0,2,IF($B18-VLOOKUP($AB18,药材与丹炉!$N:$P,2,0)=1,40,IF($B18-VLOOKUP($AB18,药材与丹炉!$N:$P,2,0)=2,80,"爆炸")))),"")</f>
        <v>2</v>
      </c>
      <c r="AD18" s="1186">
        <f t="shared" si="2"/>
        <v>10</v>
      </c>
      <c r="AE18" s="1185">
        <f>IFERROR($J18*VLOOKUP($I18,药材与丹炉!$B:$K,10,0),0)+IFERROR($N18*VLOOKUP($M18,药材与丹炉!$B:$K,10,0),0)+IFERROR($S18*VLOOKUP($R18,药材与丹炉!$B:$K,10,0),0)+IFERROR($W18*VLOOKUP($V18,药材与丹炉!$B:$K,10,0),0)+IFERROR($AA18*VLOOKUP($Z18,药材与丹炉!$B:$K,10,0),0)+IFERROR($AC18*VLOOKUP($AB18,药材与丹炉!$N:$P,3,0)/100,0)</f>
        <v>141</v>
      </c>
      <c r="AF18" s="1185">
        <v>231</v>
      </c>
      <c r="AG18" s="693">
        <f t="shared" si="3"/>
        <v>90</v>
      </c>
      <c r="AH18" s="1181">
        <f t="shared" si="4"/>
        <v>462</v>
      </c>
      <c r="AI18" s="1181">
        <f t="shared" si="5"/>
        <v>321</v>
      </c>
      <c r="AJ18" s="1185">
        <f>IFERROR(IF($Y18/VLOOKUP($Y18,药材与丹炉!$T:$U,2,0)&lt;=(VLOOKUP($AB18,药材与丹炉!$N:$O,2,0)+8)-($J18+IFERROR(IF($N18="",0,$N18),0)+IFERROR(IF($S18="",0,$S18),0)+IFERROR(IF($W18="",0,$W18),0)),1,2),1)</f>
        <v>1</v>
      </c>
      <c r="AK18" s="1184" t="b">
        <f>OR(NOT(IFERROR(OR($L18="",AND($L18&lt;&gt;"",$L18&gt;0,VLOOKUP($AB18,药材与丹炉!$N:$O,2,0)=6)),0)),AND($L18&lt;&gt;"",$L18&gt;0,OR(VLOOKUP($AB18,药材与丹炉!$N:$Q,4,0)-2&lt;$N18,$N18="")),AND($U18&lt;&gt;"",$U18&gt;0,OR(VLOOKUP($AB18,药材与丹炉!$N:$Q,4,0)-3&lt;$W18,$W18="")),NOT(OR(AND($Q18&lt;&gt;"",$S18&lt;&gt;"",VLOOKUP($AB18,药材与丹炉!$N:$Q,4,0)-3&gt;=$S18),$P18="")),NOT(OR(AND($H18&lt;&gt;"",$J18&lt;&gt;"",VLOOKUP($AB18,药材与丹炉!$N:$Q,4,0)-1&gt;=$J18),$G18="")),NOT(OR($U18="",AND($U18&lt;&gt;"",$U18&gt;0))),NOT(OR($Y18="",IF($Z18&lt;&gt;"",IFERROR(IF(VLOOKUP($Z18,药材与丹炉!$B:$D,3,0)=-1,$X18=1,IF(VLOOKUP($Z18,药材与丹炉!$B:$D,3,0)=1,$X18=2,$X18=0)),0),0))),$AC18="爆炸",(VLOOKUP($AB18,药材与丹炉!$N:$O,2,0)+8)&lt;$AD18)</f>
        <v>0</v>
      </c>
      <c r="AL18" s="1189">
        <v>8</v>
      </c>
      <c r="AM18" s="1191"/>
      <c r="AN18" s="1190"/>
      <c r="AO18" s="1190"/>
      <c r="AP18" s="1190"/>
    </row>
    <row r="19" spans="1:53" ht="21.95" customHeight="1">
      <c r="A19" s="1185">
        <v>5108</v>
      </c>
      <c r="B19" s="1185">
        <v>2</v>
      </c>
      <c r="C19" s="1185" t="s">
        <v>3452</v>
      </c>
      <c r="D19" s="1185">
        <v>50</v>
      </c>
      <c r="E19" s="1188" t="s">
        <v>3453</v>
      </c>
      <c r="F19" s="1185">
        <v>3</v>
      </c>
      <c r="G19" s="1185" t="s">
        <v>6304</v>
      </c>
      <c r="H19" s="1185">
        <v>3</v>
      </c>
      <c r="I19" s="1185" t="s">
        <v>3413</v>
      </c>
      <c r="J19" s="1186">
        <f>IFERROR(CEILING($H19/VLOOKUP($I19,药材与丹炉!$B:$H,COLUMN(药材与丹炉!$H19)-1,0),1),"")</f>
        <v>3</v>
      </c>
      <c r="K19" s="1185" t="s">
        <v>6304</v>
      </c>
      <c r="L19" s="1185" t="str">
        <f t="shared" si="0"/>
        <v/>
      </c>
      <c r="M19" s="1185"/>
      <c r="N19" s="1186" t="str">
        <f>IFERROR(CEILING($L19/VLOOKUP($M19,药材与丹炉!$B:$H,COLUMN(药材与丹炉!$H19)-1,0),1),"")</f>
        <v/>
      </c>
      <c r="O19" s="1185"/>
      <c r="P19" s="1185" t="s">
        <v>4355</v>
      </c>
      <c r="Q19" s="1185">
        <v>3</v>
      </c>
      <c r="R19" s="1185" t="s">
        <v>3454</v>
      </c>
      <c r="S19" s="1186">
        <f>IFERROR(CEILING($Q19/VLOOKUP($R19,药材与丹炉!$B:$H,COLUMN(药材与丹炉!$H19)-1,0),1),"")</f>
        <v>1</v>
      </c>
      <c r="T19" s="1185" t="s">
        <v>240</v>
      </c>
      <c r="U19" s="1185">
        <v>3</v>
      </c>
      <c r="V19" s="1185" t="s">
        <v>3420</v>
      </c>
      <c r="W19" s="1186">
        <f>IFERROR(CEILING($U19/VLOOKUP($V19,药材与丹炉!$B:$H,COLUMN(药材与丹炉!$H19)-1,0),1),"")</f>
        <v>3</v>
      </c>
      <c r="X19" s="1185">
        <f>IF(IFERROR(IF(AND($J19&gt;0,$J19&lt;&gt;""),VLOOKUP($I19,药材与丹炉!$B:$D,3,0),0),0)+IFERROR(IF(AND($N19&gt;0,$N19&lt;&gt;""),VLOOKUP($M19,药材与丹炉!$B:$D,3,0),0),0)+IFERROR(IF(AND($S19&gt;0,$S19&lt;&gt;""),VLOOKUP($R19,药材与丹炉!$B:$D,3,0),0),0)+IFERROR(IF(AND($W19&gt;0,$W19&lt;&gt;""),VLOOKUP($V19,药材与丹炉!$B:$D,3,0),0),0)&gt;0,1,IF(IFERROR(IF(AND($J19&gt;0,$J19&lt;&gt;""),VLOOKUP($I19,药材与丹炉!$B:$D,3,0),0),0)+IFERROR(IF(AND($N19&gt;0,$N19&lt;&gt;""),VLOOKUP($M19,药材与丹炉!$B:$D,3,0),0),0)+IFERROR(IF(AND($S19&gt;0,$S19&lt;&gt;""),VLOOKUP($R19,药材与丹炉!$B:$D,3,0),0),0)+IFERROR(IF(AND($W19&gt;0,$W19&lt;&gt;""),VLOOKUP($V19,药材与丹炉!$B:$D,3,0),0),0)&lt;0,2,0))</f>
        <v>2</v>
      </c>
      <c r="Y19" s="1185">
        <v>3</v>
      </c>
      <c r="Z19" s="1185" t="s">
        <v>3400</v>
      </c>
      <c r="AA19" s="1186">
        <f>IFERROR($Y19/VLOOKUP($Z19,药材与丹炉!$B:$H,COLUMN(药材与丹炉!$H19)-1,0),"")</f>
        <v>3</v>
      </c>
      <c r="AB19" s="1185" t="s">
        <v>3415</v>
      </c>
      <c r="AC19" s="1185">
        <f>IFERROR(IF($B19-VLOOKUP($AB19,药材与丹炉!$N:$P,2,0)&lt;0,IF($AO$1="是",0,1),IF($B19-VLOOKUP($AB19,药材与丹炉!$N:$P,2,0)=0,2,IF($B19-VLOOKUP($AB19,药材与丹炉!$N:$P,2,0)=1,40,IF($B19-VLOOKUP($AB19,药材与丹炉!$N:$P,2,0)=2,80,"爆炸")))),"")</f>
        <v>2</v>
      </c>
      <c r="AD19" s="1186">
        <f t="shared" si="2"/>
        <v>10</v>
      </c>
      <c r="AE19" s="1185">
        <f>IFERROR($J19*VLOOKUP($I19,药材与丹炉!$B:$K,10,0),0)+IFERROR($N19*VLOOKUP($M19,药材与丹炉!$B:$K,10,0),0)+IFERROR($S19*VLOOKUP($R19,药材与丹炉!$B:$K,10,0),0)+IFERROR($W19*VLOOKUP($V19,药材与丹炉!$B:$K,10,0),0)+IFERROR($AA19*VLOOKUP($Z19,药材与丹炉!$B:$K,10,0),0)+IFERROR($AC19*VLOOKUP($AB19,药材与丹炉!$N:$P,3,0)/100,0)</f>
        <v>141</v>
      </c>
      <c r="AF19" s="1185">
        <v>231</v>
      </c>
      <c r="AG19" s="693">
        <f t="shared" si="3"/>
        <v>90</v>
      </c>
      <c r="AH19" s="1181">
        <f t="shared" si="4"/>
        <v>462</v>
      </c>
      <c r="AI19" s="1181">
        <f t="shared" si="5"/>
        <v>321</v>
      </c>
      <c r="AJ19" s="1185">
        <f>IFERROR(IF($Y19/VLOOKUP($Y19,药材与丹炉!$T:$U,2,0)&lt;=(VLOOKUP($AB19,药材与丹炉!$N:$O,2,0)+8)-($J19+IFERROR(IF($N19="",0,$N19),0)+IFERROR(IF($S19="",0,$S19),0)+IFERROR(IF($W19="",0,$W19),0)),1,2),1)</f>
        <v>1</v>
      </c>
      <c r="AK19" s="1184" t="b">
        <f>OR(NOT(IFERROR(OR($L19="",AND($L19&lt;&gt;"",$L19&gt;0,VLOOKUP($AB19,药材与丹炉!$N:$O,2,0)=6)),0)),AND($L19&lt;&gt;"",$L19&gt;0,OR(VLOOKUP($AB19,药材与丹炉!$N:$Q,4,0)-2&lt;$N19,$N19="")),AND($U19&lt;&gt;"",$U19&gt;0,OR(VLOOKUP($AB19,药材与丹炉!$N:$Q,4,0)-3&lt;$W19,$W19="")),NOT(OR(AND($Q19&lt;&gt;"",$S19&lt;&gt;"",VLOOKUP($AB19,药材与丹炉!$N:$Q,4,0)-3&gt;=$S19),$P19="")),NOT(OR(AND($H19&lt;&gt;"",$J19&lt;&gt;"",VLOOKUP($AB19,药材与丹炉!$N:$Q,4,0)-1&gt;=$J19),$G19="")),NOT(OR($U19="",AND($U19&lt;&gt;"",$U19&gt;0))),NOT(OR($Y19="",IF($Z19&lt;&gt;"",IFERROR(IF(VLOOKUP($Z19,药材与丹炉!$B:$D,3,0)=-1,$X19=1,IF(VLOOKUP($Z19,药材与丹炉!$B:$D,3,0)=1,$X19=2,$X19=0)),0),0))),$AC19="爆炸",(VLOOKUP($AB19,药材与丹炉!$N:$O,2,0)+8)&lt;$AD19)</f>
        <v>0</v>
      </c>
      <c r="AL19" s="1196">
        <v>10</v>
      </c>
      <c r="AM19" s="1195"/>
      <c r="AN19" s="1190"/>
      <c r="AO19" s="1190"/>
      <c r="AP19" s="1190"/>
    </row>
    <row r="20" spans="1:53" ht="21.95" customHeight="1">
      <c r="A20" s="1185">
        <v>5109</v>
      </c>
      <c r="B20" s="1185">
        <v>2</v>
      </c>
      <c r="C20" s="1185" t="s">
        <v>3455</v>
      </c>
      <c r="D20" s="1185">
        <v>50</v>
      </c>
      <c r="E20" s="1188" t="s">
        <v>3456</v>
      </c>
      <c r="F20" s="1185">
        <v>3</v>
      </c>
      <c r="G20" s="1185" t="s">
        <v>6304</v>
      </c>
      <c r="H20" s="1185">
        <v>3</v>
      </c>
      <c r="I20" s="1185" t="s">
        <v>3413</v>
      </c>
      <c r="J20" s="1186">
        <f>IFERROR(CEILING($H20/VLOOKUP($I20,药材与丹炉!$B:$H,COLUMN(药材与丹炉!$H20)-1,0),1),"")</f>
        <v>3</v>
      </c>
      <c r="K20" s="1185" t="s">
        <v>6304</v>
      </c>
      <c r="L20" s="1185" t="str">
        <f t="shared" si="0"/>
        <v/>
      </c>
      <c r="M20" s="1185"/>
      <c r="N20" s="1186" t="str">
        <f>IFERROR(CEILING($L20/VLOOKUP($M20,药材与丹炉!$B:$H,COLUMN(药材与丹炉!$H20)-1,0),1),"")</f>
        <v/>
      </c>
      <c r="O20" s="1185"/>
      <c r="P20" s="1185" t="s">
        <v>4295</v>
      </c>
      <c r="Q20" s="1185">
        <v>3</v>
      </c>
      <c r="R20" s="1185" t="s">
        <v>3457</v>
      </c>
      <c r="S20" s="1186">
        <f>IFERROR(CEILING($Q20/VLOOKUP($R20,药材与丹炉!$B:$H,COLUMN(药材与丹炉!$H20)-1,0),1),"")</f>
        <v>1</v>
      </c>
      <c r="T20" s="1185" t="s">
        <v>240</v>
      </c>
      <c r="U20" s="1185">
        <v>3</v>
      </c>
      <c r="V20" s="1185" t="s">
        <v>3420</v>
      </c>
      <c r="W20" s="1186">
        <f>IFERROR(CEILING($U20/VLOOKUP($V20,药材与丹炉!$B:$H,COLUMN(药材与丹炉!$H20)-1,0),1),"")</f>
        <v>3</v>
      </c>
      <c r="X20" s="1185">
        <f>IF(IFERROR(IF(AND($J20&gt;0,$J20&lt;&gt;""),VLOOKUP($I20,药材与丹炉!$B:$D,3,0),0),0)+IFERROR(IF(AND($N20&gt;0,$N20&lt;&gt;""),VLOOKUP($M20,药材与丹炉!$B:$D,3,0),0),0)+IFERROR(IF(AND($S20&gt;0,$S20&lt;&gt;""),VLOOKUP($R20,药材与丹炉!$B:$D,3,0),0),0)+IFERROR(IF(AND($W20&gt;0,$W20&lt;&gt;""),VLOOKUP($V20,药材与丹炉!$B:$D,3,0),0),0)&gt;0,1,IF(IFERROR(IF(AND($J20&gt;0,$J20&lt;&gt;""),VLOOKUP($I20,药材与丹炉!$B:$D,3,0),0),0)+IFERROR(IF(AND($N20&gt;0,$N20&lt;&gt;""),VLOOKUP($M20,药材与丹炉!$B:$D,3,0),0),0)+IFERROR(IF(AND($S20&gt;0,$S20&lt;&gt;""),VLOOKUP($R20,药材与丹炉!$B:$D,3,0),0),0)+IFERROR(IF(AND($W20&gt;0,$W20&lt;&gt;""),VLOOKUP($V20,药材与丹炉!$B:$D,3,0),0),0)&lt;0,2,0))</f>
        <v>2</v>
      </c>
      <c r="Y20" s="1185">
        <v>3</v>
      </c>
      <c r="Z20" s="1185" t="s">
        <v>3400</v>
      </c>
      <c r="AA20" s="1186">
        <f>IFERROR($Y20/VLOOKUP($Z20,药材与丹炉!$B:$H,COLUMN(药材与丹炉!$H20)-1,0),"")</f>
        <v>3</v>
      </c>
      <c r="AB20" s="1185" t="s">
        <v>3415</v>
      </c>
      <c r="AC20" s="1185">
        <f>IFERROR(IF($B20-VLOOKUP($AB20,药材与丹炉!$N:$P,2,0)&lt;0,IF($AO$1="是",0,1),IF($B20-VLOOKUP($AB20,药材与丹炉!$N:$P,2,0)=0,2,IF($B20-VLOOKUP($AB20,药材与丹炉!$N:$P,2,0)=1,40,IF($B20-VLOOKUP($AB20,药材与丹炉!$N:$P,2,0)=2,80,"爆炸")))),"")</f>
        <v>2</v>
      </c>
      <c r="AD20" s="1186">
        <f t="shared" si="2"/>
        <v>10</v>
      </c>
      <c r="AE20" s="1185">
        <f>IFERROR($J20*VLOOKUP($I20,药材与丹炉!$B:$K,10,0),0)+IFERROR($N20*VLOOKUP($M20,药材与丹炉!$B:$K,10,0),0)+IFERROR($S20*VLOOKUP($R20,药材与丹炉!$B:$K,10,0),0)+IFERROR($W20*VLOOKUP($V20,药材与丹炉!$B:$K,10,0),0)+IFERROR($AA20*VLOOKUP($Z20,药材与丹炉!$B:$K,10,0),0)+IFERROR($AC20*VLOOKUP($AB20,药材与丹炉!$N:$P,3,0)/100,0)</f>
        <v>141</v>
      </c>
      <c r="AF20" s="1185">
        <v>231</v>
      </c>
      <c r="AG20" s="693">
        <f t="shared" si="3"/>
        <v>90</v>
      </c>
      <c r="AH20" s="1181">
        <f t="shared" si="4"/>
        <v>462</v>
      </c>
      <c r="AI20" s="1181">
        <f t="shared" si="5"/>
        <v>321</v>
      </c>
      <c r="AJ20" s="1185">
        <f>IFERROR(IF($Y20/VLOOKUP($Y20,药材与丹炉!$T:$U,2,0)&lt;=(VLOOKUP($AB20,药材与丹炉!$N:$O,2,0)+8)-($J20+IFERROR(IF($N20="",0,$N20),0)+IFERROR(IF($S20="",0,$S20),0)+IFERROR(IF($W20="",0,$W20),0)),1,2),1)</f>
        <v>1</v>
      </c>
      <c r="AK20" s="1184" t="b">
        <f>OR(NOT(IFERROR(OR($L20="",AND($L20&lt;&gt;"",$L20&gt;0,VLOOKUP($AB20,药材与丹炉!$N:$O,2,0)=6)),0)),AND($L20&lt;&gt;"",$L20&gt;0,OR(VLOOKUP($AB20,药材与丹炉!$N:$Q,4,0)-2&lt;$N20,$N20="")),AND($U20&lt;&gt;"",$U20&gt;0,OR(VLOOKUP($AB20,药材与丹炉!$N:$Q,4,0)-3&lt;$W20,$W20="")),NOT(OR(AND($Q20&lt;&gt;"",$S20&lt;&gt;"",VLOOKUP($AB20,药材与丹炉!$N:$Q,4,0)-3&gt;=$S20),$P20="")),NOT(OR(AND($H20&lt;&gt;"",$J20&lt;&gt;"",VLOOKUP($AB20,药材与丹炉!$N:$Q,4,0)-1&gt;=$J20),$G20="")),NOT(OR($U20="",AND($U20&lt;&gt;"",$U20&gt;0))),NOT(OR($Y20="",IF($Z20&lt;&gt;"",IFERROR(IF(VLOOKUP($Z20,药材与丹炉!$B:$D,3,0)=-1,$X20=1,IF(VLOOKUP($Z20,药材与丹炉!$B:$D,3,0)=1,$X20=2,$X20=0)),0),0))),$AC20="爆炸",(VLOOKUP($AB20,药材与丹炉!$N:$O,2,0)+8)&lt;$AD20)</f>
        <v>0</v>
      </c>
      <c r="AL20" s="1194" t="s">
        <v>6514</v>
      </c>
      <c r="AM20" s="1256" t="s">
        <v>6511</v>
      </c>
      <c r="AN20" s="1256"/>
      <c r="AO20" s="1264" t="s">
        <v>6513</v>
      </c>
      <c r="AP20" s="1265"/>
    </row>
    <row r="21" spans="1:53" ht="21.95" customHeight="1">
      <c r="A21" s="1185">
        <v>5110</v>
      </c>
      <c r="B21" s="1185">
        <v>2</v>
      </c>
      <c r="C21" s="1185" t="s">
        <v>3458</v>
      </c>
      <c r="D21" s="1185">
        <v>50</v>
      </c>
      <c r="E21" s="1188" t="s">
        <v>3459</v>
      </c>
      <c r="F21" s="1185">
        <v>3</v>
      </c>
      <c r="G21" s="1185" t="s">
        <v>6304</v>
      </c>
      <c r="H21" s="1185">
        <v>3</v>
      </c>
      <c r="I21" s="1185" t="s">
        <v>3413</v>
      </c>
      <c r="J21" s="1186">
        <f>IFERROR(CEILING($H21/VLOOKUP($I21,药材与丹炉!$B:$H,COLUMN(药材与丹炉!$H21)-1,0),1),"")</f>
        <v>3</v>
      </c>
      <c r="K21" s="1185" t="s">
        <v>6304</v>
      </c>
      <c r="L21" s="1185" t="str">
        <f t="shared" si="0"/>
        <v/>
      </c>
      <c r="M21" s="1185"/>
      <c r="N21" s="1186" t="str">
        <f>IFERROR(CEILING($L21/VLOOKUP($M21,药材与丹炉!$B:$H,COLUMN(药材与丹炉!$H21)-1,0),1),"")</f>
        <v/>
      </c>
      <c r="O21" s="1185"/>
      <c r="P21" s="1185" t="s">
        <v>4286</v>
      </c>
      <c r="Q21" s="1185">
        <v>3</v>
      </c>
      <c r="R21" s="1185" t="s">
        <v>3460</v>
      </c>
      <c r="S21" s="1186">
        <f>IFERROR(CEILING($Q21/VLOOKUP($R21,药材与丹炉!$B:$H,COLUMN(药材与丹炉!$H21)-1,0),1),"")</f>
        <v>1</v>
      </c>
      <c r="T21" s="1185" t="s">
        <v>240</v>
      </c>
      <c r="U21" s="1185">
        <v>3</v>
      </c>
      <c r="V21" s="1185" t="s">
        <v>3420</v>
      </c>
      <c r="W21" s="1186">
        <f>IFERROR(CEILING($U21/VLOOKUP($V21,药材与丹炉!$B:$H,COLUMN(药材与丹炉!$H21)-1,0),1),"")</f>
        <v>3</v>
      </c>
      <c r="X21" s="1185">
        <f>IF(IFERROR(IF(AND($J21&gt;0,$J21&lt;&gt;""),VLOOKUP($I21,药材与丹炉!$B:$D,3,0),0),0)+IFERROR(IF(AND($N21&gt;0,$N21&lt;&gt;""),VLOOKUP($M21,药材与丹炉!$B:$D,3,0),0),0)+IFERROR(IF(AND($S21&gt;0,$S21&lt;&gt;""),VLOOKUP($R21,药材与丹炉!$B:$D,3,0),0),0)+IFERROR(IF(AND($W21&gt;0,$W21&lt;&gt;""),VLOOKUP($V21,药材与丹炉!$B:$D,3,0),0),0)&gt;0,1,IF(IFERROR(IF(AND($J21&gt;0,$J21&lt;&gt;""),VLOOKUP($I21,药材与丹炉!$B:$D,3,0),0),0)+IFERROR(IF(AND($N21&gt;0,$N21&lt;&gt;""),VLOOKUP($M21,药材与丹炉!$B:$D,3,0),0),0)+IFERROR(IF(AND($S21&gt;0,$S21&lt;&gt;""),VLOOKUP($R21,药材与丹炉!$B:$D,3,0),0),0)+IFERROR(IF(AND($W21&gt;0,$W21&lt;&gt;""),VLOOKUP($V21,药材与丹炉!$B:$D,3,0),0),0)&lt;0,2,0))</f>
        <v>0</v>
      </c>
      <c r="Y21" s="1185">
        <v>3</v>
      </c>
      <c r="Z21" s="1185" t="s">
        <v>3411</v>
      </c>
      <c r="AA21" s="1186">
        <f>IFERROR($Y21/VLOOKUP($Z21,药材与丹炉!$B:$H,COLUMN(药材与丹炉!$H21)-1,0),"")</f>
        <v>3</v>
      </c>
      <c r="AB21" s="1185" t="s">
        <v>3415</v>
      </c>
      <c r="AC21" s="1185">
        <f>IFERROR(IF($B21-VLOOKUP($AB21,药材与丹炉!$N:$P,2,0)&lt;0,IF($AO$1="是",0,1),IF($B21-VLOOKUP($AB21,药材与丹炉!$N:$P,2,0)=0,2,IF($B21-VLOOKUP($AB21,药材与丹炉!$N:$P,2,0)=1,40,IF($B21-VLOOKUP($AB21,药材与丹炉!$N:$P,2,0)=2,80,"爆炸")))),"")</f>
        <v>2</v>
      </c>
      <c r="AD21" s="1186">
        <f t="shared" si="2"/>
        <v>10</v>
      </c>
      <c r="AE21" s="1185">
        <f>IFERROR($J21*VLOOKUP($I21,药材与丹炉!$B:$K,10,0),0)+IFERROR($N21*VLOOKUP($M21,药材与丹炉!$B:$K,10,0),0)+IFERROR($S21*VLOOKUP($R21,药材与丹炉!$B:$K,10,0),0)+IFERROR($W21*VLOOKUP($V21,药材与丹炉!$B:$K,10,0),0)+IFERROR($AA21*VLOOKUP($Z21,药材与丹炉!$B:$K,10,0),0)+IFERROR($AC21*VLOOKUP($AB21,药材与丹炉!$N:$P,3,0)/100,0)</f>
        <v>141</v>
      </c>
      <c r="AF21" s="1185">
        <v>231</v>
      </c>
      <c r="AG21" s="693">
        <f t="shared" si="3"/>
        <v>90</v>
      </c>
      <c r="AH21" s="1181">
        <f t="shared" si="4"/>
        <v>462</v>
      </c>
      <c r="AI21" s="1181">
        <f t="shared" si="5"/>
        <v>321</v>
      </c>
      <c r="AJ21" s="1185">
        <f>IFERROR(IF($Y21/VLOOKUP($Y21,药材与丹炉!$T:$U,2,0)&lt;=(VLOOKUP($AB21,药材与丹炉!$N:$O,2,0)+8)-($J21+IFERROR(IF($N21="",0,$N21),0)+IFERROR(IF($S21="",0,$S21),0)+IFERROR(IF($W21="",0,$W21),0)),1,2),1)</f>
        <v>1</v>
      </c>
      <c r="AK21" s="1184" t="b">
        <f>OR(NOT(IFERROR(OR($L21="",AND($L21&lt;&gt;"",$L21&gt;0,VLOOKUP($AB21,药材与丹炉!$N:$O,2,0)=6)),0)),AND($L21&lt;&gt;"",$L21&gt;0,OR(VLOOKUP($AB21,药材与丹炉!$N:$Q,4,0)-2&lt;$N21,$N21="")),AND($U21&lt;&gt;"",$U21&gt;0,OR(VLOOKUP($AB21,药材与丹炉!$N:$Q,4,0)-3&lt;$W21,$W21="")),NOT(OR(AND($Q21&lt;&gt;"",$S21&lt;&gt;"",VLOOKUP($AB21,药材与丹炉!$N:$Q,4,0)-3&gt;=$S21),$P21="")),NOT(OR(AND($H21&lt;&gt;"",$J21&lt;&gt;"",VLOOKUP($AB21,药材与丹炉!$N:$Q,4,0)-1&gt;=$J21),$G21="")),NOT(OR($U21="",AND($U21&lt;&gt;"",$U21&gt;0))),NOT(OR($Y21="",IF($Z21&lt;&gt;"",IFERROR(IF(VLOOKUP($Z21,药材与丹炉!$B:$D,3,0)=-1,$X21=1,IF(VLOOKUP($Z21,药材与丹炉!$B:$D,3,0)=1,$X21=2,$X21=0)),0),0))),$AC21="爆炸",(VLOOKUP($AB21,药材与丹炉!$N:$O,2,0)+8)&lt;$AD21)</f>
        <v>0</v>
      </c>
      <c r="AL21" s="1194" t="s">
        <v>6512</v>
      </c>
      <c r="AM21" s="1256">
        <f>VLOOKUP(AM20,AL22:AM27,2,FALSE)</f>
        <v>1</v>
      </c>
      <c r="AN21" s="1256"/>
      <c r="AO21" s="1266"/>
      <c r="AP21" s="1267"/>
    </row>
    <row r="22" spans="1:53" ht="21.95" customHeight="1">
      <c r="A22" s="1185">
        <v>5111</v>
      </c>
      <c r="B22" s="1185">
        <v>2</v>
      </c>
      <c r="C22" s="1185" t="s">
        <v>3461</v>
      </c>
      <c r="D22" s="1185">
        <v>20</v>
      </c>
      <c r="E22" s="1188" t="s">
        <v>3462</v>
      </c>
      <c r="F22" s="1185">
        <v>9</v>
      </c>
      <c r="G22" s="1185" t="s">
        <v>6323</v>
      </c>
      <c r="H22" s="1185">
        <v>9</v>
      </c>
      <c r="I22" s="1185" t="s">
        <v>3463</v>
      </c>
      <c r="J22" s="1186">
        <f>IFERROR(CEILING($H22/VLOOKUP($I22,药材与丹炉!$B:$H,COLUMN(药材与丹炉!$H22)-1,0),1),"")</f>
        <v>3</v>
      </c>
      <c r="K22" s="1185" t="s">
        <v>6323</v>
      </c>
      <c r="L22" s="1185" t="str">
        <f t="shared" si="0"/>
        <v/>
      </c>
      <c r="M22" s="1185"/>
      <c r="N22" s="1186" t="str">
        <f>IFERROR(CEILING($L22/VLOOKUP($M22,药材与丹炉!$B:$H,COLUMN(药材与丹炉!$H22)-1,0),1),"")</f>
        <v/>
      </c>
      <c r="O22" s="1185">
        <v>6</v>
      </c>
      <c r="P22" s="1185" t="s">
        <v>6371</v>
      </c>
      <c r="Q22" s="1185">
        <v>6</v>
      </c>
      <c r="R22" s="1185" t="s">
        <v>3464</v>
      </c>
      <c r="S22" s="1186">
        <f>IFERROR(CEILING($Q22/VLOOKUP($R22,药材与丹炉!$B:$H,COLUMN(药材与丹炉!$H22)-1,0),1),"")</f>
        <v>2</v>
      </c>
      <c r="T22" s="1185" t="str">
        <f>P22</f>
        <v>解毒</v>
      </c>
      <c r="U22" s="1185" t="str">
        <f>IFERROR(IF($O22-$Q22=0,"",$O22-$Q22),"")</f>
        <v/>
      </c>
      <c r="V22" s="1185"/>
      <c r="W22" s="1186" t="str">
        <f>IFERROR(CEILING($U22/VLOOKUP($V22,药材与丹炉!$B:$H,COLUMN(药材与丹炉!$H22)-1,0),1),"")</f>
        <v/>
      </c>
      <c r="X22" s="1185">
        <f>IF(IFERROR(IF(AND($J22&gt;0,$J22&lt;&gt;""),VLOOKUP($I22,药材与丹炉!$B:$D,3,0),0),0)+IFERROR(IF(AND($N22&gt;0,$N22&lt;&gt;""),VLOOKUP($M22,药材与丹炉!$B:$D,3,0),0),0)+IFERROR(IF(AND($S22&gt;0,$S22&lt;&gt;""),VLOOKUP($R22,药材与丹炉!$B:$D,3,0),0),0)+IFERROR(IF(AND($W22&gt;0,$W22&lt;&gt;""),VLOOKUP($V22,药材与丹炉!$B:$D,3,0),0),0)&gt;0,1,IF(IFERROR(IF(AND($J22&gt;0,$J22&lt;&gt;""),VLOOKUP($I22,药材与丹炉!$B:$D,3,0),0),0)+IFERROR(IF(AND($N22&gt;0,$N22&lt;&gt;""),VLOOKUP($M22,药材与丹炉!$B:$D,3,0),0),0)+IFERROR(IF(AND($S22&gt;0,$S22&lt;&gt;""),VLOOKUP($R22,药材与丹炉!$B:$D,3,0),0),0)+IFERROR(IF(AND($W22&gt;0,$W22&lt;&gt;""),VLOOKUP($V22,药材与丹炉!$B:$D,3,0),0),0)&lt;0,2,0))</f>
        <v>2</v>
      </c>
      <c r="Y22" s="1185">
        <v>3</v>
      </c>
      <c r="Z22" s="1185" t="s">
        <v>3400</v>
      </c>
      <c r="AA22" s="1186">
        <f>IFERROR($Y22/VLOOKUP($Z22,药材与丹炉!$B:$H,COLUMN(药材与丹炉!$H22)-1,0),"")</f>
        <v>3</v>
      </c>
      <c r="AB22" s="1185" t="s">
        <v>3415</v>
      </c>
      <c r="AC22" s="1185">
        <f>IFERROR(IF($B22-VLOOKUP($AB22,药材与丹炉!$N:$P,2,0)&lt;0,IF($AO$1="是",0,1),IF($B22-VLOOKUP($AB22,药材与丹炉!$N:$P,2,0)=0,2,IF($B22-VLOOKUP($AB22,药材与丹炉!$N:$P,2,0)=1,40,IF($B22-VLOOKUP($AB22,药材与丹炉!$N:$P,2,0)=2,80,"爆炸")))),"")</f>
        <v>2</v>
      </c>
      <c r="AD22" s="1186">
        <f t="shared" si="2"/>
        <v>8</v>
      </c>
      <c r="AE22" s="1185">
        <f>IFERROR($J22*VLOOKUP($I22,药材与丹炉!$B:$K,10,0),0)+IFERROR($N22*VLOOKUP($M22,药材与丹炉!$B:$K,10,0),0)+IFERROR($S22*VLOOKUP($R22,药材与丹炉!$B:$K,10,0),0)+IFERROR($W22*VLOOKUP($V22,药材与丹炉!$B:$K,10,0),0)+IFERROR($AA22*VLOOKUP($Z22,药材与丹炉!$B:$K,10,0),0)+IFERROR($AC22*VLOOKUP($AB22,药材与丹炉!$N:$P,3,0)/100,0)</f>
        <v>231</v>
      </c>
      <c r="AF22" s="1185">
        <v>281</v>
      </c>
      <c r="AG22" s="693">
        <f t="shared" si="3"/>
        <v>50</v>
      </c>
      <c r="AH22" s="1181">
        <f t="shared" si="4"/>
        <v>562</v>
      </c>
      <c r="AI22" s="1181">
        <f t="shared" si="5"/>
        <v>331</v>
      </c>
      <c r="AJ22" s="1185">
        <f>IFERROR(IF($Y22/VLOOKUP($Y22,药材与丹炉!$T:$U,2,0)&lt;=(VLOOKUP($AB22,药材与丹炉!$N:$O,2,0)+8)-($J22+IFERROR(IF($N22="",0,$N22),0)+IFERROR(IF($S22="",0,$S22),0)+IFERROR(IF($W22="",0,$W22),0)),1,2),1)</f>
        <v>1</v>
      </c>
      <c r="AK22" s="1184" t="b">
        <f>OR(NOT(IFERROR(OR($L22="",AND($L22&lt;&gt;"",$L22&gt;0,VLOOKUP($AB22,药材与丹炉!$N:$O,2,0)=6)),0)),AND($L22&lt;&gt;"",$L22&gt;0,OR(VLOOKUP($AB22,药材与丹炉!$N:$Q,4,0)-2&lt;$N22,$N22="")),AND($U22&lt;&gt;"",$U22&gt;0,OR(VLOOKUP($AB22,药材与丹炉!$N:$Q,4,0)-3&lt;$W22,$W22="")),NOT(OR(AND($Q22&lt;&gt;"",$S22&lt;&gt;"",VLOOKUP($AB22,药材与丹炉!$N:$Q,4,0)-3&gt;=$S22),$P22="")),NOT(OR(AND($H22&lt;&gt;"",$J22&lt;&gt;"",VLOOKUP($AB22,药材与丹炉!$N:$Q,4,0)-1&gt;=$J22),$G22="")),NOT(OR($U22="",AND($U22&lt;&gt;"",$U22&gt;0))),NOT(OR($Y22="",IF($Z22&lt;&gt;"",IFERROR(IF(VLOOKUP($Z22,药材与丹炉!$B:$D,3,0)=-1,$X22=1,IF(VLOOKUP($Z22,药材与丹炉!$B:$D,3,0)=1,$X22=2,$X22=0)),0),0))),$AC22="爆炸",(VLOOKUP($AB22,药材与丹炉!$N:$O,2,0)+8)&lt;$AD22)</f>
        <v>0</v>
      </c>
      <c r="AL22" s="1189" t="s">
        <v>6511</v>
      </c>
      <c r="AM22" s="1192">
        <v>1</v>
      </c>
      <c r="AN22" s="1149"/>
      <c r="AO22" s="1266"/>
      <c r="AP22" s="1267"/>
    </row>
    <row r="23" spans="1:53" ht="21.95" customHeight="1">
      <c r="A23" s="1185">
        <v>5112</v>
      </c>
      <c r="B23" s="1185">
        <v>2</v>
      </c>
      <c r="C23" s="1185" t="s">
        <v>3465</v>
      </c>
      <c r="D23" s="1185">
        <v>40</v>
      </c>
      <c r="E23" s="1188" t="s">
        <v>3466</v>
      </c>
      <c r="F23" s="1185">
        <v>9</v>
      </c>
      <c r="G23" s="1185" t="s">
        <v>6305</v>
      </c>
      <c r="H23" s="1185">
        <v>9</v>
      </c>
      <c r="I23" s="1185" t="s">
        <v>3441</v>
      </c>
      <c r="J23" s="1186">
        <f>IFERROR(CEILING($H23/VLOOKUP($I23,药材与丹炉!$B:$H,COLUMN(药材与丹炉!$H23)-1,0),1),"")</f>
        <v>3</v>
      </c>
      <c r="K23" s="1185" t="s">
        <v>6305</v>
      </c>
      <c r="L23" s="1185" t="str">
        <f t="shared" si="0"/>
        <v/>
      </c>
      <c r="M23" s="1185"/>
      <c r="N23" s="1186" t="str">
        <f>IFERROR(CEILING($L23/VLOOKUP($M23,药材与丹炉!$B:$H,COLUMN(药材与丹炉!$H23)-1,0),1),"")</f>
        <v/>
      </c>
      <c r="O23" s="1185"/>
      <c r="P23" s="1185" t="s">
        <v>6324</v>
      </c>
      <c r="Q23" s="1185">
        <v>12</v>
      </c>
      <c r="R23" s="1185" t="s">
        <v>3467</v>
      </c>
      <c r="S23" s="1186">
        <f>IFERROR(CEILING($Q23/VLOOKUP($R23,药材与丹炉!$B:$H,COLUMN(药材与丹炉!$H23)-1,0),1),"")</f>
        <v>4</v>
      </c>
      <c r="T23" s="1185" t="s">
        <v>6322</v>
      </c>
      <c r="U23" s="1185">
        <v>6</v>
      </c>
      <c r="V23" s="1185" t="s">
        <v>3432</v>
      </c>
      <c r="W23" s="1186">
        <f>IFERROR(CEILING($U23/VLOOKUP($V23,药材与丹炉!$B:$H,COLUMN(药材与丹炉!$H23)-1,0),1),"")</f>
        <v>2</v>
      </c>
      <c r="X23" s="1185">
        <f>IF(IFERROR(IF(AND($J23&gt;0,$J23&lt;&gt;""),VLOOKUP($I23,药材与丹炉!$B:$D,3,0),0),0)+IFERROR(IF(AND($N23&gt;0,$N23&lt;&gt;""),VLOOKUP($M23,药材与丹炉!$B:$D,3,0),0),0)+IFERROR(IF(AND($S23&gt;0,$S23&lt;&gt;""),VLOOKUP($R23,药材与丹炉!$B:$D,3,0),0),0)+IFERROR(IF(AND($W23&gt;0,$W23&lt;&gt;""),VLOOKUP($V23,药材与丹炉!$B:$D,3,0),0),0)&gt;0,1,IF(IFERROR(IF(AND($J23&gt;0,$J23&lt;&gt;""),VLOOKUP($I23,药材与丹炉!$B:$D,3,0),0),0)+IFERROR(IF(AND($N23&gt;0,$N23&lt;&gt;""),VLOOKUP($M23,药材与丹炉!$B:$D,3,0),0),0)+IFERROR(IF(AND($S23&gt;0,$S23&lt;&gt;""),VLOOKUP($R23,药材与丹炉!$B:$D,3,0),0),0)+IFERROR(IF(AND($W23&gt;0,$W23&lt;&gt;""),VLOOKUP($V23,药材与丹炉!$B:$D,3,0),0),0)&lt;0,2,0))</f>
        <v>0</v>
      </c>
      <c r="Y23" s="1185">
        <v>3</v>
      </c>
      <c r="Z23" s="1185" t="s">
        <v>3407</v>
      </c>
      <c r="AA23" s="1186">
        <f>IFERROR($Y23/VLOOKUP($Z23,药材与丹炉!$B:$H,COLUMN(药材与丹炉!$H23)-1,0),"")</f>
        <v>1</v>
      </c>
      <c r="AB23" s="1185" t="s">
        <v>3415</v>
      </c>
      <c r="AC23" s="1185">
        <f>IFERROR(IF($B23-VLOOKUP($AB23,药材与丹炉!$N:$P,2,0)&lt;0,IF($AO$1="是",0,1),IF($B23-VLOOKUP($AB23,药材与丹炉!$N:$P,2,0)=0,2,IF($B23-VLOOKUP($AB23,药材与丹炉!$N:$P,2,0)=1,40,IF($B23-VLOOKUP($AB23,药材与丹炉!$N:$P,2,0)=2,80,"爆炸")))),"")</f>
        <v>2</v>
      </c>
      <c r="AD23" s="1186">
        <f t="shared" si="2"/>
        <v>10</v>
      </c>
      <c r="AE23" s="1185">
        <f>IFERROR($J23*VLOOKUP($I23,药材与丹炉!$B:$K,10,0),0)+IFERROR($N23*VLOOKUP($M23,药材与丹炉!$B:$K,10,0),0)+IFERROR($S23*VLOOKUP($R23,药材与丹炉!$B:$K,10,0),0)+IFERROR($W23*VLOOKUP($V23,药材与丹炉!$B:$K,10,0),0)+IFERROR($AA23*VLOOKUP($Z23,药材与丹炉!$B:$K,10,0),0)+IFERROR($AC23*VLOOKUP($AB23,药材与丹炉!$N:$P,3,0)/100,0)</f>
        <v>384</v>
      </c>
      <c r="AF23" s="1185">
        <v>525</v>
      </c>
      <c r="AG23" s="693">
        <f t="shared" si="3"/>
        <v>141</v>
      </c>
      <c r="AH23" s="1181">
        <f t="shared" si="4"/>
        <v>1050</v>
      </c>
      <c r="AI23" s="1181">
        <f t="shared" si="5"/>
        <v>666</v>
      </c>
      <c r="AJ23" s="1185">
        <f>IFERROR(IF($Y23/VLOOKUP($Y23,药材与丹炉!$T:$U,2,0)&lt;=(VLOOKUP($AB23,药材与丹炉!$N:$O,2,0)+8)-($J23+IFERROR(IF($N23="",0,$N23),0)+IFERROR(IF($S23="",0,$S23),0)+IFERROR(IF($W23="",0,$W23),0)),1,2),1)</f>
        <v>2</v>
      </c>
      <c r="AK23" s="1184" t="b">
        <f>OR(NOT(IFERROR(OR($L23="",AND($L23&lt;&gt;"",$L23&gt;0,VLOOKUP($AB23,药材与丹炉!$N:$O,2,0)=6)),0)),AND($L23&lt;&gt;"",$L23&gt;0,OR(VLOOKUP($AB23,药材与丹炉!$N:$Q,4,0)-2&lt;$N23,$N23="")),AND($U23&lt;&gt;"",$U23&gt;0,OR(VLOOKUP($AB23,药材与丹炉!$N:$Q,4,0)-3&lt;$W23,$W23="")),NOT(OR(AND($Q23&lt;&gt;"",$S23&lt;&gt;"",VLOOKUP($AB23,药材与丹炉!$N:$Q,4,0)-3&gt;=$S23),$P23="")),NOT(OR(AND($H23&lt;&gt;"",$J23&lt;&gt;"",VLOOKUP($AB23,药材与丹炉!$N:$Q,4,0)-1&gt;=$J23),$G23="")),NOT(OR($U23="",AND($U23&lt;&gt;"",$U23&gt;0))),NOT(OR($Y23="",IF($Z23&lt;&gt;"",IFERROR(IF(VLOOKUP($Z23,药材与丹炉!$B:$D,3,0)=-1,$X23=1,IF(VLOOKUP($Z23,药材与丹炉!$B:$D,3,0)=1,$X23=2,$X23=0)),0),0))),$AC23="爆炸",(VLOOKUP($AB23,药材与丹炉!$N:$O,2,0)+8)&lt;$AD23)</f>
        <v>0</v>
      </c>
      <c r="AL23" s="1189" t="s">
        <v>4756</v>
      </c>
      <c r="AM23" s="1192">
        <v>2</v>
      </c>
      <c r="AN23" s="1149"/>
      <c r="AO23" s="1266"/>
      <c r="AP23" s="1267"/>
      <c r="AR23" s="1189"/>
      <c r="AS23" s="1191"/>
      <c r="AT23" s="1190"/>
      <c r="AU23" s="1190"/>
      <c r="AV23" s="1190"/>
      <c r="AX23" s="1193"/>
    </row>
    <row r="24" spans="1:53" ht="21.95" customHeight="1">
      <c r="A24" s="1185">
        <v>5113</v>
      </c>
      <c r="B24" s="1185">
        <v>2</v>
      </c>
      <c r="C24" s="1185" t="s">
        <v>3468</v>
      </c>
      <c r="D24" s="1185">
        <v>50</v>
      </c>
      <c r="E24" s="1188" t="s">
        <v>3469</v>
      </c>
      <c r="F24" s="1185">
        <v>6</v>
      </c>
      <c r="G24" s="1185" t="s">
        <v>6304</v>
      </c>
      <c r="H24" s="1185">
        <v>6</v>
      </c>
      <c r="I24" s="1185" t="s">
        <v>3448</v>
      </c>
      <c r="J24" s="1186">
        <f>IFERROR(CEILING($H24/VLOOKUP($I24,药材与丹炉!$B:$H,COLUMN(药材与丹炉!$H24)-1,0),1),"")</f>
        <v>2</v>
      </c>
      <c r="K24" s="1185" t="s">
        <v>6304</v>
      </c>
      <c r="L24" s="1185" t="str">
        <f t="shared" si="0"/>
        <v/>
      </c>
      <c r="M24" s="1185"/>
      <c r="N24" s="1186" t="str">
        <f>IFERROR(CEILING($L24/VLOOKUP($M24,药材与丹炉!$B:$H,COLUMN(药材与丹炉!$H24)-1,0),1),"")</f>
        <v/>
      </c>
      <c r="O24" s="1185">
        <v>12</v>
      </c>
      <c r="P24" s="1185" t="s">
        <v>6303</v>
      </c>
      <c r="Q24" s="1185">
        <v>12</v>
      </c>
      <c r="R24" s="1185" t="s">
        <v>3470</v>
      </c>
      <c r="S24" s="1186">
        <f>IFERROR(CEILING($Q24/VLOOKUP($R24,药材与丹炉!$B:$H,COLUMN(药材与丹炉!$H24)-1,0),1),"")</f>
        <v>4</v>
      </c>
      <c r="T24" s="1185" t="str">
        <f t="shared" ref="T24:T34" si="7">P24</f>
        <v>剑意</v>
      </c>
      <c r="U24" s="1185" t="str">
        <f t="shared" ref="U24:U34" si="8">IFERROR(IF($O24-$Q24=0,"",$O24-$Q24),"")</f>
        <v/>
      </c>
      <c r="V24" s="1185"/>
      <c r="W24" s="1186" t="str">
        <f>IFERROR(CEILING($U24/VLOOKUP($V24,药材与丹炉!$B:$H,COLUMN(药材与丹炉!$H24)-1,0),1),"")</f>
        <v/>
      </c>
      <c r="X24" s="1185">
        <f>IF(IFERROR(IF(AND($J24&gt;0,$J24&lt;&gt;""),VLOOKUP($I24,药材与丹炉!$B:$D,3,0),0),0)+IFERROR(IF(AND($N24&gt;0,$N24&lt;&gt;""),VLOOKUP($M24,药材与丹炉!$B:$D,3,0),0),0)+IFERROR(IF(AND($S24&gt;0,$S24&lt;&gt;""),VLOOKUP($R24,药材与丹炉!$B:$D,3,0),0),0)+IFERROR(IF(AND($W24&gt;0,$W24&lt;&gt;""),VLOOKUP($V24,药材与丹炉!$B:$D,3,0),0),0)&gt;0,1,IF(IFERROR(IF(AND($J24&gt;0,$J24&lt;&gt;""),VLOOKUP($I24,药材与丹炉!$B:$D,3,0),0),0)+IFERROR(IF(AND($N24&gt;0,$N24&lt;&gt;""),VLOOKUP($M24,药材与丹炉!$B:$D,3,0),0),0)+IFERROR(IF(AND($S24&gt;0,$S24&lt;&gt;""),VLOOKUP($R24,药材与丹炉!$B:$D,3,0),0),0)+IFERROR(IF(AND($W24&gt;0,$W24&lt;&gt;""),VLOOKUP($V24,药材与丹炉!$B:$D,3,0),0),0)&lt;0,2,0))</f>
        <v>1</v>
      </c>
      <c r="Y24" s="1185">
        <v>3</v>
      </c>
      <c r="Z24" s="1185" t="s">
        <v>3401</v>
      </c>
      <c r="AA24" s="1186">
        <f>IFERROR($Y24/VLOOKUP($Z24,药材与丹炉!$B:$H,COLUMN(药材与丹炉!$H24)-1,0),"")</f>
        <v>3</v>
      </c>
      <c r="AB24" s="1185" t="s">
        <v>3415</v>
      </c>
      <c r="AC24" s="1185">
        <f>IFERROR(IF($B24-VLOOKUP($AB24,药材与丹炉!$N:$P,2,0)&lt;0,IF($AO$1="是",0,1),IF($B24-VLOOKUP($AB24,药材与丹炉!$N:$P,2,0)=0,2,IF($B24-VLOOKUP($AB24,药材与丹炉!$N:$P,2,0)=1,40,IF($B24-VLOOKUP($AB24,药材与丹炉!$N:$P,2,0)=2,80,"爆炸")))),"")</f>
        <v>2</v>
      </c>
      <c r="AD24" s="1186">
        <f t="shared" si="2"/>
        <v>9</v>
      </c>
      <c r="AE24" s="1185">
        <f>IFERROR($J24*VLOOKUP($I24,药材与丹炉!$B:$K,10,0),0)+IFERROR($N24*VLOOKUP($M24,药材与丹炉!$B:$K,10,0),0)+IFERROR($S24*VLOOKUP($R24,药材与丹炉!$B:$K,10,0),0)+IFERROR($W24*VLOOKUP($V24,药材与丹炉!$B:$K,10,0),0)+IFERROR($AA24*VLOOKUP($Z24,药材与丹炉!$B:$K,10,0),0)+IFERROR($AC24*VLOOKUP($AB24,药材与丹炉!$N:$P,3,0)/100,0)</f>
        <v>267</v>
      </c>
      <c r="AF24" s="1185">
        <v>281</v>
      </c>
      <c r="AG24" s="693">
        <f t="shared" si="3"/>
        <v>14</v>
      </c>
      <c r="AH24" s="1181">
        <f t="shared" si="4"/>
        <v>562</v>
      </c>
      <c r="AI24" s="1181">
        <f t="shared" si="5"/>
        <v>295</v>
      </c>
      <c r="AJ24" s="1185">
        <f>IFERROR(IF($Y24/VLOOKUP($Y24,药材与丹炉!$T:$U,2,0)&lt;=(VLOOKUP($AB24,药材与丹炉!$N:$O,2,0)+8)-($J24+IFERROR(IF($N24="",0,$N24),0)+IFERROR(IF($S24="",0,$S24),0)+IFERROR(IF($W24="",0,$W24),0)),1,2),1)</f>
        <v>1</v>
      </c>
      <c r="AK24" s="1184" t="b">
        <f>OR(NOT(IFERROR(OR($L24="",AND($L24&lt;&gt;"",$L24&gt;0,VLOOKUP($AB24,药材与丹炉!$N:$O,2,0)=6)),0)),AND($L24&lt;&gt;"",$L24&gt;0,OR(VLOOKUP($AB24,药材与丹炉!$N:$Q,4,0)-2&lt;$N24,$N24="")),AND($U24&lt;&gt;"",$U24&gt;0,OR(VLOOKUP($AB24,药材与丹炉!$N:$Q,4,0)-3&lt;$W24,$W24="")),NOT(OR(AND($Q24&lt;&gt;"",$S24&lt;&gt;"",VLOOKUP($AB24,药材与丹炉!$N:$Q,4,0)-3&gt;=$S24),$P24="")),NOT(OR(AND($H24&lt;&gt;"",$J24&lt;&gt;"",VLOOKUP($AB24,药材与丹炉!$N:$Q,4,0)-1&gt;=$J24),$G24="")),NOT(OR($U24="",AND($U24&lt;&gt;"",$U24&gt;0))),NOT(OR($Y24="",IF($Z24&lt;&gt;"",IFERROR(IF(VLOOKUP($Z24,药材与丹炉!$B:$D,3,0)=-1,$X24=1,IF(VLOOKUP($Z24,药材与丹炉!$B:$D,3,0)=1,$X24=2,$X24=0)),0),0))),$AC24="爆炸",(VLOOKUP($AB24,药材与丹炉!$N:$O,2,0)+8)&lt;$AD24)</f>
        <v>0</v>
      </c>
      <c r="AL24" s="1189" t="s">
        <v>4715</v>
      </c>
      <c r="AM24" s="1192">
        <v>3</v>
      </c>
      <c r="AN24" s="1149"/>
      <c r="AO24" s="1266"/>
      <c r="AP24" s="1267"/>
      <c r="AQ24" s="1189"/>
      <c r="AR24" s="1191"/>
      <c r="AS24" s="1190"/>
      <c r="AT24" s="1190"/>
      <c r="AU24" s="1190"/>
      <c r="AV24" s="1189"/>
      <c r="AW24" s="1191"/>
      <c r="AX24" s="1190"/>
      <c r="AY24" s="1190"/>
      <c r="AZ24" s="1190"/>
      <c r="BA24" s="1189"/>
    </row>
    <row r="25" spans="1:53" ht="21.95" customHeight="1">
      <c r="A25" s="1185">
        <v>5114</v>
      </c>
      <c r="B25" s="1185">
        <v>2</v>
      </c>
      <c r="C25" s="1185" t="s">
        <v>3471</v>
      </c>
      <c r="D25" s="1185">
        <v>50</v>
      </c>
      <c r="E25" s="1188" t="s">
        <v>3472</v>
      </c>
      <c r="F25" s="1185">
        <v>9</v>
      </c>
      <c r="G25" s="1185" t="s">
        <v>6304</v>
      </c>
      <c r="H25" s="1185">
        <v>9</v>
      </c>
      <c r="I25" s="1185" t="s">
        <v>3414</v>
      </c>
      <c r="J25" s="1186">
        <f>IFERROR(CEILING($H25/VLOOKUP($I25,药材与丹炉!$B:$H,COLUMN(药材与丹炉!$H25)-1,0),1),"")</f>
        <v>3</v>
      </c>
      <c r="K25" s="1185" t="s">
        <v>6304</v>
      </c>
      <c r="L25" s="1185" t="str">
        <f t="shared" si="0"/>
        <v/>
      </c>
      <c r="M25" s="1185"/>
      <c r="N25" s="1186" t="str">
        <f>IFERROR(CEILING($L25/VLOOKUP($M25,药材与丹炉!$B:$H,COLUMN(药材与丹炉!$H25)-1,0),1),"")</f>
        <v/>
      </c>
      <c r="O25" s="1185">
        <v>6</v>
      </c>
      <c r="P25" s="1185" t="s">
        <v>4355</v>
      </c>
      <c r="Q25" s="1185">
        <v>6</v>
      </c>
      <c r="R25" s="1185" t="s">
        <v>3454</v>
      </c>
      <c r="S25" s="1186">
        <f>IFERROR(CEILING($Q25/VLOOKUP($R25,药材与丹炉!$B:$H,COLUMN(药材与丹炉!$H25)-1,0),1),"")</f>
        <v>2</v>
      </c>
      <c r="T25" s="1185" t="str">
        <f t="shared" si="7"/>
        <v>强金</v>
      </c>
      <c r="U25" s="1185" t="str">
        <f t="shared" si="8"/>
        <v/>
      </c>
      <c r="V25" s="1185"/>
      <c r="W25" s="1186" t="str">
        <f>IFERROR(CEILING($U25/VLOOKUP($V25,药材与丹炉!$B:$H,COLUMN(药材与丹炉!$H25)-1,0),1),"")</f>
        <v/>
      </c>
      <c r="X25" s="1185">
        <f>IF(IFERROR(IF(AND($J25&gt;0,$J25&lt;&gt;""),VLOOKUP($I25,药材与丹炉!$B:$D,3,0),0),0)+IFERROR(IF(AND($N25&gt;0,$N25&lt;&gt;""),VLOOKUP($M25,药材与丹炉!$B:$D,3,0),0),0)+IFERROR(IF(AND($S25&gt;0,$S25&lt;&gt;""),VLOOKUP($R25,药材与丹炉!$B:$D,3,0),0),0)+IFERROR(IF(AND($W25&gt;0,$W25&lt;&gt;""),VLOOKUP($V25,药材与丹炉!$B:$D,3,0),0),0)&gt;0,1,IF(IFERROR(IF(AND($J25&gt;0,$J25&lt;&gt;""),VLOOKUP($I25,药材与丹炉!$B:$D,3,0),0),0)+IFERROR(IF(AND($N25&gt;0,$N25&lt;&gt;""),VLOOKUP($M25,药材与丹炉!$B:$D,3,0),0),0)+IFERROR(IF(AND($S25&gt;0,$S25&lt;&gt;""),VLOOKUP($R25,药材与丹炉!$B:$D,3,0),0),0)+IFERROR(IF(AND($W25&gt;0,$W25&lt;&gt;""),VLOOKUP($V25,药材与丹炉!$B:$D,3,0),0),0)&lt;0,2,0))</f>
        <v>1</v>
      </c>
      <c r="Y25" s="1185">
        <v>3</v>
      </c>
      <c r="Z25" s="1185" t="s">
        <v>3401</v>
      </c>
      <c r="AA25" s="1186">
        <f>IFERROR($Y25/VLOOKUP($Z25,药材与丹炉!$B:$H,COLUMN(药材与丹炉!$H25)-1,0),"")</f>
        <v>3</v>
      </c>
      <c r="AB25" s="1185" t="s">
        <v>3415</v>
      </c>
      <c r="AC25" s="1185">
        <f>IFERROR(IF($B25-VLOOKUP($AB25,药材与丹炉!$N:$P,2,0)&lt;0,IF($AO$1="是",0,1),IF($B25-VLOOKUP($AB25,药材与丹炉!$N:$P,2,0)=0,2,IF($B25-VLOOKUP($AB25,药材与丹炉!$N:$P,2,0)=1,40,IF($B25-VLOOKUP($AB25,药材与丹炉!$N:$P,2,0)=2,80,"爆炸")))),"")</f>
        <v>2</v>
      </c>
      <c r="AD25" s="1186">
        <f t="shared" si="2"/>
        <v>8</v>
      </c>
      <c r="AE25" s="1185">
        <f>IFERROR($J25*VLOOKUP($I25,药材与丹炉!$B:$K,10,0),0)+IFERROR($N25*VLOOKUP($M25,药材与丹炉!$B:$K,10,0),0)+IFERROR($S25*VLOOKUP($R25,药材与丹炉!$B:$K,10,0),0)+IFERROR($W25*VLOOKUP($V25,药材与丹炉!$B:$K,10,0),0)+IFERROR($AA25*VLOOKUP($Z25,药材与丹炉!$B:$K,10,0),0)+IFERROR($AC25*VLOOKUP($AB25,药材与丹炉!$N:$P,3,0)/100,0)</f>
        <v>231</v>
      </c>
      <c r="AF25" s="1185">
        <v>281</v>
      </c>
      <c r="AG25" s="693">
        <f t="shared" si="3"/>
        <v>50</v>
      </c>
      <c r="AH25" s="1181">
        <f t="shared" si="4"/>
        <v>562</v>
      </c>
      <c r="AI25" s="1181">
        <f t="shared" si="5"/>
        <v>331</v>
      </c>
      <c r="AJ25" s="1185">
        <f>IFERROR(IF($Y25/VLOOKUP($Y25,药材与丹炉!$T:$U,2,0)&lt;=(VLOOKUP($AB25,药材与丹炉!$N:$O,2,0)+8)-($J25+IFERROR(IF($N25="",0,$N25),0)+IFERROR(IF($S25="",0,$S25),0)+IFERROR(IF($W25="",0,$W25),0)),1,2),1)</f>
        <v>1</v>
      </c>
      <c r="AK25" s="1184" t="b">
        <f>OR(NOT(IFERROR(OR($L25="",AND($L25&lt;&gt;"",$L25&gt;0,VLOOKUP($AB25,药材与丹炉!$N:$O,2,0)=6)),0)),AND($L25&lt;&gt;"",$L25&gt;0,OR(VLOOKUP($AB25,药材与丹炉!$N:$Q,4,0)-2&lt;$N25,$N25="")),AND($U25&lt;&gt;"",$U25&gt;0,OR(VLOOKUP($AB25,药材与丹炉!$N:$Q,4,0)-3&lt;$W25,$W25="")),NOT(OR(AND($Q25&lt;&gt;"",$S25&lt;&gt;"",VLOOKUP($AB25,药材与丹炉!$N:$Q,4,0)-3&gt;=$S25),$P25="")),NOT(OR(AND($H25&lt;&gt;"",$J25&lt;&gt;"",VLOOKUP($AB25,药材与丹炉!$N:$Q,4,0)-1&gt;=$J25),$G25="")),NOT(OR($U25="",AND($U25&lt;&gt;"",$U25&gt;0))),NOT(OR($Y25="",IF($Z25&lt;&gt;"",IFERROR(IF(VLOOKUP($Z25,药材与丹炉!$B:$D,3,0)=-1,$X25=1,IF(VLOOKUP($Z25,药材与丹炉!$B:$D,3,0)=1,$X25=2,$X25=0)),0),0))),$AC25="爆炸",(VLOOKUP($AB25,药材与丹炉!$N:$O,2,0)+8)&lt;$AD25)</f>
        <v>0</v>
      </c>
      <c r="AL25" s="1189" t="s">
        <v>4751</v>
      </c>
      <c r="AM25" s="1192">
        <v>4</v>
      </c>
      <c r="AN25" s="1149"/>
      <c r="AO25" s="1266"/>
      <c r="AP25" s="1267"/>
      <c r="AQ25" s="1189"/>
      <c r="AR25" s="1191"/>
      <c r="AS25" s="1190"/>
      <c r="AT25" s="1190"/>
      <c r="AU25" s="1190"/>
      <c r="AV25" s="1189"/>
      <c r="AW25" s="1191"/>
      <c r="AX25" s="1190"/>
      <c r="AY25" s="1190"/>
      <c r="AZ25" s="1190"/>
      <c r="BA25" s="1189"/>
    </row>
    <row r="26" spans="1:53" ht="21.95" customHeight="1">
      <c r="A26" s="1185">
        <v>5115</v>
      </c>
      <c r="B26" s="1185">
        <v>2</v>
      </c>
      <c r="C26" s="1185" t="s">
        <v>3473</v>
      </c>
      <c r="D26" s="1185">
        <v>50</v>
      </c>
      <c r="E26" s="1188" t="s">
        <v>3474</v>
      </c>
      <c r="F26" s="1185">
        <v>9</v>
      </c>
      <c r="G26" s="1185" t="s">
        <v>6304</v>
      </c>
      <c r="H26" s="1185">
        <v>9</v>
      </c>
      <c r="I26" s="1185" t="s">
        <v>3414</v>
      </c>
      <c r="J26" s="1186">
        <f>IFERROR(CEILING($H26/VLOOKUP($I26,药材与丹炉!$B:$H,COLUMN(药材与丹炉!$H26)-1,0),1),"")</f>
        <v>3</v>
      </c>
      <c r="K26" s="1185" t="s">
        <v>6304</v>
      </c>
      <c r="L26" s="1185" t="str">
        <f t="shared" si="0"/>
        <v/>
      </c>
      <c r="M26" s="1185"/>
      <c r="N26" s="1186" t="str">
        <f>IFERROR(CEILING($L26/VLOOKUP($M26,药材与丹炉!$B:$H,COLUMN(药材与丹炉!$H26)-1,0),1),"")</f>
        <v/>
      </c>
      <c r="O26" s="1185">
        <v>6</v>
      </c>
      <c r="P26" s="1185" t="s">
        <v>4295</v>
      </c>
      <c r="Q26" s="1185">
        <v>6</v>
      </c>
      <c r="R26" s="1185" t="s">
        <v>3457</v>
      </c>
      <c r="S26" s="1186">
        <f>IFERROR(CEILING($Q26/VLOOKUP($R26,药材与丹炉!$B:$H,COLUMN(药材与丹炉!$H26)-1,0),1),"")</f>
        <v>2</v>
      </c>
      <c r="T26" s="1185" t="str">
        <f t="shared" si="7"/>
        <v>强木</v>
      </c>
      <c r="U26" s="1185" t="str">
        <f t="shared" si="8"/>
        <v/>
      </c>
      <c r="V26" s="1185"/>
      <c r="W26" s="1186" t="str">
        <f>IFERROR(CEILING($U26/VLOOKUP($V26,药材与丹炉!$B:$H,COLUMN(药材与丹炉!$H26)-1,0),1),"")</f>
        <v/>
      </c>
      <c r="X26" s="1185">
        <f>IF(IFERROR(IF(AND($J26&gt;0,$J26&lt;&gt;""),VLOOKUP($I26,药材与丹炉!$B:$D,3,0),0),0)+IFERROR(IF(AND($N26&gt;0,$N26&lt;&gt;""),VLOOKUP($M26,药材与丹炉!$B:$D,3,0),0),0)+IFERROR(IF(AND($S26&gt;0,$S26&lt;&gt;""),VLOOKUP($R26,药材与丹炉!$B:$D,3,0),0),0)+IFERROR(IF(AND($W26&gt;0,$W26&lt;&gt;""),VLOOKUP($V26,药材与丹炉!$B:$D,3,0),0),0)&gt;0,1,IF(IFERROR(IF(AND($J26&gt;0,$J26&lt;&gt;""),VLOOKUP($I26,药材与丹炉!$B:$D,3,0),0),0)+IFERROR(IF(AND($N26&gt;0,$N26&lt;&gt;""),VLOOKUP($M26,药材与丹炉!$B:$D,3,0),0),0)+IFERROR(IF(AND($S26&gt;0,$S26&lt;&gt;""),VLOOKUP($R26,药材与丹炉!$B:$D,3,0),0),0)+IFERROR(IF(AND($W26&gt;0,$W26&lt;&gt;""),VLOOKUP($V26,药材与丹炉!$B:$D,3,0),0),0)&lt;0,2,0))</f>
        <v>1</v>
      </c>
      <c r="Y26" s="1185">
        <v>3</v>
      </c>
      <c r="Z26" s="1185" t="s">
        <v>3401</v>
      </c>
      <c r="AA26" s="1186">
        <f>IFERROR($Y26/VLOOKUP($Z26,药材与丹炉!$B:$H,COLUMN(药材与丹炉!$H26)-1,0),"")</f>
        <v>3</v>
      </c>
      <c r="AB26" s="1185" t="s">
        <v>3415</v>
      </c>
      <c r="AC26" s="1185">
        <f>IFERROR(IF($B26-VLOOKUP($AB26,药材与丹炉!$N:$P,2,0)&lt;0,IF($AO$1="是",0,1),IF($B26-VLOOKUP($AB26,药材与丹炉!$N:$P,2,0)=0,2,IF($B26-VLOOKUP($AB26,药材与丹炉!$N:$P,2,0)=1,40,IF($B26-VLOOKUP($AB26,药材与丹炉!$N:$P,2,0)=2,80,"爆炸")))),"")</f>
        <v>2</v>
      </c>
      <c r="AD26" s="1186">
        <f t="shared" si="2"/>
        <v>8</v>
      </c>
      <c r="AE26" s="1185">
        <f>IFERROR($J26*VLOOKUP($I26,药材与丹炉!$B:$K,10,0),0)+IFERROR($N26*VLOOKUP($M26,药材与丹炉!$B:$K,10,0),0)+IFERROR($S26*VLOOKUP($R26,药材与丹炉!$B:$K,10,0),0)+IFERROR($W26*VLOOKUP($V26,药材与丹炉!$B:$K,10,0),0)+IFERROR($AA26*VLOOKUP($Z26,药材与丹炉!$B:$K,10,0),0)+IFERROR($AC26*VLOOKUP($AB26,药材与丹炉!$N:$P,3,0)/100,0)</f>
        <v>231</v>
      </c>
      <c r="AF26" s="1185">
        <v>281</v>
      </c>
      <c r="AG26" s="693">
        <f t="shared" si="3"/>
        <v>50</v>
      </c>
      <c r="AH26" s="1181">
        <f t="shared" si="4"/>
        <v>562</v>
      </c>
      <c r="AI26" s="1181">
        <f t="shared" si="5"/>
        <v>331</v>
      </c>
      <c r="AJ26" s="1185">
        <f>IFERROR(IF($Y26/VLOOKUP($Y26,药材与丹炉!$T:$U,2,0)&lt;=(VLOOKUP($AB26,药材与丹炉!$N:$O,2,0)+8)-($J26+IFERROR(IF($N26="",0,$N26),0)+IFERROR(IF($S26="",0,$S26),0)+IFERROR(IF($W26="",0,$W26),0)),1,2),1)</f>
        <v>1</v>
      </c>
      <c r="AK26" s="1184" t="b">
        <f>OR(NOT(IFERROR(OR($L26="",AND($L26&lt;&gt;"",$L26&gt;0,VLOOKUP($AB26,药材与丹炉!$N:$O,2,0)=6)),0)),AND($L26&lt;&gt;"",$L26&gt;0,OR(VLOOKUP($AB26,药材与丹炉!$N:$Q,4,0)-2&lt;$N26,$N26="")),AND($U26&lt;&gt;"",$U26&gt;0,OR(VLOOKUP($AB26,药材与丹炉!$N:$Q,4,0)-3&lt;$W26,$W26="")),NOT(OR(AND($Q26&lt;&gt;"",$S26&lt;&gt;"",VLOOKUP($AB26,药材与丹炉!$N:$Q,4,0)-3&gt;=$S26),$P26="")),NOT(OR(AND($H26&lt;&gt;"",$J26&lt;&gt;"",VLOOKUP($AB26,药材与丹炉!$N:$Q,4,0)-1&gt;=$J26),$G26="")),NOT(OR($U26="",AND($U26&lt;&gt;"",$U26&gt;0))),NOT(OR($Y26="",IF($Z26&lt;&gt;"",IFERROR(IF(VLOOKUP($Z26,药材与丹炉!$B:$D,3,0)=-1,$X26=1,IF(VLOOKUP($Z26,药材与丹炉!$B:$D,3,0)=1,$X26=2,$X26=0)),0),0))),$AC26="爆炸",(VLOOKUP($AB26,药材与丹炉!$N:$O,2,0)+8)&lt;$AD26)</f>
        <v>0</v>
      </c>
      <c r="AL26" s="1189" t="s">
        <v>4610</v>
      </c>
      <c r="AM26" s="1192">
        <v>5</v>
      </c>
      <c r="AN26" s="1149"/>
      <c r="AO26" s="1266"/>
      <c r="AP26" s="1267"/>
      <c r="AQ26" s="1189"/>
      <c r="AR26" s="1191"/>
      <c r="AS26" s="1190"/>
      <c r="AT26" s="1190"/>
      <c r="AU26" s="1190"/>
      <c r="AV26" s="1189"/>
      <c r="AW26" s="1191"/>
      <c r="AX26" s="1190"/>
      <c r="AY26" s="1190"/>
      <c r="AZ26" s="1190"/>
      <c r="BA26" s="1189"/>
    </row>
    <row r="27" spans="1:53" ht="21.95" customHeight="1">
      <c r="A27" s="1185">
        <v>5116</v>
      </c>
      <c r="B27" s="1185">
        <v>2</v>
      </c>
      <c r="C27" s="1185" t="s">
        <v>3475</v>
      </c>
      <c r="D27" s="1185">
        <v>50</v>
      </c>
      <c r="E27" s="1188" t="s">
        <v>3476</v>
      </c>
      <c r="F27" s="1185">
        <v>9</v>
      </c>
      <c r="G27" s="1185" t="s">
        <v>6304</v>
      </c>
      <c r="H27" s="1185">
        <v>9</v>
      </c>
      <c r="I27" s="1185" t="s">
        <v>3414</v>
      </c>
      <c r="J27" s="1186">
        <f>IFERROR(CEILING($H27/VLOOKUP($I27,药材与丹炉!$B:$H,COLUMN(药材与丹炉!$H27)-1,0),1),"")</f>
        <v>3</v>
      </c>
      <c r="K27" s="1185" t="s">
        <v>6304</v>
      </c>
      <c r="L27" s="1185" t="str">
        <f t="shared" si="0"/>
        <v/>
      </c>
      <c r="M27" s="1185"/>
      <c r="N27" s="1186" t="str">
        <f>IFERROR(CEILING($L27/VLOOKUP($M27,药材与丹炉!$B:$H,COLUMN(药材与丹炉!$H27)-1,0),1),"")</f>
        <v/>
      </c>
      <c r="O27" s="1185">
        <v>6</v>
      </c>
      <c r="P27" s="1185" t="s">
        <v>4320</v>
      </c>
      <c r="Q27" s="1185">
        <v>6</v>
      </c>
      <c r="R27" s="1185" t="s">
        <v>3451</v>
      </c>
      <c r="S27" s="1186">
        <f>IFERROR(CEILING($Q27/VLOOKUP($R27,药材与丹炉!$B:$H,COLUMN(药材与丹炉!$H27)-1,0),1),"")</f>
        <v>2</v>
      </c>
      <c r="T27" s="1185" t="str">
        <f t="shared" si="7"/>
        <v>强水</v>
      </c>
      <c r="U27" s="1185" t="str">
        <f t="shared" si="8"/>
        <v/>
      </c>
      <c r="V27" s="1185"/>
      <c r="W27" s="1186" t="str">
        <f>IFERROR(CEILING($U27/VLOOKUP($V27,药材与丹炉!$B:$H,COLUMN(药材与丹炉!$H27)-1,0),1),"")</f>
        <v/>
      </c>
      <c r="X27" s="1185">
        <f>IF(IFERROR(IF(AND($J27&gt;0,$J27&lt;&gt;""),VLOOKUP($I27,药材与丹炉!$B:$D,3,0),0),0)+IFERROR(IF(AND($N27&gt;0,$N27&lt;&gt;""),VLOOKUP($M27,药材与丹炉!$B:$D,3,0),0),0)+IFERROR(IF(AND($S27&gt;0,$S27&lt;&gt;""),VLOOKUP($R27,药材与丹炉!$B:$D,3,0),0),0)+IFERROR(IF(AND($W27&gt;0,$W27&lt;&gt;""),VLOOKUP($V27,药材与丹炉!$B:$D,3,0),0),0)&gt;0,1,IF(IFERROR(IF(AND($J27&gt;0,$J27&lt;&gt;""),VLOOKUP($I27,药材与丹炉!$B:$D,3,0),0),0)+IFERROR(IF(AND($N27&gt;0,$N27&lt;&gt;""),VLOOKUP($M27,药材与丹炉!$B:$D,3,0),0),0)+IFERROR(IF(AND($S27&gt;0,$S27&lt;&gt;""),VLOOKUP($R27,药材与丹炉!$B:$D,3,0),0),0)+IFERROR(IF(AND($W27&gt;0,$W27&lt;&gt;""),VLOOKUP($V27,药材与丹炉!$B:$D,3,0),0),0)&lt;0,2,0))</f>
        <v>0</v>
      </c>
      <c r="Y27" s="1185">
        <v>3</v>
      </c>
      <c r="Z27" s="1185" t="s">
        <v>3411</v>
      </c>
      <c r="AA27" s="1186">
        <f>IFERROR($Y27/VLOOKUP($Z27,药材与丹炉!$B:$H,COLUMN(药材与丹炉!$H27)-1,0),"")</f>
        <v>3</v>
      </c>
      <c r="AB27" s="1185" t="s">
        <v>3415</v>
      </c>
      <c r="AC27" s="1185">
        <f>IFERROR(IF($B27-VLOOKUP($AB27,药材与丹炉!$N:$P,2,0)&lt;0,IF($AO$1="是",0,1),IF($B27-VLOOKUP($AB27,药材与丹炉!$N:$P,2,0)=0,2,IF($B27-VLOOKUP($AB27,药材与丹炉!$N:$P,2,0)=1,40,IF($B27-VLOOKUP($AB27,药材与丹炉!$N:$P,2,0)=2,80,"爆炸")))),"")</f>
        <v>2</v>
      </c>
      <c r="AD27" s="1186">
        <f t="shared" si="2"/>
        <v>8</v>
      </c>
      <c r="AE27" s="1185">
        <f>IFERROR($J27*VLOOKUP($I27,药材与丹炉!$B:$K,10,0),0)+IFERROR($N27*VLOOKUP($M27,药材与丹炉!$B:$K,10,0),0)+IFERROR($S27*VLOOKUP($R27,药材与丹炉!$B:$K,10,0),0)+IFERROR($W27*VLOOKUP($V27,药材与丹炉!$B:$K,10,0),0)+IFERROR($AA27*VLOOKUP($Z27,药材与丹炉!$B:$K,10,0),0)+IFERROR($AC27*VLOOKUP($AB27,药材与丹炉!$N:$P,3,0)/100,0)</f>
        <v>231</v>
      </c>
      <c r="AF27" s="1185">
        <v>281</v>
      </c>
      <c r="AG27" s="693">
        <f t="shared" si="3"/>
        <v>50</v>
      </c>
      <c r="AH27" s="1181">
        <f t="shared" si="4"/>
        <v>562</v>
      </c>
      <c r="AI27" s="1181">
        <f t="shared" si="5"/>
        <v>331</v>
      </c>
      <c r="AJ27" s="1185">
        <f>IFERROR(IF($Y27/VLOOKUP($Y27,药材与丹炉!$T:$U,2,0)&lt;=(VLOOKUP($AB27,药材与丹炉!$N:$O,2,0)+8)-($J27+IFERROR(IF($N27="",0,$N27),0)+IFERROR(IF($S27="",0,$S27),0)+IFERROR(IF($W27="",0,$W27),0)),1,2),1)</f>
        <v>1</v>
      </c>
      <c r="AK27" s="1184" t="b">
        <f>OR(NOT(IFERROR(OR($L27="",AND($L27&lt;&gt;"",$L27&gt;0,VLOOKUP($AB27,药材与丹炉!$N:$O,2,0)=6)),0)),AND($L27&lt;&gt;"",$L27&gt;0,OR(VLOOKUP($AB27,药材与丹炉!$N:$Q,4,0)-2&lt;$N27,$N27="")),AND($U27&lt;&gt;"",$U27&gt;0,OR(VLOOKUP($AB27,药材与丹炉!$N:$Q,4,0)-3&lt;$W27,$W27="")),NOT(OR(AND($Q27&lt;&gt;"",$S27&lt;&gt;"",VLOOKUP($AB27,药材与丹炉!$N:$Q,4,0)-3&gt;=$S27),$P27="")),NOT(OR(AND($H27&lt;&gt;"",$J27&lt;&gt;"",VLOOKUP($AB27,药材与丹炉!$N:$Q,4,0)-1&gt;=$J27),$G27="")),NOT(OR($U27="",AND($U27&lt;&gt;"",$U27&gt;0))),NOT(OR($Y27="",IF($Z27&lt;&gt;"",IFERROR(IF(VLOOKUP($Z27,药材与丹炉!$B:$D,3,0)=-1,$X27=1,IF(VLOOKUP($Z27,药材与丹炉!$B:$D,3,0)=1,$X27=2,$X27=0)),0),0))),$AC27="爆炸",(VLOOKUP($AB27,药材与丹炉!$N:$O,2,0)+8)&lt;$AD27)</f>
        <v>0</v>
      </c>
      <c r="AL27" s="1189" t="s">
        <v>4514</v>
      </c>
      <c r="AM27" s="1192">
        <v>6</v>
      </c>
      <c r="AN27" s="1149"/>
      <c r="AO27" s="1268"/>
      <c r="AP27" s="1269"/>
      <c r="AQ27" s="1189"/>
      <c r="AR27" s="1191"/>
      <c r="AS27" s="1190"/>
      <c r="AT27" s="1190"/>
      <c r="AU27" s="1190"/>
      <c r="AV27" s="1189"/>
      <c r="AW27" s="1191"/>
      <c r="AX27" s="1190"/>
      <c r="AY27" s="1190"/>
      <c r="AZ27" s="1190"/>
      <c r="BA27" s="1189"/>
    </row>
    <row r="28" spans="1:53" ht="21.95" customHeight="1">
      <c r="A28" s="1185">
        <v>5117</v>
      </c>
      <c r="B28" s="1185">
        <v>2</v>
      </c>
      <c r="C28" s="1185" t="s">
        <v>3477</v>
      </c>
      <c r="D28" s="1185">
        <v>50</v>
      </c>
      <c r="E28" s="1188" t="s">
        <v>3478</v>
      </c>
      <c r="F28" s="1185">
        <v>9</v>
      </c>
      <c r="G28" s="1185" t="s">
        <v>6304</v>
      </c>
      <c r="H28" s="1185">
        <v>9</v>
      </c>
      <c r="I28" s="1185" t="s">
        <v>3414</v>
      </c>
      <c r="J28" s="1186">
        <f>IFERROR(CEILING($H28/VLOOKUP($I28,药材与丹炉!$B:$H,COLUMN(药材与丹炉!$H28)-1,0),1),"")</f>
        <v>3</v>
      </c>
      <c r="K28" s="1185" t="s">
        <v>6304</v>
      </c>
      <c r="L28" s="1185" t="str">
        <f t="shared" si="0"/>
        <v/>
      </c>
      <c r="M28" s="1185"/>
      <c r="N28" s="1186" t="str">
        <f>IFERROR(CEILING($L28/VLOOKUP($M28,药材与丹炉!$B:$H,COLUMN(药材与丹炉!$H28)-1,0),1),"")</f>
        <v/>
      </c>
      <c r="O28" s="1185">
        <v>6</v>
      </c>
      <c r="P28" s="1185" t="s">
        <v>6306</v>
      </c>
      <c r="Q28" s="1185">
        <v>6</v>
      </c>
      <c r="R28" s="1185" t="s">
        <v>3448</v>
      </c>
      <c r="S28" s="1186">
        <f>IFERROR(CEILING($Q28/VLOOKUP($R28,药材与丹炉!$B:$H,COLUMN(药材与丹炉!$H28)-1,0),1),"")</f>
        <v>2</v>
      </c>
      <c r="T28" s="1185" t="str">
        <f t="shared" si="7"/>
        <v>强火</v>
      </c>
      <c r="U28" s="1185" t="str">
        <f t="shared" si="8"/>
        <v/>
      </c>
      <c r="V28" s="1185"/>
      <c r="W28" s="1186" t="str">
        <f>IFERROR(CEILING($U28/VLOOKUP($V28,药材与丹炉!$B:$H,COLUMN(药材与丹炉!$H28)-1,0),1),"")</f>
        <v/>
      </c>
      <c r="X28" s="1185">
        <f>IF(IFERROR(IF(AND($J28&gt;0,$J28&lt;&gt;""),VLOOKUP($I28,药材与丹炉!$B:$D,3,0),0),0)+IFERROR(IF(AND($N28&gt;0,$N28&lt;&gt;""),VLOOKUP($M28,药材与丹炉!$B:$D,3,0),0),0)+IFERROR(IF(AND($S28&gt;0,$S28&lt;&gt;""),VLOOKUP($R28,药材与丹炉!$B:$D,3,0),0),0)+IFERROR(IF(AND($W28&gt;0,$W28&lt;&gt;""),VLOOKUP($V28,药材与丹炉!$B:$D,3,0),0),0)&gt;0,1,IF(IFERROR(IF(AND($J28&gt;0,$J28&lt;&gt;""),VLOOKUP($I28,药材与丹炉!$B:$D,3,0),0),0)+IFERROR(IF(AND($N28&gt;0,$N28&lt;&gt;""),VLOOKUP($M28,药材与丹炉!$B:$D,3,0),0),0)+IFERROR(IF(AND($S28&gt;0,$S28&lt;&gt;""),VLOOKUP($R28,药材与丹炉!$B:$D,3,0),0),0)+IFERROR(IF(AND($W28&gt;0,$W28&lt;&gt;""),VLOOKUP($V28,药材与丹炉!$B:$D,3,0),0),0)&lt;0,2,0))</f>
        <v>1</v>
      </c>
      <c r="Y28" s="1185">
        <v>3</v>
      </c>
      <c r="Z28" s="1185" t="s">
        <v>3401</v>
      </c>
      <c r="AA28" s="1186">
        <f>IFERROR($Y28/VLOOKUP($Z28,药材与丹炉!$B:$H,COLUMN(药材与丹炉!$H28)-1,0),"")</f>
        <v>3</v>
      </c>
      <c r="AB28" s="1185" t="s">
        <v>3415</v>
      </c>
      <c r="AC28" s="1185">
        <f>IFERROR(IF($B28-VLOOKUP($AB28,药材与丹炉!$N:$P,2,0)&lt;0,IF($AO$1="是",0,1),IF($B28-VLOOKUP($AB28,药材与丹炉!$N:$P,2,0)=0,2,IF($B28-VLOOKUP($AB28,药材与丹炉!$N:$P,2,0)=1,40,IF($B28-VLOOKUP($AB28,药材与丹炉!$N:$P,2,0)=2,80,"爆炸")))),"")</f>
        <v>2</v>
      </c>
      <c r="AD28" s="1186">
        <f t="shared" si="2"/>
        <v>8</v>
      </c>
      <c r="AE28" s="1185">
        <f>IFERROR($J28*VLOOKUP($I28,药材与丹炉!$B:$K,10,0),0)+IFERROR($N28*VLOOKUP($M28,药材与丹炉!$B:$K,10,0),0)+IFERROR($S28*VLOOKUP($R28,药材与丹炉!$B:$K,10,0),0)+IFERROR($W28*VLOOKUP($V28,药材与丹炉!$B:$K,10,0),0)+IFERROR($AA28*VLOOKUP($Z28,药材与丹炉!$B:$K,10,0),0)+IFERROR($AC28*VLOOKUP($AB28,药材与丹炉!$N:$P,3,0)/100,0)</f>
        <v>231</v>
      </c>
      <c r="AF28" s="1185">
        <v>281</v>
      </c>
      <c r="AG28" s="693">
        <f t="shared" si="3"/>
        <v>50</v>
      </c>
      <c r="AH28" s="1181">
        <f t="shared" si="4"/>
        <v>562</v>
      </c>
      <c r="AI28" s="1181">
        <f t="shared" si="5"/>
        <v>331</v>
      </c>
      <c r="AJ28" s="1185">
        <f>IFERROR(IF($Y28/VLOOKUP($Y28,药材与丹炉!$T:$U,2,0)&lt;=(VLOOKUP($AB28,药材与丹炉!$N:$O,2,0)+8)-($J28+IFERROR(IF($N28="",0,$N28),0)+IFERROR(IF($S28="",0,$S28),0)+IFERROR(IF($W28="",0,$W28),0)),1,2),1)</f>
        <v>1</v>
      </c>
      <c r="AK28" s="1184" t="b">
        <f>OR(NOT(IFERROR(OR($L28="",AND($L28&lt;&gt;"",$L28&gt;0,VLOOKUP($AB28,药材与丹炉!$N:$O,2,0)=6)),0)),AND($L28&lt;&gt;"",$L28&gt;0,OR(VLOOKUP($AB28,药材与丹炉!$N:$Q,4,0)-2&lt;$N28,$N28="")),AND($U28&lt;&gt;"",$U28&gt;0,OR(VLOOKUP($AB28,药材与丹炉!$N:$Q,4,0)-3&lt;$W28,$W28="")),NOT(OR(AND($Q28&lt;&gt;"",$S28&lt;&gt;"",VLOOKUP($AB28,药材与丹炉!$N:$Q,4,0)-3&gt;=$S28),$P28="")),NOT(OR(AND($H28&lt;&gt;"",$J28&lt;&gt;"",VLOOKUP($AB28,药材与丹炉!$N:$Q,4,0)-1&gt;=$J28),$G28="")),NOT(OR($U28="",AND($U28&lt;&gt;"",$U28&gt;0))),NOT(OR($Y28="",IF($Z28&lt;&gt;"",IFERROR(IF(VLOOKUP($Z28,药材与丹炉!$B:$D,3,0)=-1,$X28=1,IF(VLOOKUP($Z28,药材与丹炉!$B:$D,3,0)=1,$X28=2,$X28=0)),0),0))),$AC28="爆炸",(VLOOKUP($AB28,药材与丹炉!$N:$O,2,0)+8)&lt;$AD28)</f>
        <v>0</v>
      </c>
      <c r="AL28" s="1189"/>
      <c r="AM28" s="1191"/>
      <c r="AN28" s="1190"/>
      <c r="AO28" s="1190"/>
      <c r="AP28" s="1190"/>
      <c r="AQ28" s="1189"/>
      <c r="AR28" s="1191"/>
      <c r="AS28" s="1190"/>
      <c r="AT28" s="1190"/>
      <c r="AU28" s="1190"/>
      <c r="AV28" s="1189"/>
      <c r="AW28" s="1191"/>
      <c r="AX28" s="1190"/>
      <c r="AY28" s="1190"/>
      <c r="AZ28" s="1190"/>
      <c r="BA28" s="1189"/>
    </row>
    <row r="29" spans="1:53" ht="21.95" customHeight="1">
      <c r="A29" s="1185">
        <v>5118</v>
      </c>
      <c r="B29" s="1185">
        <v>2</v>
      </c>
      <c r="C29" s="1185" t="s">
        <v>3479</v>
      </c>
      <c r="D29" s="1185">
        <v>50</v>
      </c>
      <c r="E29" s="1188" t="s">
        <v>3480</v>
      </c>
      <c r="F29" s="1185">
        <v>9</v>
      </c>
      <c r="G29" s="1185" t="s">
        <v>6304</v>
      </c>
      <c r="H29" s="1185">
        <v>9</v>
      </c>
      <c r="I29" s="1185" t="s">
        <v>3414</v>
      </c>
      <c r="J29" s="1186">
        <f>IFERROR(CEILING($H29/VLOOKUP($I29,药材与丹炉!$B:$H,COLUMN(药材与丹炉!$H29)-1,0),1),"")</f>
        <v>3</v>
      </c>
      <c r="K29" s="1185" t="s">
        <v>6304</v>
      </c>
      <c r="L29" s="1185" t="str">
        <f t="shared" si="0"/>
        <v/>
      </c>
      <c r="M29" s="1185"/>
      <c r="N29" s="1186" t="str">
        <f>IFERROR(CEILING($L29/VLOOKUP($M29,药材与丹炉!$B:$H,COLUMN(药材与丹炉!$H29)-1,0),1),"")</f>
        <v/>
      </c>
      <c r="O29" s="1185">
        <v>6</v>
      </c>
      <c r="P29" s="1185" t="s">
        <v>4286</v>
      </c>
      <c r="Q29" s="1185">
        <v>6</v>
      </c>
      <c r="R29" s="1185" t="s">
        <v>3460</v>
      </c>
      <c r="S29" s="1186">
        <f>IFERROR(CEILING($Q29/VLOOKUP($R29,药材与丹炉!$B:$H,COLUMN(药材与丹炉!$H29)-1,0),1),"")</f>
        <v>2</v>
      </c>
      <c r="T29" s="1185" t="str">
        <f t="shared" si="7"/>
        <v>强土</v>
      </c>
      <c r="U29" s="1185" t="str">
        <f t="shared" si="8"/>
        <v/>
      </c>
      <c r="V29" s="1185"/>
      <c r="W29" s="1186" t="str">
        <f>IFERROR(CEILING($U29/VLOOKUP($V29,药材与丹炉!$B:$H,COLUMN(药材与丹炉!$H29)-1,0),1),"")</f>
        <v/>
      </c>
      <c r="X29" s="1185">
        <f>IF(IFERROR(IF(AND($J29&gt;0,$J29&lt;&gt;""),VLOOKUP($I29,药材与丹炉!$B:$D,3,0),0),0)+IFERROR(IF(AND($N29&gt;0,$N29&lt;&gt;""),VLOOKUP($M29,药材与丹炉!$B:$D,3,0),0),0)+IFERROR(IF(AND($S29&gt;0,$S29&lt;&gt;""),VLOOKUP($R29,药材与丹炉!$B:$D,3,0),0),0)+IFERROR(IF(AND($W29&gt;0,$W29&lt;&gt;""),VLOOKUP($V29,药材与丹炉!$B:$D,3,0),0),0)&gt;0,1,IF(IFERROR(IF(AND($J29&gt;0,$J29&lt;&gt;""),VLOOKUP($I29,药材与丹炉!$B:$D,3,0),0),0)+IFERROR(IF(AND($N29&gt;0,$N29&lt;&gt;""),VLOOKUP($M29,药材与丹炉!$B:$D,3,0),0),0)+IFERROR(IF(AND($S29&gt;0,$S29&lt;&gt;""),VLOOKUP($R29,药材与丹炉!$B:$D,3,0),0),0)+IFERROR(IF(AND($W29&gt;0,$W29&lt;&gt;""),VLOOKUP($V29,药材与丹炉!$B:$D,3,0),0),0)&lt;0,2,0))</f>
        <v>1</v>
      </c>
      <c r="Y29" s="1185">
        <v>3</v>
      </c>
      <c r="Z29" s="1185" t="s">
        <v>3401</v>
      </c>
      <c r="AA29" s="1186">
        <f>IFERROR($Y29/VLOOKUP($Z29,药材与丹炉!$B:$H,COLUMN(药材与丹炉!$H29)-1,0),"")</f>
        <v>3</v>
      </c>
      <c r="AB29" s="1185" t="s">
        <v>3415</v>
      </c>
      <c r="AC29" s="1185">
        <f>IFERROR(IF($B29-VLOOKUP($AB29,药材与丹炉!$N:$P,2,0)&lt;0,IF($AO$1="是",0,1),IF($B29-VLOOKUP($AB29,药材与丹炉!$N:$P,2,0)=0,2,IF($B29-VLOOKUP($AB29,药材与丹炉!$N:$P,2,0)=1,40,IF($B29-VLOOKUP($AB29,药材与丹炉!$N:$P,2,0)=2,80,"爆炸")))),"")</f>
        <v>2</v>
      </c>
      <c r="AD29" s="1186">
        <f t="shared" si="2"/>
        <v>8</v>
      </c>
      <c r="AE29" s="1185">
        <f>IFERROR($J29*VLOOKUP($I29,药材与丹炉!$B:$K,10,0),0)+IFERROR($N29*VLOOKUP($M29,药材与丹炉!$B:$K,10,0),0)+IFERROR($S29*VLOOKUP($R29,药材与丹炉!$B:$K,10,0),0)+IFERROR($W29*VLOOKUP($V29,药材与丹炉!$B:$K,10,0),0)+IFERROR($AA29*VLOOKUP($Z29,药材与丹炉!$B:$K,10,0),0)+IFERROR($AC29*VLOOKUP($AB29,药材与丹炉!$N:$P,3,0)/100,0)</f>
        <v>231</v>
      </c>
      <c r="AF29" s="1185">
        <v>281</v>
      </c>
      <c r="AG29" s="693">
        <f t="shared" si="3"/>
        <v>50</v>
      </c>
      <c r="AH29" s="1181">
        <f t="shared" si="4"/>
        <v>562</v>
      </c>
      <c r="AI29" s="1181">
        <f t="shared" si="5"/>
        <v>331</v>
      </c>
      <c r="AJ29" s="1185">
        <f>IFERROR(IF($Y29/VLOOKUP($Y29,药材与丹炉!$T:$U,2,0)&lt;=(VLOOKUP($AB29,药材与丹炉!$N:$O,2,0)+8)-($J29+IFERROR(IF($N29="",0,$N29),0)+IFERROR(IF($S29="",0,$S29),0)+IFERROR(IF($W29="",0,$W29),0)),1,2),1)</f>
        <v>1</v>
      </c>
      <c r="AK29" s="1184" t="b">
        <f>OR(NOT(IFERROR(OR($L29="",AND($L29&lt;&gt;"",$L29&gt;0,VLOOKUP($AB29,药材与丹炉!$N:$O,2,0)=6)),0)),AND($L29&lt;&gt;"",$L29&gt;0,OR(VLOOKUP($AB29,药材与丹炉!$N:$Q,4,0)-2&lt;$N29,$N29="")),AND($U29&lt;&gt;"",$U29&gt;0,OR(VLOOKUP($AB29,药材与丹炉!$N:$Q,4,0)-3&lt;$W29,$W29="")),NOT(OR(AND($Q29&lt;&gt;"",$S29&lt;&gt;"",VLOOKUP($AB29,药材与丹炉!$N:$Q,4,0)-3&gt;=$S29),$P29="")),NOT(OR(AND($H29&lt;&gt;"",$J29&lt;&gt;"",VLOOKUP($AB29,药材与丹炉!$N:$Q,4,0)-1&gt;=$J29),$G29="")),NOT(OR($U29="",AND($U29&lt;&gt;"",$U29&gt;0))),NOT(OR($Y29="",IF($Z29&lt;&gt;"",IFERROR(IF(VLOOKUP($Z29,药材与丹炉!$B:$D,3,0)=-1,$X29=1,IF(VLOOKUP($Z29,药材与丹炉!$B:$D,3,0)=1,$X29=2,$X29=0)),0),0))),$AC29="爆炸",(VLOOKUP($AB29,药材与丹炉!$N:$O,2,0)+8)&lt;$AD29)</f>
        <v>0</v>
      </c>
      <c r="AL29" s="1189"/>
      <c r="AM29" s="1191"/>
      <c r="AN29" s="1190"/>
      <c r="AO29" s="1190"/>
      <c r="AP29" s="1190"/>
      <c r="AQ29" s="1189"/>
      <c r="AR29" s="1191"/>
      <c r="AS29" s="1190"/>
      <c r="AT29" s="1190"/>
      <c r="AU29" s="1190"/>
      <c r="AV29" s="1189"/>
      <c r="AW29" s="1191"/>
      <c r="AX29" s="1190"/>
      <c r="AY29" s="1190"/>
      <c r="AZ29" s="1190"/>
      <c r="BA29" s="1189"/>
    </row>
    <row r="30" spans="1:53" ht="21.95" customHeight="1">
      <c r="A30" s="1185">
        <v>5119</v>
      </c>
      <c r="B30" s="1185">
        <v>2</v>
      </c>
      <c r="C30" s="1185" t="s">
        <v>3481</v>
      </c>
      <c r="D30" s="1185">
        <v>2</v>
      </c>
      <c r="E30" s="1188" t="s">
        <v>3482</v>
      </c>
      <c r="F30" s="1185">
        <v>9</v>
      </c>
      <c r="G30" s="1185" t="s">
        <v>6305</v>
      </c>
      <c r="H30" s="1185">
        <v>9</v>
      </c>
      <c r="I30" s="1185" t="s">
        <v>3441</v>
      </c>
      <c r="J30" s="1186">
        <f>IFERROR(CEILING($H30/VLOOKUP($I30,药材与丹炉!$B:$H,COLUMN(药材与丹炉!$H30)-1,0),1),"")</f>
        <v>3</v>
      </c>
      <c r="K30" s="1185" t="s">
        <v>6305</v>
      </c>
      <c r="L30" s="1185" t="str">
        <f t="shared" si="0"/>
        <v/>
      </c>
      <c r="M30" s="1185"/>
      <c r="N30" s="1186" t="str">
        <f>IFERROR(CEILING($L30/VLOOKUP($M30,药材与丹炉!$B:$H,COLUMN(药材与丹炉!$H30)-1,0),1),"")</f>
        <v/>
      </c>
      <c r="O30" s="1185">
        <v>27</v>
      </c>
      <c r="P30" s="1185" t="s">
        <v>6311</v>
      </c>
      <c r="Q30" s="1185">
        <v>27</v>
      </c>
      <c r="R30" s="1185" t="s">
        <v>3483</v>
      </c>
      <c r="S30" s="1186">
        <f>IFERROR(CEILING($Q30/VLOOKUP($R30,药材与丹炉!$B:$H,COLUMN(药材与丹炉!$H30)-1,0),1),"")</f>
        <v>3</v>
      </c>
      <c r="T30" s="1185" t="str">
        <f t="shared" si="7"/>
        <v>益寿</v>
      </c>
      <c r="U30" s="1185" t="str">
        <f t="shared" si="8"/>
        <v/>
      </c>
      <c r="V30" s="1185"/>
      <c r="W30" s="1186" t="str">
        <f>IFERROR(CEILING($U30/VLOOKUP($V30,药材与丹炉!$B:$H,COLUMN(药材与丹炉!$H30)-1,0),1),"")</f>
        <v/>
      </c>
      <c r="X30" s="1185">
        <f>IF(IFERROR(IF(AND($J30&gt;0,$J30&lt;&gt;""),VLOOKUP($I30,药材与丹炉!$B:$D,3,0),0),0)+IFERROR(IF(AND($N30&gt;0,$N30&lt;&gt;""),VLOOKUP($M30,药材与丹炉!$B:$D,3,0),0),0)+IFERROR(IF(AND($S30&gt;0,$S30&lt;&gt;""),VLOOKUP($R30,药材与丹炉!$B:$D,3,0),0),0)+IFERROR(IF(AND($W30&gt;0,$W30&lt;&gt;""),VLOOKUP($V30,药材与丹炉!$B:$D,3,0),0),0)&gt;0,1,IF(IFERROR(IF(AND($J30&gt;0,$J30&lt;&gt;""),VLOOKUP($I30,药材与丹炉!$B:$D,3,0),0),0)+IFERROR(IF(AND($N30&gt;0,$N30&lt;&gt;""),VLOOKUP($M30,药材与丹炉!$B:$D,3,0),0),0)+IFERROR(IF(AND($S30&gt;0,$S30&lt;&gt;""),VLOOKUP($R30,药材与丹炉!$B:$D,3,0),0),0)+IFERROR(IF(AND($W30&gt;0,$W30&lt;&gt;""),VLOOKUP($V30,药材与丹炉!$B:$D,3,0),0),0)&lt;0,2,0))</f>
        <v>2</v>
      </c>
      <c r="Y30" s="1185">
        <v>3</v>
      </c>
      <c r="Z30" s="1185" t="s">
        <v>3400</v>
      </c>
      <c r="AA30" s="1186">
        <f>IFERROR($Y30/VLOOKUP($Z30,药材与丹炉!$B:$H,COLUMN(药材与丹炉!$H30)-1,0),"")</f>
        <v>3</v>
      </c>
      <c r="AB30" s="1185" t="s">
        <v>3415</v>
      </c>
      <c r="AC30" s="1185">
        <f>IFERROR(IF($B30-VLOOKUP($AB30,药材与丹炉!$N:$P,2,0)&lt;0,IF($AO$1="是",0,1),IF($B30-VLOOKUP($AB30,药材与丹炉!$N:$P,2,0)=0,2,IF($B30-VLOOKUP($AB30,药材与丹炉!$N:$P,2,0)=1,40,IF($B30-VLOOKUP($AB30,药材与丹炉!$N:$P,2,0)=2,80,"爆炸")))),"")</f>
        <v>2</v>
      </c>
      <c r="AD30" s="1186">
        <f t="shared" si="2"/>
        <v>9</v>
      </c>
      <c r="AE30" s="1185">
        <f>IFERROR($J30*VLOOKUP($I30,药材与丹炉!$B:$K,10,0),0)+IFERROR($N30*VLOOKUP($M30,药材与丹炉!$B:$K,10,0),0)+IFERROR($S30*VLOOKUP($R30,药材与丹炉!$B:$K,10,0),0)+IFERROR($W30*VLOOKUP($V30,药材与丹炉!$B:$K,10,0),0)+IFERROR($AA30*VLOOKUP($Z30,药材与丹炉!$B:$K,10,0),0)+IFERROR($AC30*VLOOKUP($AB30,药材与丹炉!$N:$P,3,0)/100,0)</f>
        <v>1374</v>
      </c>
      <c r="AF30" s="1185">
        <v>1281</v>
      </c>
      <c r="AG30" s="693">
        <f t="shared" si="3"/>
        <v>-93</v>
      </c>
      <c r="AH30" s="1181">
        <f t="shared" si="4"/>
        <v>2562</v>
      </c>
      <c r="AI30" s="1181">
        <f t="shared" si="5"/>
        <v>1188</v>
      </c>
      <c r="AJ30" s="1185">
        <f>IFERROR(IF($Y30/VLOOKUP($Y30,药材与丹炉!$T:$U,2,0)&lt;=(VLOOKUP($AB30,药材与丹炉!$N:$O,2,0)+8)-($J30+IFERROR(IF($N30="",0,$N30),0)+IFERROR(IF($S30="",0,$S30),0)+IFERROR(IF($W30="",0,$W30),0)),1,2),1)</f>
        <v>1</v>
      </c>
      <c r="AK30" s="1184" t="b">
        <f>OR(NOT(IFERROR(OR($L30="",AND($L30&lt;&gt;"",$L30&gt;0,VLOOKUP($AB30,药材与丹炉!$N:$O,2,0)=6)),0)),AND($L30&lt;&gt;"",$L30&gt;0,OR(VLOOKUP($AB30,药材与丹炉!$N:$Q,4,0)-2&lt;$N30,$N30="")),AND($U30&lt;&gt;"",$U30&gt;0,OR(VLOOKUP($AB30,药材与丹炉!$N:$Q,4,0)-3&lt;$W30,$W30="")),NOT(OR(AND($Q30&lt;&gt;"",$S30&lt;&gt;"",VLOOKUP($AB30,药材与丹炉!$N:$Q,4,0)-3&gt;=$S30),$P30="")),NOT(OR(AND($H30&lt;&gt;"",$J30&lt;&gt;"",VLOOKUP($AB30,药材与丹炉!$N:$Q,4,0)-1&gt;=$J30),$G30="")),NOT(OR($U30="",AND($U30&lt;&gt;"",$U30&gt;0))),NOT(OR($Y30="",IF($Z30&lt;&gt;"",IFERROR(IF(VLOOKUP($Z30,药材与丹炉!$B:$D,3,0)=-1,$X30=1,IF(VLOOKUP($Z30,药材与丹炉!$B:$D,3,0)=1,$X30=2,$X30=0)),0),0))),$AC30="爆炸",(VLOOKUP($AB30,药材与丹炉!$N:$O,2,0)+8)&lt;$AD30)</f>
        <v>0</v>
      </c>
      <c r="AL30" s="1189"/>
      <c r="AM30" s="1191"/>
      <c r="AN30" s="1190"/>
      <c r="AO30" s="1190"/>
      <c r="AP30" s="1190"/>
      <c r="AQ30" s="1189"/>
      <c r="AR30" s="1191"/>
      <c r="AS30" s="1190"/>
      <c r="AT30" s="1190"/>
      <c r="AU30" s="1190"/>
      <c r="AV30" s="1189"/>
      <c r="AW30" s="1191"/>
      <c r="AX30" s="1190"/>
      <c r="AY30" s="1190"/>
      <c r="AZ30" s="1190"/>
      <c r="BA30" s="1189"/>
    </row>
    <row r="31" spans="1:53" ht="21.95" customHeight="1">
      <c r="A31" s="1185">
        <v>5120</v>
      </c>
      <c r="B31" s="1185">
        <v>2</v>
      </c>
      <c r="C31" s="1185" t="s">
        <v>3484</v>
      </c>
      <c r="D31" s="1185">
        <v>50</v>
      </c>
      <c r="E31" s="1188" t="s">
        <v>3485</v>
      </c>
      <c r="F31" s="1185">
        <v>9</v>
      </c>
      <c r="G31" s="1185" t="s">
        <v>6309</v>
      </c>
      <c r="H31" s="1185">
        <v>9</v>
      </c>
      <c r="I31" s="1185" t="s">
        <v>3460</v>
      </c>
      <c r="J31" s="1186">
        <f>IFERROR(CEILING($H31/VLOOKUP($I31,药材与丹炉!$B:$H,COLUMN(药材与丹炉!$H31)-1,0),1),"")</f>
        <v>3</v>
      </c>
      <c r="K31" s="1185" t="s">
        <v>6309</v>
      </c>
      <c r="L31" s="1185" t="str">
        <f t="shared" si="0"/>
        <v/>
      </c>
      <c r="M31" s="1185"/>
      <c r="N31" s="1186" t="str">
        <f>IFERROR(CEILING($L31/VLOOKUP($M31,药材与丹炉!$B:$H,COLUMN(药材与丹炉!$H31)-1,0),1),"")</f>
        <v/>
      </c>
      <c r="O31" s="1185">
        <v>9</v>
      </c>
      <c r="P31" s="1185" t="s">
        <v>6394</v>
      </c>
      <c r="Q31" s="1185">
        <v>9</v>
      </c>
      <c r="R31" s="1185" t="s">
        <v>3486</v>
      </c>
      <c r="S31" s="1186">
        <f>IFERROR(CEILING($Q31/VLOOKUP($R31,药材与丹炉!$B:$H,COLUMN(药材与丹炉!$H31)-1,0),1),"")</f>
        <v>3</v>
      </c>
      <c r="T31" s="1185" t="str">
        <f t="shared" si="7"/>
        <v>固元</v>
      </c>
      <c r="U31" s="1185" t="str">
        <f t="shared" si="8"/>
        <v/>
      </c>
      <c r="V31" s="1185"/>
      <c r="W31" s="1186" t="str">
        <f>IFERROR(CEILING($U31/VLOOKUP($V31,药材与丹炉!$B:$H,COLUMN(药材与丹炉!$H31)-1,0),1),"")</f>
        <v/>
      </c>
      <c r="X31" s="1185">
        <f>IF(IFERROR(IF(AND($J31&gt;0,$J31&lt;&gt;""),VLOOKUP($I31,药材与丹炉!$B:$D,3,0),0),0)+IFERROR(IF(AND($N31&gt;0,$N31&lt;&gt;""),VLOOKUP($M31,药材与丹炉!$B:$D,3,0),0),0)+IFERROR(IF(AND($S31&gt;0,$S31&lt;&gt;""),VLOOKUP($R31,药材与丹炉!$B:$D,3,0),0),0)+IFERROR(IF(AND($W31&gt;0,$W31&lt;&gt;""),VLOOKUP($V31,药材与丹炉!$B:$D,3,0),0),0)&gt;0,1,IF(IFERROR(IF(AND($J31&gt;0,$J31&lt;&gt;""),VLOOKUP($I31,药材与丹炉!$B:$D,3,0),0),0)+IFERROR(IF(AND($N31&gt;0,$N31&lt;&gt;""),VLOOKUP($M31,药材与丹炉!$B:$D,3,0),0),0)+IFERROR(IF(AND($S31&gt;0,$S31&lt;&gt;""),VLOOKUP($R31,药材与丹炉!$B:$D,3,0),0),0)+IFERROR(IF(AND($W31&gt;0,$W31&lt;&gt;""),VLOOKUP($V31,药材与丹炉!$B:$D,3,0),0),0)&lt;0,2,0))</f>
        <v>1</v>
      </c>
      <c r="Y31" s="1185">
        <v>3</v>
      </c>
      <c r="Z31" s="1185" t="s">
        <v>3401</v>
      </c>
      <c r="AA31" s="1186">
        <f>IFERROR($Y31/VLOOKUP($Z31,药材与丹炉!$B:$H,COLUMN(药材与丹炉!$H31)-1,0),"")</f>
        <v>3</v>
      </c>
      <c r="AB31" s="1185" t="s">
        <v>3415</v>
      </c>
      <c r="AC31" s="1185">
        <f>IFERROR(IF($B31-VLOOKUP($AB31,药材与丹炉!$N:$P,2,0)&lt;0,IF($AO$1="是",0,1),IF($B31-VLOOKUP($AB31,药材与丹炉!$N:$P,2,0)=0,2,IF($B31-VLOOKUP($AB31,药材与丹炉!$N:$P,2,0)=1,40,IF($B31-VLOOKUP($AB31,药材与丹炉!$N:$P,2,0)=2,80,"爆炸")))),"")</f>
        <v>2</v>
      </c>
      <c r="AD31" s="1186">
        <f t="shared" si="2"/>
        <v>9</v>
      </c>
      <c r="AE31" s="1185">
        <f>IFERROR($J31*VLOOKUP($I31,药材与丹炉!$B:$K,10,0),0)+IFERROR($N31*VLOOKUP($M31,药材与丹炉!$B:$K,10,0),0)+IFERROR($S31*VLOOKUP($R31,药材与丹炉!$B:$K,10,0),0)+IFERROR($W31*VLOOKUP($V31,药材与丹炉!$B:$K,10,0),0)+IFERROR($AA31*VLOOKUP($Z31,药材与丹炉!$B:$K,10,0),0)+IFERROR($AC31*VLOOKUP($AB31,药材与丹炉!$N:$P,3,0)/100,0)</f>
        <v>267</v>
      </c>
      <c r="AF31" s="1185">
        <v>375</v>
      </c>
      <c r="AG31" s="693">
        <f t="shared" si="3"/>
        <v>108</v>
      </c>
      <c r="AH31" s="1181">
        <f t="shared" si="4"/>
        <v>750</v>
      </c>
      <c r="AI31" s="1181">
        <f t="shared" si="5"/>
        <v>483</v>
      </c>
      <c r="AJ31" s="1185">
        <f>IFERROR(IF($Y31/VLOOKUP($Y31,药材与丹炉!$T:$U,2,0)&lt;=(VLOOKUP($AB31,药材与丹炉!$N:$O,2,0)+8)-($J31+IFERROR(IF($N31="",0,$N31),0)+IFERROR(IF($S31="",0,$S31),0)+IFERROR(IF($W31="",0,$W31),0)),1,2),1)</f>
        <v>1</v>
      </c>
      <c r="AK31" s="1184" t="b">
        <f>OR(NOT(IFERROR(OR($L31="",AND($L31&lt;&gt;"",$L31&gt;0,VLOOKUP($AB31,药材与丹炉!$N:$O,2,0)=6)),0)),AND($L31&lt;&gt;"",$L31&gt;0,OR(VLOOKUP($AB31,药材与丹炉!$N:$Q,4,0)-2&lt;$N31,$N31="")),AND($U31&lt;&gt;"",$U31&gt;0,OR(VLOOKUP($AB31,药材与丹炉!$N:$Q,4,0)-3&lt;$W31,$W31="")),NOT(OR(AND($Q31&lt;&gt;"",$S31&lt;&gt;"",VLOOKUP($AB31,药材与丹炉!$N:$Q,4,0)-3&gt;=$S31),$P31="")),NOT(OR(AND($H31&lt;&gt;"",$J31&lt;&gt;"",VLOOKUP($AB31,药材与丹炉!$N:$Q,4,0)-1&gt;=$J31),$G31="")),NOT(OR($U31="",AND($U31&lt;&gt;"",$U31&gt;0))),NOT(OR($Y31="",IF($Z31&lt;&gt;"",IFERROR(IF(VLOOKUP($Z31,药材与丹炉!$B:$D,3,0)=-1,$X31=1,IF(VLOOKUP($Z31,药材与丹炉!$B:$D,3,0)=1,$X31=2,$X31=0)),0),0))),$AC31="爆炸",(VLOOKUP($AB31,药材与丹炉!$N:$O,2,0)+8)&lt;$AD31)</f>
        <v>0</v>
      </c>
    </row>
    <row r="32" spans="1:53" ht="21.95" customHeight="1">
      <c r="A32" s="1185">
        <v>5121</v>
      </c>
      <c r="B32" s="1185">
        <v>2</v>
      </c>
      <c r="C32" s="1185" t="s">
        <v>3487</v>
      </c>
      <c r="D32" s="1185">
        <v>50</v>
      </c>
      <c r="E32" s="1188" t="s">
        <v>3488</v>
      </c>
      <c r="F32" s="1185">
        <v>6</v>
      </c>
      <c r="G32" s="1185" t="s">
        <v>6309</v>
      </c>
      <c r="H32" s="1185">
        <v>6</v>
      </c>
      <c r="I32" s="1185" t="s">
        <v>3460</v>
      </c>
      <c r="J32" s="1186">
        <f>IFERROR(CEILING($H32/VLOOKUP($I32,药材与丹炉!$B:$H,COLUMN(药材与丹炉!$H32)-1,0),1),"")</f>
        <v>2</v>
      </c>
      <c r="K32" s="1185" t="s">
        <v>6309</v>
      </c>
      <c r="L32" s="1185" t="str">
        <f t="shared" si="0"/>
        <v/>
      </c>
      <c r="M32" s="1185"/>
      <c r="N32" s="1186" t="str">
        <f>IFERROR(CEILING($L32/VLOOKUP($M32,药材与丹炉!$B:$H,COLUMN(药材与丹炉!$H32)-1,0),1),"")</f>
        <v/>
      </c>
      <c r="O32" s="1185">
        <v>12</v>
      </c>
      <c r="P32" s="1185" t="s">
        <v>240</v>
      </c>
      <c r="Q32" s="1185">
        <v>9</v>
      </c>
      <c r="R32" s="1185" t="s">
        <v>3489</v>
      </c>
      <c r="S32" s="1186">
        <f>IFERROR(CEILING($Q32/VLOOKUP($R32,药材与丹炉!$B:$H,COLUMN(药材与丹炉!$H32)-1,0),1),"")</f>
        <v>1</v>
      </c>
      <c r="T32" s="1185" t="str">
        <f t="shared" si="7"/>
        <v>混元</v>
      </c>
      <c r="U32" s="1185">
        <f t="shared" si="8"/>
        <v>3</v>
      </c>
      <c r="V32" s="1185" t="s">
        <v>3463</v>
      </c>
      <c r="W32" s="1186">
        <f>IFERROR(CEILING($U32/VLOOKUP($V32,药材与丹炉!$B:$H,COLUMN(药材与丹炉!$H32)-1,0),1),"")</f>
        <v>1</v>
      </c>
      <c r="X32" s="1185">
        <f>IF(IFERROR(IF(AND($J32&gt;0,$J32&lt;&gt;""),VLOOKUP($I32,药材与丹炉!$B:$D,3,0),0),0)+IFERROR(IF(AND($N32&gt;0,$N32&lt;&gt;""),VLOOKUP($M32,药材与丹炉!$B:$D,3,0),0),0)+IFERROR(IF(AND($S32&gt;0,$S32&lt;&gt;""),VLOOKUP($R32,药材与丹炉!$B:$D,3,0),0),0)+IFERROR(IF(AND($W32&gt;0,$W32&lt;&gt;""),VLOOKUP($V32,药材与丹炉!$B:$D,3,0),0),0)&gt;0,1,IF(IFERROR(IF(AND($J32&gt;0,$J32&lt;&gt;""),VLOOKUP($I32,药材与丹炉!$B:$D,3,0),0),0)+IFERROR(IF(AND($N32&gt;0,$N32&lt;&gt;""),VLOOKUP($M32,药材与丹炉!$B:$D,3,0),0),0)+IFERROR(IF(AND($S32&gt;0,$S32&lt;&gt;""),VLOOKUP($R32,药材与丹炉!$B:$D,3,0),0),0)+IFERROR(IF(AND($W32&gt;0,$W32&lt;&gt;""),VLOOKUP($V32,药材与丹炉!$B:$D,3,0),0),0)&lt;0,2,0))</f>
        <v>1</v>
      </c>
      <c r="Y32" s="1185">
        <v>3</v>
      </c>
      <c r="Z32" s="1185" t="s">
        <v>3441</v>
      </c>
      <c r="AA32" s="1186">
        <f>IFERROR($Y32/VLOOKUP($Z32,药材与丹炉!$B:$H,COLUMN(药材与丹炉!$H32)-1,0),"")</f>
        <v>1</v>
      </c>
      <c r="AB32" s="1185" t="s">
        <v>3415</v>
      </c>
      <c r="AC32" s="1185">
        <f>IFERROR(IF($B32-VLOOKUP($AB32,药材与丹炉!$N:$P,2,0)&lt;0,IF($AO$1="是",0,1),IF($B32-VLOOKUP($AB32,药材与丹炉!$N:$P,2,0)=0,2,IF($B32-VLOOKUP($AB32,药材与丹炉!$N:$P,2,0)=1,40,IF($B32-VLOOKUP($AB32,药材与丹炉!$N:$P,2,0)=2,80,"爆炸")))),"")</f>
        <v>2</v>
      </c>
      <c r="AD32" s="1186">
        <f t="shared" si="2"/>
        <v>5</v>
      </c>
      <c r="AE32" s="1185">
        <f>IFERROR($J32*VLOOKUP($I32,药材与丹炉!$B:$K,10,0),0)+IFERROR($N32*VLOOKUP($M32,药材与丹炉!$B:$K,10,0),0)+IFERROR($S32*VLOOKUP($R32,药材与丹炉!$B:$K,10,0),0)+IFERROR($W32*VLOOKUP($V32,药材与丹炉!$B:$K,10,0),0)+IFERROR($AA32*VLOOKUP($Z32,药材与丹炉!$B:$K,10,0),0)+IFERROR($AC32*VLOOKUP($AB32,药材与丹炉!$N:$P,3,0)/100,0)</f>
        <v>573</v>
      </c>
      <c r="AF32" s="1185">
        <v>331</v>
      </c>
      <c r="AG32" s="693">
        <f t="shared" si="3"/>
        <v>-242</v>
      </c>
      <c r="AH32" s="1181">
        <f t="shared" si="4"/>
        <v>662</v>
      </c>
      <c r="AI32" s="1181">
        <f t="shared" si="5"/>
        <v>89</v>
      </c>
      <c r="AJ32" s="1185">
        <f>IFERROR(IF($Y32/VLOOKUP($Y32,药材与丹炉!$T:$U,2,0)&lt;=(VLOOKUP($AB32,药材与丹炉!$N:$O,2,0)+8)-($J32+IFERROR(IF($N32="",0,$N32),0)+IFERROR(IF($S32="",0,$S32),0)+IFERROR(IF($W32="",0,$W32),0)),1,2),1)</f>
        <v>1</v>
      </c>
      <c r="AK32" s="1184" t="b">
        <f>OR(NOT(IFERROR(OR($L32="",AND($L32&lt;&gt;"",$L32&gt;0,VLOOKUP($AB32,药材与丹炉!$N:$O,2,0)=6)),0)),AND($L32&lt;&gt;"",$L32&gt;0,OR(VLOOKUP($AB32,药材与丹炉!$N:$Q,4,0)-2&lt;$N32,$N32="")),AND($U32&lt;&gt;"",$U32&gt;0,OR(VLOOKUP($AB32,药材与丹炉!$N:$Q,4,0)-3&lt;$W32,$W32="")),NOT(OR(AND($Q32&lt;&gt;"",$S32&lt;&gt;"",VLOOKUP($AB32,药材与丹炉!$N:$Q,4,0)-3&gt;=$S32),$P32="")),NOT(OR(AND($H32&lt;&gt;"",$J32&lt;&gt;"",VLOOKUP($AB32,药材与丹炉!$N:$Q,4,0)-1&gt;=$J32),$G32="")),NOT(OR($U32="",AND($U32&lt;&gt;"",$U32&gt;0))),NOT(OR($Y32="",IF($Z32&lt;&gt;"",IFERROR(IF(VLOOKUP($Z32,药材与丹炉!$B:$D,3,0)=-1,$X32=1,IF(VLOOKUP($Z32,药材与丹炉!$B:$D,3,0)=1,$X32=2,$X32=0)),0),0))),$AC32="爆炸",(VLOOKUP($AB32,药材与丹炉!$N:$O,2,0)+8)&lt;$AD32)</f>
        <v>0</v>
      </c>
    </row>
    <row r="33" spans="1:37" ht="21.95" customHeight="1">
      <c r="A33" s="1185" t="s">
        <v>0</v>
      </c>
      <c r="B33" s="1185">
        <v>2</v>
      </c>
      <c r="C33" s="1185" t="s">
        <v>3490</v>
      </c>
      <c r="D33" s="1185">
        <v>999</v>
      </c>
      <c r="E33" s="1188" t="s">
        <v>3491</v>
      </c>
      <c r="F33" s="1185">
        <v>6</v>
      </c>
      <c r="G33" s="1185" t="s">
        <v>4212</v>
      </c>
      <c r="H33" s="1185">
        <v>6</v>
      </c>
      <c r="I33" s="1185" t="s">
        <v>3410</v>
      </c>
      <c r="J33" s="1186">
        <f>IFERROR(CEILING($H33/VLOOKUP($I33,药材与丹炉!$B:$H,COLUMN(药材与丹炉!$H33)-1,0),1),"")</f>
        <v>6</v>
      </c>
      <c r="K33" s="1185" t="s">
        <v>4212</v>
      </c>
      <c r="L33" s="1185" t="str">
        <f t="shared" si="0"/>
        <v/>
      </c>
      <c r="M33" s="1185"/>
      <c r="N33" s="1186" t="str">
        <f>IFERROR(CEILING($L33/VLOOKUP($M33,药材与丹炉!$B:$H,COLUMN(药材与丹炉!$H33)-1,0),1),"")</f>
        <v/>
      </c>
      <c r="O33" s="1185">
        <v>3</v>
      </c>
      <c r="P33" s="1185" t="s">
        <v>6394</v>
      </c>
      <c r="Q33" s="1185">
        <v>3</v>
      </c>
      <c r="R33" s="1185" t="s">
        <v>3410</v>
      </c>
      <c r="S33" s="1186">
        <f>IFERROR(CEILING($Q33/VLOOKUP($R33,药材与丹炉!$B:$H,COLUMN(药材与丹炉!$H33)-1,0),1),"")</f>
        <v>3</v>
      </c>
      <c r="T33" s="1185" t="str">
        <f t="shared" si="7"/>
        <v>固元</v>
      </c>
      <c r="U33" s="1185" t="str">
        <f t="shared" si="8"/>
        <v/>
      </c>
      <c r="V33" s="1185"/>
      <c r="W33" s="1186" t="str">
        <f>IFERROR(CEILING($U33/VLOOKUP($V33,药材与丹炉!$B:$H,COLUMN(药材与丹炉!$H33)-1,0),1),"")</f>
        <v/>
      </c>
      <c r="X33" s="1185">
        <f>IF(IFERROR(IF(AND($J33&gt;0,$J33&lt;&gt;""),VLOOKUP($I33,药材与丹炉!$B:$D,3,0),0),0)+IFERROR(IF(AND($N33&gt;0,$N33&lt;&gt;""),VLOOKUP($M33,药材与丹炉!$B:$D,3,0),0),0)+IFERROR(IF(AND($S33&gt;0,$S33&lt;&gt;""),VLOOKUP($R33,药材与丹炉!$B:$D,3,0),0),0)+IFERROR(IF(AND($W33&gt;0,$W33&lt;&gt;""),VLOOKUP($V33,药材与丹炉!$B:$D,3,0),0),0)&gt;0,1,IF(IFERROR(IF(AND($J33&gt;0,$J33&lt;&gt;""),VLOOKUP($I33,药材与丹炉!$B:$D,3,0),0),0)+IFERROR(IF(AND($N33&gt;0,$N33&lt;&gt;""),VLOOKUP($M33,药材与丹炉!$B:$D,3,0),0),0)+IFERROR(IF(AND($S33&gt;0,$S33&lt;&gt;""),VLOOKUP($R33,药材与丹炉!$B:$D,3,0),0),0)+IFERROR(IF(AND($W33&gt;0,$W33&lt;&gt;""),VLOOKUP($V33,药材与丹炉!$B:$D,3,0),0),0)&lt;0,2,0))</f>
        <v>2</v>
      </c>
      <c r="Y33" s="1185"/>
      <c r="Z33" s="1185"/>
      <c r="AA33" s="1186" t="str">
        <f>IFERROR($Y33/VLOOKUP($Z33,药材与丹炉!$B:$H,COLUMN(药材与丹炉!$H33)-1,0),"")</f>
        <v/>
      </c>
      <c r="AB33" s="1185" t="s">
        <v>3415</v>
      </c>
      <c r="AC33" s="1185">
        <f>IFERROR(IF($B33-VLOOKUP($AB33,药材与丹炉!$N:$P,2,0)&lt;0,IF($AO$1="是",0,1),IF($B33-VLOOKUP($AB33,药材与丹炉!$N:$P,2,0)=0,2,IF($B33-VLOOKUP($AB33,药材与丹炉!$N:$P,2,0)=1,40,IF($B33-VLOOKUP($AB33,药材与丹炉!$N:$P,2,0)=2,80,"爆炸")))),"")</f>
        <v>2</v>
      </c>
      <c r="AD33" s="1186">
        <f t="shared" si="2"/>
        <v>9</v>
      </c>
      <c r="AE33" s="1185">
        <f>IFERROR($J33*VLOOKUP($I33,药材与丹炉!$B:$K,10,0),0)+IFERROR($N33*VLOOKUP($M33,药材与丹炉!$B:$K,10,0),0)+IFERROR($S33*VLOOKUP($R33,药材与丹炉!$B:$K,10,0),0)+IFERROR($W33*VLOOKUP($V33,药材与丹炉!$B:$K,10,0),0)+IFERROR($AA33*VLOOKUP($Z33,药材与丹炉!$B:$K,10,0),0)+IFERROR($AC33*VLOOKUP($AB33,药材与丹炉!$N:$P,3,0)/100,0)</f>
        <v>105</v>
      </c>
      <c r="AF33" s="1185">
        <v>1</v>
      </c>
      <c r="AG33" s="693">
        <f t="shared" si="3"/>
        <v>-104</v>
      </c>
      <c r="AH33" s="1181">
        <f t="shared" si="4"/>
        <v>2</v>
      </c>
      <c r="AI33" s="1181">
        <f t="shared" si="5"/>
        <v>-103</v>
      </c>
      <c r="AJ33" s="1185">
        <f>IFERROR(IF($Y33/VLOOKUP($Y33,药材与丹炉!$T:$U,2,0)&lt;=(VLOOKUP($AB33,药材与丹炉!$N:$O,2,0)+8)-($J33+IFERROR(IF($N33="",0,$N33),0)+IFERROR(IF($S33="",0,$S33),0)+IFERROR(IF($W33="",0,$W33),0)),1,2),1)</f>
        <v>1</v>
      </c>
      <c r="AK33" s="1184" t="b">
        <f>OR(NOT(IFERROR(OR($L33="",AND($L33&lt;&gt;"",$L33&gt;0,VLOOKUP($AB33,药材与丹炉!$N:$O,2,0)=6)),0)),AND($L33&lt;&gt;"",$L33&gt;0,OR(VLOOKUP($AB33,药材与丹炉!$N:$Q,4,0)-2&lt;$N33,$N33="")),AND($U33&lt;&gt;"",$U33&gt;0,OR(VLOOKUP($AB33,药材与丹炉!$N:$Q,4,0)-3&lt;$W33,$W33="")),NOT(OR(AND($Q33&lt;&gt;"",$S33&lt;&gt;"",VLOOKUP($AB33,药材与丹炉!$N:$Q,4,0)-3&gt;=$S33),$P33="")),NOT(OR(AND($H33&lt;&gt;"",$J33&lt;&gt;"",VLOOKUP($AB33,药材与丹炉!$N:$Q,4,0)-1&gt;=$J33),$G33="")),NOT(OR($U33="",AND($U33&lt;&gt;"",$U33&gt;0))),NOT(OR($Y33="",IF($Z33&lt;&gt;"",IFERROR(IF(VLOOKUP($Z33,药材与丹炉!$B:$D,3,0)=-1,$X33=1,IF(VLOOKUP($Z33,药材与丹炉!$B:$D,3,0)=1,$X33=2,$X33=0)),0),0))),$AC33="爆炸",(VLOOKUP($AB33,药材与丹炉!$N:$O,2,0)+8)&lt;$AD33)</f>
        <v>0</v>
      </c>
    </row>
    <row r="34" spans="1:37" ht="21.95" customHeight="1">
      <c r="A34" s="1185">
        <v>5201</v>
      </c>
      <c r="B34" s="1185">
        <v>3</v>
      </c>
      <c r="C34" s="1185" t="s">
        <v>3492</v>
      </c>
      <c r="D34" s="1185">
        <v>999</v>
      </c>
      <c r="E34" s="1188" t="s">
        <v>6510</v>
      </c>
      <c r="F34" s="1185">
        <v>6</v>
      </c>
      <c r="G34" s="1185" t="s">
        <v>4212</v>
      </c>
      <c r="H34" s="1185">
        <v>6</v>
      </c>
      <c r="I34" s="1185" t="s">
        <v>3464</v>
      </c>
      <c r="J34" s="1186">
        <f>IFERROR(CEILING($H34/VLOOKUP($I34,药材与丹炉!$B:$H,COLUMN(药材与丹炉!$H34)-1,0),1),"")</f>
        <v>2</v>
      </c>
      <c r="K34" s="1185" t="s">
        <v>4212</v>
      </c>
      <c r="L34" s="1185" t="str">
        <f t="shared" ref="L34:L65" si="9">IFERROR(IF($F34-$H34=0,"",$F34-$H34),"")</f>
        <v/>
      </c>
      <c r="M34" s="1185"/>
      <c r="N34" s="1186" t="str">
        <f>IFERROR(CEILING($L34/VLOOKUP($M34,药材与丹炉!$B:$H,COLUMN(药材与丹炉!$H34)-1,0),1),"")</f>
        <v/>
      </c>
      <c r="O34" s="1185">
        <v>6</v>
      </c>
      <c r="P34" s="1185" t="s">
        <v>6394</v>
      </c>
      <c r="Q34" s="1185">
        <v>6</v>
      </c>
      <c r="R34" s="1185" t="s">
        <v>3410</v>
      </c>
      <c r="S34" s="1186">
        <f>IFERROR(CEILING($Q34/VLOOKUP($R34,药材与丹炉!$B:$H,COLUMN(药材与丹炉!$H34)-1,0),1),"")</f>
        <v>6</v>
      </c>
      <c r="T34" s="1185" t="str">
        <f t="shared" si="7"/>
        <v>固元</v>
      </c>
      <c r="U34" s="1185" t="str">
        <f t="shared" si="8"/>
        <v/>
      </c>
      <c r="V34" s="1185"/>
      <c r="W34" s="1186" t="str">
        <f>IFERROR(CEILING($U34/VLOOKUP($V34,药材与丹炉!$B:$H,COLUMN(药材与丹炉!$H34)-1,0),1),"")</f>
        <v/>
      </c>
      <c r="X34" s="1185">
        <f>IF(IFERROR(IF(AND($J34&gt;0,$J34&lt;&gt;""),VLOOKUP($I34,药材与丹炉!$B:$D,3,0),0),0)+IFERROR(IF(AND($N34&gt;0,$N34&lt;&gt;""),VLOOKUP($M34,药材与丹炉!$B:$D,3,0),0),0)+IFERROR(IF(AND($S34&gt;0,$S34&lt;&gt;""),VLOOKUP($R34,药材与丹炉!$B:$D,3,0),0),0)+IFERROR(IF(AND($W34&gt;0,$W34&lt;&gt;""),VLOOKUP($V34,药材与丹炉!$B:$D,3,0),0),0)&gt;0,1,IF(IFERROR(IF(AND($J34&gt;0,$J34&lt;&gt;""),VLOOKUP($I34,药材与丹炉!$B:$D,3,0),0),0)+IFERROR(IF(AND($N34&gt;0,$N34&lt;&gt;""),VLOOKUP($M34,药材与丹炉!$B:$D,3,0),0),0)+IFERROR(IF(AND($S34&gt;0,$S34&lt;&gt;""),VLOOKUP($R34,药材与丹炉!$B:$D,3,0),0),0)+IFERROR(IF(AND($W34&gt;0,$W34&lt;&gt;""),VLOOKUP($V34,药材与丹炉!$B:$D,3,0),0),0)&lt;0,2,0))</f>
        <v>2</v>
      </c>
      <c r="Y34" s="1185">
        <v>3</v>
      </c>
      <c r="Z34" s="1185" t="s">
        <v>3399</v>
      </c>
      <c r="AA34" s="1186">
        <f>IFERROR($Y34/VLOOKUP($Z34,药材与丹炉!$B:$H,COLUMN(药材与丹炉!$H34)-1,0),"")</f>
        <v>3</v>
      </c>
      <c r="AB34" s="1185" t="s">
        <v>3436</v>
      </c>
      <c r="AC34" s="1185">
        <f>IFERROR(IF($B34-VLOOKUP($AB34,药材与丹炉!$N:$P,2,0)&lt;0,IF($AO$1="是",0,1),IF($B34-VLOOKUP($AB34,药材与丹炉!$N:$P,2,0)=0,2,IF($B34-VLOOKUP($AB34,药材与丹炉!$N:$P,2,0)=1,40,IF($B34-VLOOKUP($AB34,药材与丹炉!$N:$P,2,0)=2,80,"爆炸")))),"")</f>
        <v>2</v>
      </c>
      <c r="AD34" s="1186">
        <f t="shared" ref="AD34:AD65" si="10">IFERROR($J34+IFERROR(IF($N34="",0,$N34),0)+IFERROR(IF($S34="",0,$S34),0)+IFERROR(IF($W34="",0,$W34),0)+IFERROR(IF($AA34="",0,$AA34),0),"")</f>
        <v>11</v>
      </c>
      <c r="AE34" s="1185">
        <f>IFERROR($J34*VLOOKUP($I34,药材与丹炉!$B:$K,10,0),0)+IFERROR($N34*VLOOKUP($M34,药材与丹炉!$B:$K,10,0),0)+IFERROR($S34*VLOOKUP($R34,药材与丹炉!$B:$K,10,0),0)+IFERROR($W34*VLOOKUP($V34,药材与丹炉!$B:$K,10,0),0)+IFERROR($AA34*VLOOKUP($Z34,药材与丹炉!$B:$K,10,0),0)+IFERROR($AC34*VLOOKUP($AB34,药材与丹炉!$N:$P,3,0)/100,0)</f>
        <v>233</v>
      </c>
      <c r="AF34" s="1185">
        <v>500</v>
      </c>
      <c r="AG34" s="693">
        <f t="shared" ref="AG34:AG65" si="11">$AF34-$AE34</f>
        <v>267</v>
      </c>
      <c r="AH34" s="1181">
        <f t="shared" ref="AH34:AH65" si="12">$AF34*$AM$1*$AM$21</f>
        <v>1000</v>
      </c>
      <c r="AI34" s="1181">
        <f t="shared" ref="AI34:AI65" si="13">$AH34-$AE34</f>
        <v>767</v>
      </c>
      <c r="AJ34" s="1185">
        <f>IFERROR(IF($Y34/VLOOKUP($Y34,药材与丹炉!$T:$U,2,0)&lt;=(VLOOKUP($AB34,药材与丹炉!$N:$O,2,0)+8)-($J34+IFERROR(IF($N34="",0,$N34),0)+IFERROR(IF($S34="",0,$S34),0)+IFERROR(IF($W34="",0,$W34),0)),1,2),1)</f>
        <v>1</v>
      </c>
      <c r="AK34" s="1184" t="b">
        <f>OR(NOT(IFERROR(OR($L34="",AND($L34&lt;&gt;"",$L34&gt;0,VLOOKUP($AB34,药材与丹炉!$N:$O,2,0)=6)),0)),AND($L34&lt;&gt;"",$L34&gt;0,OR(VLOOKUP($AB34,药材与丹炉!$N:$Q,4,0)-2&lt;$N34,$N34="")),AND($U34&lt;&gt;"",$U34&gt;0,OR(VLOOKUP($AB34,药材与丹炉!$N:$Q,4,0)-3&lt;$W34,$W34="")),NOT(OR(AND($Q34&lt;&gt;"",$S34&lt;&gt;"",VLOOKUP($AB34,药材与丹炉!$N:$Q,4,0)-3&gt;=$S34),$P34="")),NOT(OR(AND($H34&lt;&gt;"",$J34&lt;&gt;"",VLOOKUP($AB34,药材与丹炉!$N:$Q,4,0)-1&gt;=$J34),$G34="")),NOT(OR($U34="",AND($U34&lt;&gt;"",$U34&gt;0))),NOT(OR($Y34="",IF($Z34&lt;&gt;"",IFERROR(IF(VLOOKUP($Z34,药材与丹炉!$B:$D,3,0)=-1,$X34=1,IF(VLOOKUP($Z34,药材与丹炉!$B:$D,3,0)=1,$X34=2,$X34=0)),0),0))),$AC34="爆炸",(VLOOKUP($AB34,药材与丹炉!$N:$O,2,0)+8)&lt;$AD34)</f>
        <v>0</v>
      </c>
    </row>
    <row r="35" spans="1:37" ht="21.95" customHeight="1">
      <c r="A35" s="1185">
        <v>5202</v>
      </c>
      <c r="B35" s="1185">
        <v>3</v>
      </c>
      <c r="C35" s="1185" t="s">
        <v>3494</v>
      </c>
      <c r="D35" s="1185">
        <v>100</v>
      </c>
      <c r="E35" s="1188" t="s">
        <v>3495</v>
      </c>
      <c r="F35" s="1185">
        <v>36</v>
      </c>
      <c r="G35" s="1185" t="s">
        <v>6302</v>
      </c>
      <c r="H35" s="1185">
        <v>36</v>
      </c>
      <c r="I35" s="1185" t="s">
        <v>3554</v>
      </c>
      <c r="J35" s="1186">
        <f>IFERROR(CEILING($H35/VLOOKUP($I35,药材与丹炉!$B:$H,COLUMN(药材与丹炉!$H35)-1,0),1),"")</f>
        <v>4</v>
      </c>
      <c r="K35" s="1185" t="s">
        <v>6302</v>
      </c>
      <c r="L35" s="1185" t="str">
        <f t="shared" si="9"/>
        <v/>
      </c>
      <c r="M35" s="1185"/>
      <c r="N35" s="1186" t="str">
        <f>IFERROR(CEILING($L35/VLOOKUP($M35,药材与丹炉!$B:$H,COLUMN(药材与丹炉!$H35)-1,0),1),"")</f>
        <v/>
      </c>
      <c r="O35" s="1185"/>
      <c r="P35" s="1185" t="s">
        <v>6430</v>
      </c>
      <c r="Q35" s="1185">
        <v>45</v>
      </c>
      <c r="R35" s="1185" t="s">
        <v>3497</v>
      </c>
      <c r="S35" s="1186">
        <f>IFERROR(CEILING($Q35/VLOOKUP($R35,药材与丹炉!$B:$H,COLUMN(药材与丹炉!$H35)-1,0),1),"")</f>
        <v>5</v>
      </c>
      <c r="T35" s="1185" t="s">
        <v>6312</v>
      </c>
      <c r="U35" s="1185">
        <v>18</v>
      </c>
      <c r="V35" s="1185" t="s">
        <v>3496</v>
      </c>
      <c r="W35" s="1186">
        <f>IFERROR(CEILING($U35/VLOOKUP($V35,药材与丹炉!$B:$H,COLUMN(药材与丹炉!$H35)-1,0),1),"")</f>
        <v>2</v>
      </c>
      <c r="X35" s="1185">
        <f>IF(IFERROR(IF(AND($J35&gt;0,$J35&lt;&gt;""),VLOOKUP($I35,药材与丹炉!$B:$D,3,0),0),0)+IFERROR(IF(AND($N35&gt;0,$N35&lt;&gt;""),VLOOKUP($M35,药材与丹炉!$B:$D,3,0),0),0)+IFERROR(IF(AND($S35&gt;0,$S35&lt;&gt;""),VLOOKUP($R35,药材与丹炉!$B:$D,3,0),0),0)+IFERROR(IF(AND($W35&gt;0,$W35&lt;&gt;""),VLOOKUP($V35,药材与丹炉!$B:$D,3,0),0),0)&gt;0,1,IF(IFERROR(IF(AND($J35&gt;0,$J35&lt;&gt;""),VLOOKUP($I35,药材与丹炉!$B:$D,3,0),0),0)+IFERROR(IF(AND($N35&gt;0,$N35&lt;&gt;""),VLOOKUP($M35,药材与丹炉!$B:$D,3,0),0),0)+IFERROR(IF(AND($S35&gt;0,$S35&lt;&gt;""),VLOOKUP($R35,药材与丹炉!$B:$D,3,0),0),0)+IFERROR(IF(AND($W35&gt;0,$W35&lt;&gt;""),VLOOKUP($V35,药材与丹炉!$B:$D,3,0),0),0)&lt;0,2,0))</f>
        <v>0</v>
      </c>
      <c r="Y35" s="1185">
        <v>9</v>
      </c>
      <c r="Z35" s="1185" t="s">
        <v>3496</v>
      </c>
      <c r="AA35" s="1186">
        <f>IFERROR($Y35/VLOOKUP($Z35,药材与丹炉!$B:$H,COLUMN(药材与丹炉!$H35)-1,0),"")</f>
        <v>1</v>
      </c>
      <c r="AB35" s="1185" t="s">
        <v>3499</v>
      </c>
      <c r="AC35" s="1185">
        <f>IFERROR(IF($B35-VLOOKUP($AB35,药材与丹炉!$N:$P,2,0)&lt;0,IF($AO$1="是",0,1),IF($B35-VLOOKUP($AB35,药材与丹炉!$N:$P,2,0)=0,2,IF($B35-VLOOKUP($AB35,药材与丹炉!$N:$P,2,0)=1,40,IF($B35-VLOOKUP($AB35,药材与丹炉!$N:$P,2,0)=2,80,"爆炸")))),"")</f>
        <v>1</v>
      </c>
      <c r="AD35" s="1186">
        <f t="shared" si="10"/>
        <v>12</v>
      </c>
      <c r="AE35" s="1185">
        <f>IFERROR($J35*VLOOKUP($I35,药材与丹炉!$B:$K,10,0),0)+IFERROR($N35*VLOOKUP($M35,药材与丹炉!$B:$K,10,0),0)+IFERROR($S35*VLOOKUP($R35,药材与丹炉!$B:$K,10,0),0)+IFERROR($W35*VLOOKUP($V35,药材与丹炉!$B:$K,10,0),0)+IFERROR($AA35*VLOOKUP($Z35,药材与丹炉!$B:$K,10,0),0)+IFERROR($AC35*VLOOKUP($AB35,药材与丹炉!$N:$P,3,0)/100,0)</f>
        <v>4960</v>
      </c>
      <c r="AF35" s="1185">
        <v>5940</v>
      </c>
      <c r="AG35" s="693">
        <f t="shared" si="11"/>
        <v>980</v>
      </c>
      <c r="AH35" s="1181">
        <f t="shared" si="12"/>
        <v>11880</v>
      </c>
      <c r="AI35" s="1181">
        <f t="shared" si="13"/>
        <v>6920</v>
      </c>
      <c r="AJ35" s="1185">
        <f>IFERROR(IF($Y35/VLOOKUP($Y35,药材与丹炉!$T:$U,2,0)&lt;=(VLOOKUP($AB35,药材与丹炉!$N:$O,2,0)+8)-($J35+IFERROR(IF($N35="",0,$N35),0)+IFERROR(IF($S35="",0,$S35),0)+IFERROR(IF($W35="",0,$W35),0)),1,2),1)</f>
        <v>2</v>
      </c>
      <c r="AK35" s="1184" t="b">
        <f>OR(NOT(IFERROR(OR($L35="",AND($L35&lt;&gt;"",$L35&gt;0,VLOOKUP($AB35,药材与丹炉!$N:$O,2,0)=6)),0)),AND($L35&lt;&gt;"",$L35&gt;0,OR(VLOOKUP($AB35,药材与丹炉!$N:$Q,4,0)-2&lt;$N35,$N35="")),AND($U35&lt;&gt;"",$U35&gt;0,OR(VLOOKUP($AB35,药材与丹炉!$N:$Q,4,0)-3&lt;$W35,$W35="")),NOT(OR(AND($Q35&lt;&gt;"",$S35&lt;&gt;"",VLOOKUP($AB35,药材与丹炉!$N:$Q,4,0)-3&gt;=$S35),$P35="")),NOT(OR(AND($H35&lt;&gt;"",$J35&lt;&gt;"",VLOOKUP($AB35,药材与丹炉!$N:$Q,4,0)-1&gt;=$J35),$G35="")),NOT(OR($U35="",AND($U35&lt;&gt;"",$U35&gt;0))),NOT(OR($Y35="",IF($Z35&lt;&gt;"",IFERROR(IF(VLOOKUP($Z35,药材与丹炉!$B:$D,3,0)=-1,$X35=1,IF(VLOOKUP($Z35,药材与丹炉!$B:$D,3,0)=1,$X35=2,$X35=0)),0),0))),$AC35="爆炸",(VLOOKUP($AB35,药材与丹炉!$N:$O,2,0)+8)&lt;$AD35)</f>
        <v>0</v>
      </c>
    </row>
    <row r="36" spans="1:37" ht="21.95" customHeight="1">
      <c r="A36" s="1185">
        <v>5203</v>
      </c>
      <c r="B36" s="1185">
        <v>3</v>
      </c>
      <c r="C36" s="1185" t="s">
        <v>3500</v>
      </c>
      <c r="D36" s="1185">
        <v>50</v>
      </c>
      <c r="E36" s="1188" t="s">
        <v>3501</v>
      </c>
      <c r="F36" s="1185">
        <v>18</v>
      </c>
      <c r="G36" s="1185" t="s">
        <v>6309</v>
      </c>
      <c r="H36" s="1185">
        <v>18</v>
      </c>
      <c r="I36" s="1185" t="s">
        <v>3460</v>
      </c>
      <c r="J36" s="1186">
        <f>IFERROR(CEILING($H36/VLOOKUP($I36,药材与丹炉!$B:$H,COLUMN(药材与丹炉!$H36)-1,0),1),"")</f>
        <v>6</v>
      </c>
      <c r="K36" s="1185" t="s">
        <v>6309</v>
      </c>
      <c r="L36" s="1185" t="str">
        <f t="shared" si="9"/>
        <v/>
      </c>
      <c r="M36" s="1185"/>
      <c r="N36" s="1186" t="str">
        <f>IFERROR(CEILING($L36/VLOOKUP($M36,药材与丹炉!$B:$H,COLUMN(药材与丹炉!$H36)-1,0),1),"")</f>
        <v/>
      </c>
      <c r="O36" s="1185">
        <v>9</v>
      </c>
      <c r="P36" s="1185" t="s">
        <v>6371</v>
      </c>
      <c r="Q36" s="1185">
        <v>9</v>
      </c>
      <c r="R36" s="1185" t="s">
        <v>3464</v>
      </c>
      <c r="S36" s="1186">
        <f>IFERROR(CEILING($Q36/VLOOKUP($R36,药材与丹炉!$B:$H,COLUMN(药材与丹炉!$H36)-1,0),1),"")</f>
        <v>3</v>
      </c>
      <c r="T36" s="1185" t="str">
        <f>P36</f>
        <v>解毒</v>
      </c>
      <c r="U36" s="1185" t="str">
        <f>IFERROR(IF($O36-$Q36=0,"",$O36-$Q36),"")</f>
        <v/>
      </c>
      <c r="V36" s="1185"/>
      <c r="W36" s="1186" t="str">
        <f>IFERROR(CEILING($U36/VLOOKUP($V36,药材与丹炉!$B:$H,COLUMN(药材与丹炉!$H36)-1,0),1),"")</f>
        <v/>
      </c>
      <c r="X36" s="1185">
        <f>IF(IFERROR(IF(AND($J36&gt;0,$J36&lt;&gt;""),VLOOKUP($I36,药材与丹炉!$B:$D,3,0),0),0)+IFERROR(IF(AND($N36&gt;0,$N36&lt;&gt;""),VLOOKUP($M36,药材与丹炉!$B:$D,3,0),0),0)+IFERROR(IF(AND($S36&gt;0,$S36&lt;&gt;""),VLOOKUP($R36,药材与丹炉!$B:$D,3,0),0),0)+IFERROR(IF(AND($W36&gt;0,$W36&lt;&gt;""),VLOOKUP($V36,药材与丹炉!$B:$D,3,0),0),0)&gt;0,1,IF(IFERROR(IF(AND($J36&gt;0,$J36&lt;&gt;""),VLOOKUP($I36,药材与丹炉!$B:$D,3,0),0),0)+IFERROR(IF(AND($N36&gt;0,$N36&lt;&gt;""),VLOOKUP($M36,药材与丹炉!$B:$D,3,0),0),0)+IFERROR(IF(AND($S36&gt;0,$S36&lt;&gt;""),VLOOKUP($R36,药材与丹炉!$B:$D,3,0),0),0)+IFERROR(IF(AND($W36&gt;0,$W36&lt;&gt;""),VLOOKUP($V36,药材与丹炉!$B:$D,3,0),0),0)&lt;0,2,0))</f>
        <v>0</v>
      </c>
      <c r="Y36" s="1185">
        <v>9</v>
      </c>
      <c r="Z36" s="1185" t="s">
        <v>3407</v>
      </c>
      <c r="AA36" s="1186">
        <f>IFERROR($Y36/VLOOKUP($Z36,药材与丹炉!$B:$H,COLUMN(药材与丹炉!$H36)-1,0),"")</f>
        <v>3</v>
      </c>
      <c r="AB36" s="1185" t="s">
        <v>3499</v>
      </c>
      <c r="AC36" s="1185">
        <f>IFERROR(IF($B36-VLOOKUP($AB36,药材与丹炉!$N:$P,2,0)&lt;0,IF($AO$1="是",0,1),IF($B36-VLOOKUP($AB36,药材与丹炉!$N:$P,2,0)=0,2,IF($B36-VLOOKUP($AB36,药材与丹炉!$N:$P,2,0)=1,40,IF($B36-VLOOKUP($AB36,药材与丹炉!$N:$P,2,0)=2,80,"爆炸")))),"")</f>
        <v>1</v>
      </c>
      <c r="AD36" s="1186">
        <f t="shared" si="10"/>
        <v>12</v>
      </c>
      <c r="AE36" s="1185">
        <f>IFERROR($J36*VLOOKUP($I36,药材与丹炉!$B:$K,10,0),0)+IFERROR($N36*VLOOKUP($M36,药材与丹炉!$B:$K,10,0),0)+IFERROR($S36*VLOOKUP($R36,药材与丹炉!$B:$K,10,0),0)+IFERROR($W36*VLOOKUP($V36,药材与丹炉!$B:$K,10,0),0)+IFERROR($AA36*VLOOKUP($Z36,药材与丹炉!$B:$K,10,0),0)+IFERROR($AC36*VLOOKUP($AB36,药材与丹炉!$N:$P,3,0)/100,0)</f>
        <v>532</v>
      </c>
      <c r="AF36" s="1185">
        <v>800</v>
      </c>
      <c r="AG36" s="693">
        <f t="shared" si="11"/>
        <v>268</v>
      </c>
      <c r="AH36" s="1181">
        <f t="shared" si="12"/>
        <v>1600</v>
      </c>
      <c r="AI36" s="1181">
        <f t="shared" si="13"/>
        <v>1068</v>
      </c>
      <c r="AJ36" s="1185">
        <f>IFERROR(IF($Y36/VLOOKUP($Y36,药材与丹炉!$T:$U,2,0)&lt;=(VLOOKUP($AB36,药材与丹炉!$N:$O,2,0)+8)-($J36+IFERROR(IF($N36="",0,$N36),0)+IFERROR(IF($S36="",0,$S36),0)+IFERROR(IF($W36="",0,$W36),0)),1,2),1)</f>
        <v>1</v>
      </c>
      <c r="AK36" s="1184" t="b">
        <f>OR(NOT(IFERROR(OR($L36="",AND($L36&lt;&gt;"",$L36&gt;0,VLOOKUP($AB36,药材与丹炉!$N:$O,2,0)=6)),0)),AND($L36&lt;&gt;"",$L36&gt;0,OR(VLOOKUP($AB36,药材与丹炉!$N:$Q,4,0)-2&lt;$N36,$N36="")),AND($U36&lt;&gt;"",$U36&gt;0,OR(VLOOKUP($AB36,药材与丹炉!$N:$Q,4,0)-3&lt;$W36,$W36="")),NOT(OR(AND($Q36&lt;&gt;"",$S36&lt;&gt;"",VLOOKUP($AB36,药材与丹炉!$N:$Q,4,0)-3&gt;=$S36),$P36="")),NOT(OR(AND($H36&lt;&gt;"",$J36&lt;&gt;"",VLOOKUP($AB36,药材与丹炉!$N:$Q,4,0)-1&gt;=$J36),$G36="")),NOT(OR($U36="",AND($U36&lt;&gt;"",$U36&gt;0))),NOT(OR($Y36="",IF($Z36&lt;&gt;"",IFERROR(IF(VLOOKUP($Z36,药材与丹炉!$B:$D,3,0)=-1,$X36=1,IF(VLOOKUP($Z36,药材与丹炉!$B:$D,3,0)=1,$X36=2,$X36=0)),0),0))),$AC36="爆炸",(VLOOKUP($AB36,药材与丹炉!$N:$O,2,0)+8)&lt;$AD36)</f>
        <v>0</v>
      </c>
    </row>
    <row r="37" spans="1:37" ht="21.95" customHeight="1">
      <c r="A37" s="1185">
        <v>5204</v>
      </c>
      <c r="B37" s="1185">
        <v>3</v>
      </c>
      <c r="C37" s="1185" t="s">
        <v>3503</v>
      </c>
      <c r="D37" s="1185">
        <v>50</v>
      </c>
      <c r="E37" s="1188" t="s">
        <v>3504</v>
      </c>
      <c r="F37" s="1185">
        <v>18</v>
      </c>
      <c r="G37" s="1185" t="s">
        <v>6309</v>
      </c>
      <c r="H37" s="1185">
        <v>18</v>
      </c>
      <c r="I37" s="1185" t="s">
        <v>3460</v>
      </c>
      <c r="J37" s="1186">
        <f>IFERROR(CEILING($H37/VLOOKUP($I37,药材与丹炉!$B:$H,COLUMN(药材与丹炉!$H37)-1,0),1),"")</f>
        <v>6</v>
      </c>
      <c r="K37" s="1185" t="s">
        <v>6309</v>
      </c>
      <c r="L37" s="1185" t="str">
        <f t="shared" si="9"/>
        <v/>
      </c>
      <c r="M37" s="1185"/>
      <c r="N37" s="1186" t="str">
        <f>IFERROR(CEILING($L37/VLOOKUP($M37,药材与丹炉!$B:$H,COLUMN(药材与丹炉!$H37)-1,0),1),"")</f>
        <v/>
      </c>
      <c r="O37" s="1185">
        <v>9</v>
      </c>
      <c r="P37" s="1185" t="s">
        <v>4320</v>
      </c>
      <c r="Q37" s="1185">
        <v>9</v>
      </c>
      <c r="R37" s="1185" t="s">
        <v>3451</v>
      </c>
      <c r="S37" s="1186">
        <f>IFERROR(CEILING($Q37/VLOOKUP($R37,药材与丹炉!$B:$H,COLUMN(药材与丹炉!$H37)-1,0),1),"")</f>
        <v>3</v>
      </c>
      <c r="T37" s="1185" t="str">
        <f>P37</f>
        <v>强水</v>
      </c>
      <c r="U37" s="1185" t="str">
        <f>IFERROR(IF($O37-$Q37=0,"",$O37-$Q37),"")</f>
        <v/>
      </c>
      <c r="V37" s="1185"/>
      <c r="W37" s="1186" t="str">
        <f>IFERROR(CEILING($U37/VLOOKUP($V37,药材与丹炉!$B:$H,COLUMN(药材与丹炉!$H37)-1,0),1),"")</f>
        <v/>
      </c>
      <c r="X37" s="1185">
        <f>IF(IFERROR(IF(AND($J37&gt;0,$J37&lt;&gt;""),VLOOKUP($I37,药材与丹炉!$B:$D,3,0),0),0)+IFERROR(IF(AND($N37&gt;0,$N37&lt;&gt;""),VLOOKUP($M37,药材与丹炉!$B:$D,3,0),0),0)+IFERROR(IF(AND($S37&gt;0,$S37&lt;&gt;""),VLOOKUP($R37,药材与丹炉!$B:$D,3,0),0),0)+IFERROR(IF(AND($W37&gt;0,$W37&lt;&gt;""),VLOOKUP($V37,药材与丹炉!$B:$D,3,0),0),0)&gt;0,1,IF(IFERROR(IF(AND($J37&gt;0,$J37&lt;&gt;""),VLOOKUP($I37,药材与丹炉!$B:$D,3,0),0),0)+IFERROR(IF(AND($N37&gt;0,$N37&lt;&gt;""),VLOOKUP($M37,药材与丹炉!$B:$D,3,0),0),0)+IFERROR(IF(AND($S37&gt;0,$S37&lt;&gt;""),VLOOKUP($R37,药材与丹炉!$B:$D,3,0),0),0)+IFERROR(IF(AND($W37&gt;0,$W37&lt;&gt;""),VLOOKUP($V37,药材与丹炉!$B:$D,3,0),0),0)&lt;0,2,0))</f>
        <v>0</v>
      </c>
      <c r="Y37" s="1185">
        <v>9</v>
      </c>
      <c r="Z37" s="1185" t="s">
        <v>3407</v>
      </c>
      <c r="AA37" s="1186">
        <f>IFERROR($Y37/VLOOKUP($Z37,药材与丹炉!$B:$H,COLUMN(药材与丹炉!$H37)-1,0),"")</f>
        <v>3</v>
      </c>
      <c r="AB37" s="1185" t="s">
        <v>3499</v>
      </c>
      <c r="AC37" s="1185">
        <f>IFERROR(IF($B37-VLOOKUP($AB37,药材与丹炉!$N:$P,2,0)&lt;0,IF($AO$1="是",0,1),IF($B37-VLOOKUP($AB37,药材与丹炉!$N:$P,2,0)=0,2,IF($B37-VLOOKUP($AB37,药材与丹炉!$N:$P,2,0)=1,40,IF($B37-VLOOKUP($AB37,药材与丹炉!$N:$P,2,0)=2,80,"爆炸")))),"")</f>
        <v>1</v>
      </c>
      <c r="AD37" s="1186">
        <f t="shared" si="10"/>
        <v>12</v>
      </c>
      <c r="AE37" s="1185">
        <f>IFERROR($J37*VLOOKUP($I37,药材与丹炉!$B:$K,10,0),0)+IFERROR($N37*VLOOKUP($M37,药材与丹炉!$B:$K,10,0),0)+IFERROR($S37*VLOOKUP($R37,药材与丹炉!$B:$K,10,0),0)+IFERROR($W37*VLOOKUP($V37,药材与丹炉!$B:$K,10,0),0)+IFERROR($AA37*VLOOKUP($Z37,药材与丹炉!$B:$K,10,0),0)+IFERROR($AC37*VLOOKUP($AB37,药材与丹炉!$N:$P,3,0)/100,0)</f>
        <v>532</v>
      </c>
      <c r="AF37" s="1185">
        <v>800</v>
      </c>
      <c r="AG37" s="693">
        <f t="shared" si="11"/>
        <v>268</v>
      </c>
      <c r="AH37" s="1181">
        <f t="shared" si="12"/>
        <v>1600</v>
      </c>
      <c r="AI37" s="1181">
        <f t="shared" si="13"/>
        <v>1068</v>
      </c>
      <c r="AJ37" s="1185">
        <f>IFERROR(IF($Y37/VLOOKUP($Y37,药材与丹炉!$T:$U,2,0)&lt;=(VLOOKUP($AB37,药材与丹炉!$N:$O,2,0)+8)-($J37+IFERROR(IF($N37="",0,$N37),0)+IFERROR(IF($S37="",0,$S37),0)+IFERROR(IF($W37="",0,$W37),0)),1,2),1)</f>
        <v>1</v>
      </c>
      <c r="AK37" s="1184" t="b">
        <f>OR(NOT(IFERROR(OR($L37="",AND($L37&lt;&gt;"",$L37&gt;0,VLOOKUP($AB37,药材与丹炉!$N:$O,2,0)=6)),0)),AND($L37&lt;&gt;"",$L37&gt;0,OR(VLOOKUP($AB37,药材与丹炉!$N:$Q,4,0)-2&lt;$N37,$N37="")),AND($U37&lt;&gt;"",$U37&gt;0,OR(VLOOKUP($AB37,药材与丹炉!$N:$Q,4,0)-3&lt;$W37,$W37="")),NOT(OR(AND($Q37&lt;&gt;"",$S37&lt;&gt;"",VLOOKUP($AB37,药材与丹炉!$N:$Q,4,0)-3&gt;=$S37),$P37="")),NOT(OR(AND($H37&lt;&gt;"",$J37&lt;&gt;"",VLOOKUP($AB37,药材与丹炉!$N:$Q,4,0)-1&gt;=$J37),$G37="")),NOT(OR($U37="",AND($U37&lt;&gt;"",$U37&gt;0))),NOT(OR($Y37="",IF($Z37&lt;&gt;"",IFERROR(IF(VLOOKUP($Z37,药材与丹炉!$B:$D,3,0)=-1,$X37=1,IF(VLOOKUP($Z37,药材与丹炉!$B:$D,3,0)=1,$X37=2,$X37=0)),0),0))),$AC37="爆炸",(VLOOKUP($AB37,药材与丹炉!$N:$O,2,0)+8)&lt;$AD37)</f>
        <v>0</v>
      </c>
    </row>
    <row r="38" spans="1:37" ht="21.95" customHeight="1">
      <c r="A38" s="1185">
        <v>5205</v>
      </c>
      <c r="B38" s="1185">
        <v>3</v>
      </c>
      <c r="C38" s="1185" t="s">
        <v>1308</v>
      </c>
      <c r="D38" s="1185">
        <v>6</v>
      </c>
      <c r="E38" s="1188" t="s">
        <v>3505</v>
      </c>
      <c r="F38" s="1185">
        <v>27</v>
      </c>
      <c r="G38" s="1185" t="s">
        <v>6304</v>
      </c>
      <c r="H38" s="1185">
        <v>27</v>
      </c>
      <c r="I38" s="1185" t="s">
        <v>3506</v>
      </c>
      <c r="J38" s="1186">
        <f>IFERROR(CEILING($H38/VLOOKUP($I38,药材与丹炉!$B:$H,COLUMN(药材与丹炉!$H38)-1,0),1),"")</f>
        <v>3</v>
      </c>
      <c r="K38" s="1185" t="s">
        <v>6304</v>
      </c>
      <c r="L38" s="1185" t="str">
        <f t="shared" si="9"/>
        <v/>
      </c>
      <c r="M38" s="1185"/>
      <c r="N38" s="1186" t="str">
        <f>IFERROR(CEILING($L38/VLOOKUP($M38,药材与丹炉!$B:$H,COLUMN(药材与丹炉!$H38)-1,0),1),"")</f>
        <v/>
      </c>
      <c r="O38" s="1185"/>
      <c r="P38" s="1185" t="s">
        <v>6338</v>
      </c>
      <c r="Q38" s="1185">
        <v>9</v>
      </c>
      <c r="R38" s="1185" t="s">
        <v>3507</v>
      </c>
      <c r="S38" s="1186">
        <f>IFERROR(CEILING($Q38/VLOOKUP($R38,药材与丹炉!$B:$H,COLUMN(药材与丹炉!$H38)-1,0),1),"")</f>
        <v>1</v>
      </c>
      <c r="T38" s="1185" t="s">
        <v>6322</v>
      </c>
      <c r="U38" s="1185">
        <v>9</v>
      </c>
      <c r="V38" s="1185" t="s">
        <v>3432</v>
      </c>
      <c r="W38" s="1186">
        <f>IFERROR(CEILING($U38/VLOOKUP($V38,药材与丹炉!$B:$H,COLUMN(药材与丹炉!$H38)-1,0),1),"")</f>
        <v>3</v>
      </c>
      <c r="X38" s="1185">
        <f>IF(IFERROR(IF(AND($J38&gt;0,$J38&lt;&gt;""),VLOOKUP($I38,药材与丹炉!$B:$D,3,0),0),0)+IFERROR(IF(AND($N38&gt;0,$N38&lt;&gt;""),VLOOKUP($M38,药材与丹炉!$B:$D,3,0),0),0)+IFERROR(IF(AND($S38&gt;0,$S38&lt;&gt;""),VLOOKUP($R38,药材与丹炉!$B:$D,3,0),0),0)+IFERROR(IF(AND($W38&gt;0,$W38&lt;&gt;""),VLOOKUP($V38,药材与丹炉!$B:$D,3,0),0),0)&gt;0,1,IF(IFERROR(IF(AND($J38&gt;0,$J38&lt;&gt;""),VLOOKUP($I38,药材与丹炉!$B:$D,3,0),0),0)+IFERROR(IF(AND($N38&gt;0,$N38&lt;&gt;""),VLOOKUP($M38,药材与丹炉!$B:$D,3,0),0),0)+IFERROR(IF(AND($S38&gt;0,$S38&lt;&gt;""),VLOOKUP($R38,药材与丹炉!$B:$D,3,0),0),0)+IFERROR(IF(AND($W38&gt;0,$W38&lt;&gt;""),VLOOKUP($V38,药材与丹炉!$B:$D,3,0),0),0)&lt;0,2,0))</f>
        <v>0</v>
      </c>
      <c r="Y38" s="1185">
        <v>9</v>
      </c>
      <c r="Z38" s="1185" t="s">
        <v>4710</v>
      </c>
      <c r="AA38" s="1186">
        <f>IFERROR($Y38/VLOOKUP($Z38,药材与丹炉!$B:$H,COLUMN(药材与丹炉!$H38)-1,0),"")</f>
        <v>3</v>
      </c>
      <c r="AB38" s="1185" t="s">
        <v>3436</v>
      </c>
      <c r="AC38" s="1185">
        <f>IFERROR(IF($B38-VLOOKUP($AB38,药材与丹炉!$N:$P,2,0)&lt;0,IF($AO$1="是",0,1),IF($B38-VLOOKUP($AB38,药材与丹炉!$N:$P,2,0)=0,2,IF($B38-VLOOKUP($AB38,药材与丹炉!$N:$P,2,0)=1,40,IF($B38-VLOOKUP($AB38,药材与丹炉!$N:$P,2,0)=2,80,"爆炸")))),"")</f>
        <v>2</v>
      </c>
      <c r="AD38" s="1186">
        <f t="shared" si="10"/>
        <v>10</v>
      </c>
      <c r="AE38" s="1185">
        <f>IFERROR($J38*VLOOKUP($I38,药材与丹炉!$B:$K,10,0),0)+IFERROR($N38*VLOOKUP($M38,药材与丹炉!$B:$K,10,0),0)+IFERROR($S38*VLOOKUP($R38,药材与丹炉!$B:$K,10,0),0)+IFERROR($W38*VLOOKUP($V38,药材与丹炉!$B:$K,10,0),0)+IFERROR($AA38*VLOOKUP($Z38,药材与丹炉!$B:$K,10,0),0)+IFERROR($AC38*VLOOKUP($AB38,药材与丹炉!$N:$P,3,0)/100,0)</f>
        <v>1916</v>
      </c>
      <c r="AF38" s="1185">
        <v>2500</v>
      </c>
      <c r="AG38" s="693">
        <f t="shared" si="11"/>
        <v>584</v>
      </c>
      <c r="AH38" s="1181">
        <f t="shared" si="12"/>
        <v>5000</v>
      </c>
      <c r="AI38" s="1181">
        <f t="shared" si="13"/>
        <v>3084</v>
      </c>
      <c r="AJ38" s="1185">
        <f>IFERROR(IF($Y38/VLOOKUP($Y38,药材与丹炉!$T:$U,2,0)&lt;=(VLOOKUP($AB38,药材与丹炉!$N:$O,2,0)+8)-($J38+IFERROR(IF($N38="",0,$N38),0)+IFERROR(IF($S38="",0,$S38),0)+IFERROR(IF($W38="",0,$W38),0)),1,2),1)</f>
        <v>1</v>
      </c>
      <c r="AK38" s="1184" t="b">
        <f>OR(NOT(IFERROR(OR($L38="",AND($L38&lt;&gt;"",$L38&gt;0,VLOOKUP($AB38,药材与丹炉!$N:$O,2,0)=6)),0)),AND($L38&lt;&gt;"",$L38&gt;0,OR(VLOOKUP($AB38,药材与丹炉!$N:$Q,4,0)-2&lt;$N38,$N38="")),AND($U38&lt;&gt;"",$U38&gt;0,OR(VLOOKUP($AB38,药材与丹炉!$N:$Q,4,0)-3&lt;$W38,$W38="")),NOT(OR(AND($Q38&lt;&gt;"",$S38&lt;&gt;"",VLOOKUP($AB38,药材与丹炉!$N:$Q,4,0)-3&gt;=$S38),$P38="")),NOT(OR(AND($H38&lt;&gt;"",$J38&lt;&gt;"",VLOOKUP($AB38,药材与丹炉!$N:$Q,4,0)-1&gt;=$J38),$G38="")),NOT(OR($U38="",AND($U38&lt;&gt;"",$U38&gt;0))),NOT(OR($Y38="",IF($Z38&lt;&gt;"",IFERROR(IF(VLOOKUP($Z38,药材与丹炉!$B:$D,3,0)=-1,$X38=1,IF(VLOOKUP($Z38,药材与丹炉!$B:$D,3,0)=1,$X38=2,$X38=0)),0),0))),$AC38="爆炸",(VLOOKUP($AB38,药材与丹炉!$N:$O,2,0)+8)&lt;$AD38)</f>
        <v>0</v>
      </c>
    </row>
    <row r="39" spans="1:37" ht="21.95" customHeight="1">
      <c r="A39" s="1185">
        <v>5206</v>
      </c>
      <c r="B39" s="1185">
        <v>3</v>
      </c>
      <c r="C39" s="1185" t="s">
        <v>3508</v>
      </c>
      <c r="D39" s="1185">
        <v>3</v>
      </c>
      <c r="E39" s="1188" t="s">
        <v>3509</v>
      </c>
      <c r="F39" s="1185">
        <v>18</v>
      </c>
      <c r="G39" s="1185" t="s">
        <v>6305</v>
      </c>
      <c r="H39" s="1185">
        <v>18</v>
      </c>
      <c r="I39" s="1185" t="s">
        <v>3441</v>
      </c>
      <c r="J39" s="1186">
        <f>IFERROR(CEILING($H39/VLOOKUP($I39,药材与丹炉!$B:$H,COLUMN(药材与丹炉!$H39)-1,0),1),"")</f>
        <v>6</v>
      </c>
      <c r="K39" s="1185" t="s">
        <v>6305</v>
      </c>
      <c r="L39" s="1185" t="str">
        <f t="shared" si="9"/>
        <v/>
      </c>
      <c r="M39" s="1185"/>
      <c r="N39" s="1186" t="str">
        <f>IFERROR(CEILING($L39/VLOOKUP($M39,药材与丹炉!$B:$H,COLUMN(药材与丹炉!$H39)-1,0),1),"")</f>
        <v/>
      </c>
      <c r="O39" s="1185">
        <v>18</v>
      </c>
      <c r="P39" s="1185" t="s">
        <v>6308</v>
      </c>
      <c r="Q39" s="1185">
        <v>18</v>
      </c>
      <c r="R39" s="1185" t="s">
        <v>3510</v>
      </c>
      <c r="S39" s="1186">
        <f>IFERROR(CEILING($Q39/VLOOKUP($R39,药材与丹炉!$B:$H,COLUMN(药材与丹炉!$H39)-1,0),1),"")</f>
        <v>2</v>
      </c>
      <c r="T39" s="1185" t="str">
        <f t="shared" ref="T39:T45" si="14">P39</f>
        <v>养魂</v>
      </c>
      <c r="U39" s="1185" t="str">
        <f>IFERROR(IF($O39-$Q39=0,"",$O39-$Q39),"")</f>
        <v/>
      </c>
      <c r="V39" s="1185"/>
      <c r="W39" s="1186" t="str">
        <f>IFERROR(CEILING($U39/VLOOKUP($V39,药材与丹炉!$B:$H,COLUMN(药材与丹炉!$H39)-1,0),1),"")</f>
        <v/>
      </c>
      <c r="X39" s="1185">
        <f>IF(IFERROR(IF(AND($J39&gt;0,$J39&lt;&gt;""),VLOOKUP($I39,药材与丹炉!$B:$D,3,0),0),0)+IFERROR(IF(AND($N39&gt;0,$N39&lt;&gt;""),VLOOKUP($M39,药材与丹炉!$B:$D,3,0),0),0)+IFERROR(IF(AND($S39&gt;0,$S39&lt;&gt;""),VLOOKUP($R39,药材与丹炉!$B:$D,3,0),0),0)+IFERROR(IF(AND($W39&gt;0,$W39&lt;&gt;""),VLOOKUP($V39,药材与丹炉!$B:$D,3,0),0),0)&gt;0,1,IF(IFERROR(IF(AND($J39&gt;0,$J39&lt;&gt;""),VLOOKUP($I39,药材与丹炉!$B:$D,3,0),0),0)+IFERROR(IF(AND($N39&gt;0,$N39&lt;&gt;""),VLOOKUP($M39,药材与丹炉!$B:$D,3,0),0),0)+IFERROR(IF(AND($S39&gt;0,$S39&lt;&gt;""),VLOOKUP($R39,药材与丹炉!$B:$D,3,0),0),0)+IFERROR(IF(AND($W39&gt;0,$W39&lt;&gt;""),VLOOKUP($V39,药材与丹炉!$B:$D,3,0),0),0)&lt;0,2,0))</f>
        <v>2</v>
      </c>
      <c r="Y39" s="1185">
        <v>36</v>
      </c>
      <c r="Z39" s="1185" t="s">
        <v>3511</v>
      </c>
      <c r="AA39" s="1186">
        <f>IFERROR($Y39/VLOOKUP($Z39,药材与丹炉!$B:$H,COLUMN(药材与丹炉!$H39)-1,0),"")</f>
        <v>4</v>
      </c>
      <c r="AB39" s="1185" t="s">
        <v>3499</v>
      </c>
      <c r="AC39" s="1185">
        <f>IFERROR(IF($B39-VLOOKUP($AB39,药材与丹炉!$N:$P,2,0)&lt;0,IF($AO$1="是",0,1),IF($B39-VLOOKUP($AB39,药材与丹炉!$N:$P,2,0)=0,2,IF($B39-VLOOKUP($AB39,药材与丹炉!$N:$P,2,0)=1,40,IF($B39-VLOOKUP($AB39,药材与丹炉!$N:$P,2,0)=2,80,"爆炸")))),"")</f>
        <v>1</v>
      </c>
      <c r="AD39" s="1186">
        <f t="shared" si="10"/>
        <v>12</v>
      </c>
      <c r="AE39" s="1185">
        <f>IFERROR($J39*VLOOKUP($I39,药材与丹炉!$B:$K,10,0),0)+IFERROR($N39*VLOOKUP($M39,药材与丹炉!$B:$K,10,0),0)+IFERROR($S39*VLOOKUP($R39,药材与丹炉!$B:$K,10,0),0)+IFERROR($W39*VLOOKUP($V39,药材与丹炉!$B:$K,10,0),0)+IFERROR($AA39*VLOOKUP($Z39,药材与丹炉!$B:$K,10,0),0)+IFERROR($AC39*VLOOKUP($AB39,药材与丹炉!$N:$P,3,0)/100,0)</f>
        <v>2746</v>
      </c>
      <c r="AF39" s="1185">
        <v>4400</v>
      </c>
      <c r="AG39" s="693">
        <f t="shared" si="11"/>
        <v>1654</v>
      </c>
      <c r="AH39" s="1181">
        <f t="shared" si="12"/>
        <v>8800</v>
      </c>
      <c r="AI39" s="1181">
        <f t="shared" si="13"/>
        <v>6054</v>
      </c>
      <c r="AJ39" s="1185">
        <f>IFERROR(IF($Y39/VLOOKUP($Y39,药材与丹炉!$T:$U,2,0)&lt;=(VLOOKUP($AB39,药材与丹炉!$N:$O,2,0)+8)-($J39+IFERROR(IF($N39="",0,$N39),0)+IFERROR(IF($S39="",0,$S39),0)+IFERROR(IF($W39="",0,$W39),0)),1,2),1)</f>
        <v>1</v>
      </c>
      <c r="AK39" s="1184" t="b">
        <f>OR(NOT(IFERROR(OR($L39="",AND($L39&lt;&gt;"",$L39&gt;0,VLOOKUP($AB39,药材与丹炉!$N:$O,2,0)=6)),0)),AND($L39&lt;&gt;"",$L39&gt;0,OR(VLOOKUP($AB39,药材与丹炉!$N:$Q,4,0)-2&lt;$N39,$N39="")),AND($U39&lt;&gt;"",$U39&gt;0,OR(VLOOKUP($AB39,药材与丹炉!$N:$Q,4,0)-3&lt;$W39,$W39="")),NOT(OR(AND($Q39&lt;&gt;"",$S39&lt;&gt;"",VLOOKUP($AB39,药材与丹炉!$N:$Q,4,0)-3&gt;=$S39),$P39="")),NOT(OR(AND($H39&lt;&gt;"",$J39&lt;&gt;"",VLOOKUP($AB39,药材与丹炉!$N:$Q,4,0)-1&gt;=$J39),$G39="")),NOT(OR($U39="",AND($U39&lt;&gt;"",$U39&gt;0))),NOT(OR($Y39="",IF($Z39&lt;&gt;"",IFERROR(IF(VLOOKUP($Z39,药材与丹炉!$B:$D,3,0)=-1,$X39=1,IF(VLOOKUP($Z39,药材与丹炉!$B:$D,3,0)=1,$X39=2,$X39=0)),0),0))),$AC39="爆炸",(VLOOKUP($AB39,药材与丹炉!$N:$O,2,0)+8)&lt;$AD39)</f>
        <v>0</v>
      </c>
    </row>
    <row r="40" spans="1:37" ht="21.95" customHeight="1">
      <c r="A40" s="1185">
        <v>5207</v>
      </c>
      <c r="B40" s="1185">
        <v>3</v>
      </c>
      <c r="C40" s="1185" t="s">
        <v>3512</v>
      </c>
      <c r="D40" s="1185">
        <v>3</v>
      </c>
      <c r="E40" s="1188" t="s">
        <v>3513</v>
      </c>
      <c r="F40" s="1185">
        <v>36</v>
      </c>
      <c r="G40" s="1185" t="s">
        <v>6305</v>
      </c>
      <c r="H40" s="1185">
        <v>36</v>
      </c>
      <c r="I40" s="1185" t="s">
        <v>3507</v>
      </c>
      <c r="J40" s="1186">
        <f>IFERROR(CEILING($H40/VLOOKUP($I40,药材与丹炉!$B:$H,COLUMN(药材与丹炉!$H40)-1,0),1),"")</f>
        <v>4</v>
      </c>
      <c r="K40" s="1185" t="s">
        <v>6305</v>
      </c>
      <c r="L40" s="1185" t="str">
        <f t="shared" si="9"/>
        <v/>
      </c>
      <c r="M40" s="1185"/>
      <c r="N40" s="1186" t="str">
        <f>IFERROR(CEILING($L40/VLOOKUP($M40,药材与丹炉!$B:$H,COLUMN(药材与丹炉!$H40)-1,0),1),"")</f>
        <v/>
      </c>
      <c r="O40" s="1185">
        <v>63</v>
      </c>
      <c r="P40" s="1185" t="s">
        <v>6327</v>
      </c>
      <c r="Q40" s="1185">
        <v>36</v>
      </c>
      <c r="R40" s="1185" t="s">
        <v>3514</v>
      </c>
      <c r="S40" s="1186">
        <f>IFERROR(CEILING($Q40/VLOOKUP($R40,药材与丹炉!$B:$H,COLUMN(药材与丹炉!$H40)-1,0),1),"")</f>
        <v>4</v>
      </c>
      <c r="T40" s="1185" t="str">
        <f t="shared" si="14"/>
        <v>开窍</v>
      </c>
      <c r="U40" s="1185">
        <f>IFERROR(IF(O40-Q40=0,"",O40-Q40),"")</f>
        <v>27</v>
      </c>
      <c r="V40" s="1185" t="s">
        <v>3514</v>
      </c>
      <c r="W40" s="1186">
        <f>IFERROR(CEILING($U40/VLOOKUP($V40,药材与丹炉!$B:$H,COLUMN(药材与丹炉!$H40)-1,0),1),"")</f>
        <v>3</v>
      </c>
      <c r="X40" s="1185">
        <f>IF(IFERROR(IF(AND($J40&gt;0,$J40&lt;&gt;""),VLOOKUP($I40,药材与丹炉!$B:$D,3,0),0),0)+IFERROR(IF(AND($N40&gt;0,$N40&lt;&gt;""),VLOOKUP($M40,药材与丹炉!$B:$D,3,0),0),0)+IFERROR(IF(AND($S40&gt;0,$S40&lt;&gt;""),VLOOKUP($R40,药材与丹炉!$B:$D,3,0),0),0)+IFERROR(IF(AND($W40&gt;0,$W40&lt;&gt;""),VLOOKUP($V40,药材与丹炉!$B:$D,3,0),0),0)&gt;0,1,IF(IFERROR(IF(AND($J40&gt;0,$J40&lt;&gt;""),VLOOKUP($I40,药材与丹炉!$B:$D,3,0),0),0)+IFERROR(IF(AND($N40&gt;0,$N40&lt;&gt;""),VLOOKUP($M40,药材与丹炉!$B:$D,3,0),0),0)+IFERROR(IF(AND($S40&gt;0,$S40&lt;&gt;""),VLOOKUP($R40,药材与丹炉!$B:$D,3,0),0),0)+IFERROR(IF(AND($W40&gt;0,$W40&lt;&gt;""),VLOOKUP($V40,药材与丹炉!$B:$D,3,0),0),0)&lt;0,2,0))</f>
        <v>2</v>
      </c>
      <c r="Y40" s="1185">
        <v>9</v>
      </c>
      <c r="Z40" s="1185" t="s">
        <v>3507</v>
      </c>
      <c r="AA40" s="1186">
        <f>IFERROR($Y40/VLOOKUP($Z40,药材与丹炉!$B:$H,COLUMN(药材与丹炉!$H40)-1,0),"")</f>
        <v>1</v>
      </c>
      <c r="AB40" s="1185" t="s">
        <v>3499</v>
      </c>
      <c r="AC40" s="1185">
        <f>IFERROR(IF($B40-VLOOKUP($AB40,药材与丹炉!$N:$P,2,0)&lt;0,IF($AO$1="是",0,1),IF($B40-VLOOKUP($AB40,药材与丹炉!$N:$P,2,0)=0,2,IF($B40-VLOOKUP($AB40,药材与丹炉!$N:$P,2,0)=1,40,IF($B40-VLOOKUP($AB40,药材与丹炉!$N:$P,2,0)=2,80,"爆炸")))),"")</f>
        <v>1</v>
      </c>
      <c r="AD40" s="1186">
        <f t="shared" si="10"/>
        <v>12</v>
      </c>
      <c r="AE40" s="1185">
        <f>IFERROR($J40*VLOOKUP($I40,药材与丹炉!$B:$K,10,0),0)+IFERROR($N40*VLOOKUP($M40,药材与丹炉!$B:$K,10,0),0)+IFERROR($S40*VLOOKUP($R40,药材与丹炉!$B:$K,10,0),0)+IFERROR($W40*VLOOKUP($V40,药材与丹炉!$B:$K,10,0),0)+IFERROR($AA40*VLOOKUP($Z40,药材与丹炉!$B:$K,10,0),0)+IFERROR($AC40*VLOOKUP($AB40,药材与丹炉!$N:$P,3,0)/100,0)</f>
        <v>4960</v>
      </c>
      <c r="AF40" s="1185">
        <v>6250</v>
      </c>
      <c r="AG40" s="693">
        <f t="shared" si="11"/>
        <v>1290</v>
      </c>
      <c r="AH40" s="1181">
        <f t="shared" si="12"/>
        <v>12500</v>
      </c>
      <c r="AI40" s="1181">
        <f t="shared" si="13"/>
        <v>7540</v>
      </c>
      <c r="AJ40" s="1185">
        <f>IFERROR(IF($Y40/VLOOKUP($Y40,药材与丹炉!$T:$U,2,0)&lt;=(VLOOKUP($AB40,药材与丹炉!$N:$O,2,0)+8)-($J40+IFERROR(IF($N40="",0,$N40),0)+IFERROR(IF($S40="",0,$S40),0)+IFERROR(IF($W40="",0,$W40),0)),1,2),1)</f>
        <v>2</v>
      </c>
      <c r="AK40" s="1184" t="b">
        <f>OR(NOT(IFERROR(OR($L40="",AND($L40&lt;&gt;"",$L40&gt;0,VLOOKUP($AB40,药材与丹炉!$N:$O,2,0)=6)),0)),AND($L40&lt;&gt;"",$L40&gt;0,OR(VLOOKUP($AB40,药材与丹炉!$N:$Q,4,0)-2&lt;$N40,$N40="")),AND($U40&lt;&gt;"",$U40&gt;0,OR(VLOOKUP($AB40,药材与丹炉!$N:$Q,4,0)-3&lt;$W40,$W40="")),NOT(OR(AND($Q40&lt;&gt;"",$S40&lt;&gt;"",VLOOKUP($AB40,药材与丹炉!$N:$Q,4,0)-3&gt;=$S40),$P40="")),NOT(OR(AND($H40&lt;&gt;"",$J40&lt;&gt;"",VLOOKUP($AB40,药材与丹炉!$N:$Q,4,0)-1&gt;=$J40),$G40="")),NOT(OR($U40="",AND($U40&lt;&gt;"",$U40&gt;0))),NOT(OR($Y40="",IF($Z40&lt;&gt;"",IFERROR(IF(VLOOKUP($Z40,药材与丹炉!$B:$D,3,0)=-1,$X40=1,IF(VLOOKUP($Z40,药材与丹炉!$B:$D,3,0)=1,$X40=2,$X40=0)),0),0))),$AC40="爆炸",(VLOOKUP($AB40,药材与丹炉!$N:$O,2,0)+8)&lt;$AD40)</f>
        <v>0</v>
      </c>
    </row>
    <row r="41" spans="1:37" ht="21.95" customHeight="1">
      <c r="A41" s="1185">
        <v>5208</v>
      </c>
      <c r="B41" s="1185">
        <v>3</v>
      </c>
      <c r="C41" s="1185" t="s">
        <v>3515</v>
      </c>
      <c r="D41" s="1185">
        <v>3</v>
      </c>
      <c r="E41" s="1188" t="s">
        <v>3516</v>
      </c>
      <c r="F41" s="1185">
        <v>36</v>
      </c>
      <c r="G41" s="1185" t="s">
        <v>6305</v>
      </c>
      <c r="H41" s="1185">
        <v>36</v>
      </c>
      <c r="I41" s="1185" t="s">
        <v>3507</v>
      </c>
      <c r="J41" s="1186">
        <f>IFERROR(CEILING($H41/VLOOKUP($I41,药材与丹炉!$B:$H,COLUMN(药材与丹炉!$H41)-1,0),1),"")</f>
        <v>4</v>
      </c>
      <c r="K41" s="1185" t="s">
        <v>6305</v>
      </c>
      <c r="L41" s="1185" t="str">
        <f t="shared" si="9"/>
        <v/>
      </c>
      <c r="M41" s="1185"/>
      <c r="N41" s="1186" t="str">
        <f>IFERROR(CEILING($L41/VLOOKUP($M41,药材与丹炉!$B:$H,COLUMN(药材与丹炉!$H41)-1,0),1),"")</f>
        <v/>
      </c>
      <c r="O41" s="1185">
        <v>54</v>
      </c>
      <c r="P41" s="1185" t="s">
        <v>4208</v>
      </c>
      <c r="Q41" s="1185">
        <v>36</v>
      </c>
      <c r="R41" s="1185" t="s">
        <v>3517</v>
      </c>
      <c r="S41" s="1186">
        <f>IFERROR(CEILING($Q41/VLOOKUP($R41,药材与丹炉!$B:$H,COLUMN(药材与丹炉!$H41)-1,0),1),"")</f>
        <v>4</v>
      </c>
      <c r="T41" s="1185" t="str">
        <f t="shared" si="14"/>
        <v>洗髓</v>
      </c>
      <c r="U41" s="1185">
        <f>IFERROR(IF(O41-Q41=0,"",O41-Q41),"")</f>
        <v>18</v>
      </c>
      <c r="V41" s="1185" t="s">
        <v>3517</v>
      </c>
      <c r="W41" s="1186">
        <f>IFERROR(CEILING($U41/VLOOKUP($V41,药材与丹炉!$B:$H,COLUMN(药材与丹炉!$H41)-1,0),1),"")</f>
        <v>2</v>
      </c>
      <c r="X41" s="1185">
        <f>IF(IFERROR(IF(AND($J41&gt;0,$J41&lt;&gt;""),VLOOKUP($I41,药材与丹炉!$B:$D,3,0),0),0)+IFERROR(IF(AND($N41&gt;0,$N41&lt;&gt;""),VLOOKUP($M41,药材与丹炉!$B:$D,3,0),0),0)+IFERROR(IF(AND($S41&gt;0,$S41&lt;&gt;""),VLOOKUP($R41,药材与丹炉!$B:$D,3,0),0),0)+IFERROR(IF(AND($W41&gt;0,$W41&lt;&gt;""),VLOOKUP($V41,药材与丹炉!$B:$D,3,0),0),0)&gt;0,1,IF(IFERROR(IF(AND($J41&gt;0,$J41&lt;&gt;""),VLOOKUP($I41,药材与丹炉!$B:$D,3,0),0),0)+IFERROR(IF(AND($N41&gt;0,$N41&lt;&gt;""),VLOOKUP($M41,药材与丹炉!$B:$D,3,0),0),0)+IFERROR(IF(AND($S41&gt;0,$S41&lt;&gt;""),VLOOKUP($R41,药材与丹炉!$B:$D,3,0),0),0)+IFERROR(IF(AND($W41&gt;0,$W41&lt;&gt;""),VLOOKUP($V41,药材与丹炉!$B:$D,3,0),0),0)&lt;0,2,0))</f>
        <v>2</v>
      </c>
      <c r="Y41" s="1185">
        <v>9</v>
      </c>
      <c r="Z41" s="1185" t="s">
        <v>3507</v>
      </c>
      <c r="AA41" s="1186">
        <f>IFERROR($Y41/VLOOKUP($Z41,药材与丹炉!$B:$H,COLUMN(药材与丹炉!$H41)-1,0),"")</f>
        <v>1</v>
      </c>
      <c r="AB41" s="1185" t="s">
        <v>3436</v>
      </c>
      <c r="AC41" s="1185">
        <f>IFERROR(IF($B41-VLOOKUP($AB41,药材与丹炉!$N:$P,2,0)&lt;0,IF($AO$1="是",0,1),IF($B41-VLOOKUP($AB41,药材与丹炉!$N:$P,2,0)=0,2,IF($B41-VLOOKUP($AB41,药材与丹炉!$N:$P,2,0)=1,40,IF($B41-VLOOKUP($AB41,药材与丹炉!$N:$P,2,0)=2,80,"爆炸")))),"")</f>
        <v>2</v>
      </c>
      <c r="AD41" s="1186">
        <f t="shared" si="10"/>
        <v>11</v>
      </c>
      <c r="AE41" s="1185">
        <f>IFERROR($J41*VLOOKUP($I41,药材与丹炉!$B:$K,10,0),0)+IFERROR($N41*VLOOKUP($M41,药材与丹炉!$B:$K,10,0),0)+IFERROR($S41*VLOOKUP($R41,药材与丹炉!$B:$K,10,0),0)+IFERROR($W41*VLOOKUP($V41,药材与丹炉!$B:$K,10,0),0)+IFERROR($AA41*VLOOKUP($Z41,药材与丹炉!$B:$K,10,0),0)+IFERROR($AC41*VLOOKUP($AB41,药材与丹炉!$N:$P,3,0)/100,0)</f>
        <v>4535</v>
      </c>
      <c r="AF41" s="1185">
        <v>5000</v>
      </c>
      <c r="AG41" s="693">
        <f t="shared" si="11"/>
        <v>465</v>
      </c>
      <c r="AH41" s="1181">
        <f t="shared" si="12"/>
        <v>10000</v>
      </c>
      <c r="AI41" s="1181">
        <f t="shared" si="13"/>
        <v>5465</v>
      </c>
      <c r="AJ41" s="1185">
        <f>IFERROR(IF($Y41/VLOOKUP($Y41,药材与丹炉!$T:$U,2,0)&lt;=(VLOOKUP($AB41,药材与丹炉!$N:$O,2,0)+8)-($J41+IFERROR(IF($N41="",0,$N41),0)+IFERROR(IF($S41="",0,$S41),0)+IFERROR(IF($W41="",0,$W41),0)),1,2),1)</f>
        <v>2</v>
      </c>
      <c r="AK41" s="1184" t="b">
        <f>OR(NOT(IFERROR(OR($L41="",AND($L41&lt;&gt;"",$L41&gt;0,VLOOKUP($AB41,药材与丹炉!$N:$O,2,0)=6)),0)),AND($L41&lt;&gt;"",$L41&gt;0,OR(VLOOKUP($AB41,药材与丹炉!$N:$Q,4,0)-2&lt;$N41,$N41="")),AND($U41&lt;&gt;"",$U41&gt;0,OR(VLOOKUP($AB41,药材与丹炉!$N:$Q,4,0)-3&lt;$W41,$W41="")),NOT(OR(AND($Q41&lt;&gt;"",$S41&lt;&gt;"",VLOOKUP($AB41,药材与丹炉!$N:$Q,4,0)-3&gt;=$S41),$P41="")),NOT(OR(AND($H41&lt;&gt;"",$J41&lt;&gt;"",VLOOKUP($AB41,药材与丹炉!$N:$Q,4,0)-1&gt;=$J41),$G41="")),NOT(OR($U41="",AND($U41&lt;&gt;"",$U41&gt;0))),NOT(OR($Y41="",IF($Z41&lt;&gt;"",IFERROR(IF(VLOOKUP($Z41,药材与丹炉!$B:$D,3,0)=-1,$X41=1,IF(VLOOKUP($Z41,药材与丹炉!$B:$D,3,0)=1,$X41=2,$X41=0)),0),0))),$AC41="爆炸",(VLOOKUP($AB41,药材与丹炉!$N:$O,2,0)+8)&lt;$AD41)</f>
        <v>0</v>
      </c>
    </row>
    <row r="42" spans="1:37" ht="21.95" customHeight="1">
      <c r="A42" s="1185">
        <v>5209</v>
      </c>
      <c r="B42" s="1185">
        <v>3</v>
      </c>
      <c r="C42" s="1185" t="s">
        <v>3518</v>
      </c>
      <c r="D42" s="1185">
        <v>5</v>
      </c>
      <c r="E42" s="1188" t="s">
        <v>3519</v>
      </c>
      <c r="F42" s="1185">
        <v>27</v>
      </c>
      <c r="G42" s="1185" t="s">
        <v>6305</v>
      </c>
      <c r="H42" s="1185">
        <v>27</v>
      </c>
      <c r="I42" s="1185" t="s">
        <v>3507</v>
      </c>
      <c r="J42" s="1186">
        <f>IFERROR(CEILING($H42/VLOOKUP($I42,药材与丹炉!$B:$H,COLUMN(药材与丹炉!$H42)-1,0),1),"")</f>
        <v>3</v>
      </c>
      <c r="K42" s="1185" t="s">
        <v>6305</v>
      </c>
      <c r="L42" s="1185" t="str">
        <f t="shared" si="9"/>
        <v/>
      </c>
      <c r="M42" s="1185"/>
      <c r="N42" s="1186" t="str">
        <f>IFERROR(CEILING($L42/VLOOKUP($M42,药材与丹炉!$B:$H,COLUMN(药材与丹炉!$H42)-1,0),1),"")</f>
        <v/>
      </c>
      <c r="O42" s="1185">
        <v>27</v>
      </c>
      <c r="P42" s="1185" t="s">
        <v>6326</v>
      </c>
      <c r="Q42" s="1185">
        <v>27</v>
      </c>
      <c r="R42" s="1185" t="s">
        <v>3520</v>
      </c>
      <c r="S42" s="1186">
        <f>IFERROR(CEILING($Q42/VLOOKUP($R42,药材与丹炉!$B:$H,COLUMN(药材与丹炉!$H42)-1,0),1),"")</f>
        <v>3</v>
      </c>
      <c r="T42" s="1185" t="str">
        <f t="shared" si="14"/>
        <v>煅体</v>
      </c>
      <c r="U42" s="1185" t="str">
        <f>IFERROR(IF($O42-$Q42=0,"",$O42-$Q42),"")</f>
        <v/>
      </c>
      <c r="V42" s="1185"/>
      <c r="W42" s="1186" t="str">
        <f>IFERROR(CEILING($U42/VLOOKUP($V42,药材与丹炉!$B:$H,COLUMN(药材与丹炉!$H42)-1,0),1),"")</f>
        <v/>
      </c>
      <c r="X42" s="1185">
        <f>IF(IFERROR(IF(AND($J42&gt;0,$J42&lt;&gt;""),VLOOKUP($I42,药材与丹炉!$B:$D,3,0),0),0)+IFERROR(IF(AND($N42&gt;0,$N42&lt;&gt;""),VLOOKUP($M42,药材与丹炉!$B:$D,3,0),0),0)+IFERROR(IF(AND($S42&gt;0,$S42&lt;&gt;""),VLOOKUP($R42,药材与丹炉!$B:$D,3,0),0),0)+IFERROR(IF(AND($W42&gt;0,$W42&lt;&gt;""),VLOOKUP($V42,药材与丹炉!$B:$D,3,0),0),0)&gt;0,1,IF(IFERROR(IF(AND($J42&gt;0,$J42&lt;&gt;""),VLOOKUP($I42,药材与丹炉!$B:$D,3,0),0),0)+IFERROR(IF(AND($N42&gt;0,$N42&lt;&gt;""),VLOOKUP($M42,药材与丹炉!$B:$D,3,0),0),0)+IFERROR(IF(AND($S42&gt;0,$S42&lt;&gt;""),VLOOKUP($R42,药材与丹炉!$B:$D,3,0),0),0)+IFERROR(IF(AND($W42&gt;0,$W42&lt;&gt;""),VLOOKUP($V42,药材与丹炉!$B:$D,3,0),0),0)&lt;0,2,0))</f>
        <v>1</v>
      </c>
      <c r="Y42" s="1185">
        <v>9</v>
      </c>
      <c r="Z42" s="1185" t="s">
        <v>3435</v>
      </c>
      <c r="AA42" s="1186">
        <f>IFERROR($Y42/VLOOKUP($Z42,药材与丹炉!$B:$H,COLUMN(药材与丹炉!$H42)-1,0),"")</f>
        <v>3</v>
      </c>
      <c r="AB42" s="1185" t="s">
        <v>3436</v>
      </c>
      <c r="AC42" s="1185">
        <f>IFERROR(IF($B42-VLOOKUP($AB42,药材与丹炉!$N:$P,2,0)&lt;0,IF($AO$1="是",0,1),IF($B42-VLOOKUP($AB42,药材与丹炉!$N:$P,2,0)=0,2,IF($B42-VLOOKUP($AB42,药材与丹炉!$N:$P,2,0)=1,40,IF($B42-VLOOKUP($AB42,药材与丹炉!$N:$P,2,0)=2,80,"爆炸")))),"")</f>
        <v>2</v>
      </c>
      <c r="AD42" s="1186">
        <f t="shared" si="10"/>
        <v>9</v>
      </c>
      <c r="AE42" s="1185">
        <f>IFERROR($J42*VLOOKUP($I42,药材与丹炉!$B:$K,10,0),0)+IFERROR($N42*VLOOKUP($M42,药材与丹炉!$B:$K,10,0),0)+IFERROR($S42*VLOOKUP($R42,药材与丹炉!$B:$K,10,0),0)+IFERROR($W42*VLOOKUP($V42,药材与丹炉!$B:$K,10,0),0)+IFERROR($AA42*VLOOKUP($Z42,药材与丹炉!$B:$K,10,0),0)+IFERROR($AC42*VLOOKUP($AB42,药材与丹炉!$N:$P,3,0)/100,0)</f>
        <v>2618</v>
      </c>
      <c r="AF42" s="1185">
        <v>2500</v>
      </c>
      <c r="AG42" s="693">
        <f t="shared" si="11"/>
        <v>-118</v>
      </c>
      <c r="AH42" s="1181">
        <f t="shared" si="12"/>
        <v>5000</v>
      </c>
      <c r="AI42" s="1181">
        <f t="shared" si="13"/>
        <v>2382</v>
      </c>
      <c r="AJ42" s="1185">
        <f>IFERROR(IF($Y42/VLOOKUP($Y42,药材与丹炉!$T:$U,2,0)&lt;=(VLOOKUP($AB42,药材与丹炉!$N:$O,2,0)+8)-($J42+IFERROR(IF($N42="",0,$N42),0)+IFERROR(IF($S42="",0,$S42),0)+IFERROR(IF($W42="",0,$W42),0)),1,2),1)</f>
        <v>1</v>
      </c>
      <c r="AK42" s="1184" t="b">
        <f>OR(NOT(IFERROR(OR($L42="",AND($L42&lt;&gt;"",$L42&gt;0,VLOOKUP($AB42,药材与丹炉!$N:$O,2,0)=6)),0)),AND($L42&lt;&gt;"",$L42&gt;0,OR(VLOOKUP($AB42,药材与丹炉!$N:$Q,4,0)-2&lt;$N42,$N42="")),AND($U42&lt;&gt;"",$U42&gt;0,OR(VLOOKUP($AB42,药材与丹炉!$N:$Q,4,0)-3&lt;$W42,$W42="")),NOT(OR(AND($Q42&lt;&gt;"",$S42&lt;&gt;"",VLOOKUP($AB42,药材与丹炉!$N:$Q,4,0)-3&gt;=$S42),$P42="")),NOT(OR(AND($H42&lt;&gt;"",$J42&lt;&gt;"",VLOOKUP($AB42,药材与丹炉!$N:$Q,4,0)-1&gt;=$J42),$G42="")),NOT(OR($U42="",AND($U42&lt;&gt;"",$U42&gt;0))),NOT(OR($Y42="",IF($Z42&lt;&gt;"",IFERROR(IF(VLOOKUP($Z42,药材与丹炉!$B:$D,3,0)=-1,$X42=1,IF(VLOOKUP($Z42,药材与丹炉!$B:$D,3,0)=1,$X42=2,$X42=0)),0),0))),$AC42="爆炸",(VLOOKUP($AB42,药材与丹炉!$N:$O,2,0)+8)&lt;$AD42)</f>
        <v>0</v>
      </c>
    </row>
    <row r="43" spans="1:37" ht="21.95" customHeight="1">
      <c r="A43" s="1185">
        <v>5210</v>
      </c>
      <c r="B43" s="1185">
        <v>3</v>
      </c>
      <c r="C43" s="1185" t="s">
        <v>3521</v>
      </c>
      <c r="D43" s="1185">
        <v>5</v>
      </c>
      <c r="E43" s="1188" t="s">
        <v>3522</v>
      </c>
      <c r="F43" s="1185">
        <v>27</v>
      </c>
      <c r="G43" s="1185" t="s">
        <v>6305</v>
      </c>
      <c r="H43" s="1185">
        <v>27</v>
      </c>
      <c r="I43" s="1185" t="s">
        <v>3507</v>
      </c>
      <c r="J43" s="1186">
        <f>IFERROR(CEILING($H43/VLOOKUP($I43,药材与丹炉!$B:$H,COLUMN(药材与丹炉!$H43)-1,0),1),"")</f>
        <v>3</v>
      </c>
      <c r="K43" s="1185" t="s">
        <v>6305</v>
      </c>
      <c r="L43" s="1185" t="str">
        <f t="shared" si="9"/>
        <v/>
      </c>
      <c r="M43" s="1185"/>
      <c r="N43" s="1186" t="str">
        <f>IFERROR(CEILING($L43/VLOOKUP($M43,药材与丹炉!$B:$H,COLUMN(药材与丹炉!$H43)-1,0),1),"")</f>
        <v/>
      </c>
      <c r="O43" s="1185">
        <v>18</v>
      </c>
      <c r="P43" s="1185" t="s">
        <v>6325</v>
      </c>
      <c r="Q43" s="1185">
        <v>18</v>
      </c>
      <c r="R43" s="1185" t="s">
        <v>3414</v>
      </c>
      <c r="S43" s="1186">
        <f>IFERROR(CEILING($Q43/VLOOKUP($R43,药材与丹炉!$B:$H,COLUMN(药材与丹炉!$H43)-1,0),1),"")</f>
        <v>6</v>
      </c>
      <c r="T43" s="1185" t="str">
        <f t="shared" si="14"/>
        <v>神行</v>
      </c>
      <c r="U43" s="1185" t="str">
        <f>IFERROR(IF($O43-$Q43=0,"",$O43-$Q43),"")</f>
        <v/>
      </c>
      <c r="V43" s="1185"/>
      <c r="W43" s="1186" t="str">
        <f>IFERROR(CEILING($U43/VLOOKUP($V43,药材与丹炉!$B:$H,COLUMN(药材与丹炉!$H43)-1,0),1),"")</f>
        <v/>
      </c>
      <c r="X43" s="1185">
        <f>IF(IFERROR(IF(AND($J43&gt;0,$J43&lt;&gt;""),VLOOKUP($I43,药材与丹炉!$B:$D,3,0),0),0)+IFERROR(IF(AND($N43&gt;0,$N43&lt;&gt;""),VLOOKUP($M43,药材与丹炉!$B:$D,3,0),0),0)+IFERROR(IF(AND($S43&gt;0,$S43&lt;&gt;""),VLOOKUP($R43,药材与丹炉!$B:$D,3,0),0),0)+IFERROR(IF(AND($W43&gt;0,$W43&lt;&gt;""),VLOOKUP($V43,药材与丹炉!$B:$D,3,0),0),0)&gt;0,1,IF(IFERROR(IF(AND($J43&gt;0,$J43&lt;&gt;""),VLOOKUP($I43,药材与丹炉!$B:$D,3,0),0),0)+IFERROR(IF(AND($N43&gt;0,$N43&lt;&gt;""),VLOOKUP($M43,药材与丹炉!$B:$D,3,0),0),0)+IFERROR(IF(AND($S43&gt;0,$S43&lt;&gt;""),VLOOKUP($R43,药材与丹炉!$B:$D,3,0),0),0)+IFERROR(IF(AND($W43&gt;0,$W43&lt;&gt;""),VLOOKUP($V43,药材与丹炉!$B:$D,3,0),0),0)&lt;0,2,0))</f>
        <v>1</v>
      </c>
      <c r="Y43" s="1185">
        <v>3</v>
      </c>
      <c r="Z43" s="1185" t="s">
        <v>3435</v>
      </c>
      <c r="AA43" s="1186">
        <f>IFERROR($Y43/VLOOKUP($Z43,药材与丹炉!$B:$H,COLUMN(药材与丹炉!$H43)-1,0),"")</f>
        <v>1</v>
      </c>
      <c r="AB43" s="1185" t="s">
        <v>3436</v>
      </c>
      <c r="AC43" s="1185">
        <f>IFERROR(IF($B43-VLOOKUP($AB43,药材与丹炉!$N:$P,2,0)&lt;0,IF($AO$1="是",0,1),IF($B43-VLOOKUP($AB43,药材与丹炉!$N:$P,2,0)=0,2,IF($B43-VLOOKUP($AB43,药材与丹炉!$N:$P,2,0)=1,40,IF($B43-VLOOKUP($AB43,药材与丹炉!$N:$P,2,0)=2,80,"爆炸")))),"")</f>
        <v>2</v>
      </c>
      <c r="AD43" s="1186">
        <f t="shared" si="10"/>
        <v>10</v>
      </c>
      <c r="AE43" s="1185">
        <f>IFERROR($J43*VLOOKUP($I43,药材与丹炉!$B:$K,10,0),0)+IFERROR($N43*VLOOKUP($M43,药材与丹炉!$B:$K,10,0),0)+IFERROR($S43*VLOOKUP($R43,药材与丹炉!$B:$K,10,0),0)+IFERROR($W43*VLOOKUP($V43,药材与丹炉!$B:$K,10,0),0)+IFERROR($AA43*VLOOKUP($Z43,药材与丹炉!$B:$K,10,0),0)+IFERROR($AC43*VLOOKUP($AB43,药材与丹炉!$N:$P,3,0)/100,0)</f>
        <v>1547</v>
      </c>
      <c r="AF43" s="1185">
        <v>1875</v>
      </c>
      <c r="AG43" s="693">
        <f t="shared" si="11"/>
        <v>328</v>
      </c>
      <c r="AH43" s="1181">
        <f t="shared" si="12"/>
        <v>3750</v>
      </c>
      <c r="AI43" s="1181">
        <f t="shared" si="13"/>
        <v>2203</v>
      </c>
      <c r="AJ43" s="1185">
        <f>IFERROR(IF($Y43/VLOOKUP($Y43,药材与丹炉!$T:$U,2,0)&lt;=(VLOOKUP($AB43,药材与丹炉!$N:$O,2,0)+8)-($J43+IFERROR(IF($N43="",0,$N43),0)+IFERROR(IF($S43="",0,$S43),0)+IFERROR(IF($W43="",0,$W43),0)),1,2),1)</f>
        <v>2</v>
      </c>
      <c r="AK43" s="1184" t="b">
        <f>OR(NOT(IFERROR(OR($L43="",AND($L43&lt;&gt;"",$L43&gt;0,VLOOKUP($AB43,药材与丹炉!$N:$O,2,0)=6)),0)),AND($L43&lt;&gt;"",$L43&gt;0,OR(VLOOKUP($AB43,药材与丹炉!$N:$Q,4,0)-2&lt;$N43,$N43="")),AND($U43&lt;&gt;"",$U43&gt;0,OR(VLOOKUP($AB43,药材与丹炉!$N:$Q,4,0)-3&lt;$W43,$W43="")),NOT(OR(AND($Q43&lt;&gt;"",$S43&lt;&gt;"",VLOOKUP($AB43,药材与丹炉!$N:$Q,4,0)-3&gt;=$S43),$P43="")),NOT(OR(AND($H43&lt;&gt;"",$J43&lt;&gt;"",VLOOKUP($AB43,药材与丹炉!$N:$Q,4,0)-1&gt;=$J43),$G43="")),NOT(OR($U43="",AND($U43&lt;&gt;"",$U43&gt;0))),NOT(OR($Y43="",IF($Z43&lt;&gt;"",IFERROR(IF(VLOOKUP($Z43,药材与丹炉!$B:$D,3,0)=-1,$X43=1,IF(VLOOKUP($Z43,药材与丹炉!$B:$D,3,0)=1,$X43=2,$X43=0)),0),0))),$AC43="爆炸",(VLOOKUP($AB43,药材与丹炉!$N:$O,2,0)+8)&lt;$AD43)</f>
        <v>0</v>
      </c>
    </row>
    <row r="44" spans="1:37" ht="21.95" customHeight="1">
      <c r="A44" s="1185">
        <v>5211</v>
      </c>
      <c r="B44" s="1185">
        <v>3</v>
      </c>
      <c r="C44" s="1185" t="s">
        <v>3523</v>
      </c>
      <c r="D44" s="1185">
        <v>3</v>
      </c>
      <c r="E44" s="1188" t="s">
        <v>3524</v>
      </c>
      <c r="F44" s="1185">
        <v>54</v>
      </c>
      <c r="G44" s="1185" t="s">
        <v>6305</v>
      </c>
      <c r="H44" s="1185">
        <v>54</v>
      </c>
      <c r="I44" s="1185" t="s">
        <v>3498</v>
      </c>
      <c r="J44" s="1186">
        <f>IFERROR(CEILING($H44/VLOOKUP($I44,药材与丹炉!$B:$H,COLUMN(药材与丹炉!$H44)-1,0),1),"")</f>
        <v>6</v>
      </c>
      <c r="K44" s="1185" t="s">
        <v>6305</v>
      </c>
      <c r="L44" s="1185" t="str">
        <f t="shared" si="9"/>
        <v/>
      </c>
      <c r="M44" s="1185"/>
      <c r="N44" s="1186" t="str">
        <f>IFERROR(CEILING($L44/VLOOKUP($M44,药材与丹炉!$B:$H,COLUMN(药材与丹炉!$H44)-1,0),1),"")</f>
        <v/>
      </c>
      <c r="O44" s="1185">
        <v>36</v>
      </c>
      <c r="P44" s="1185" t="s">
        <v>6311</v>
      </c>
      <c r="Q44" s="1185">
        <v>36</v>
      </c>
      <c r="R44" s="1185" t="s">
        <v>3483</v>
      </c>
      <c r="S44" s="1186">
        <f>IFERROR(CEILING($Q44/VLOOKUP($R44,药材与丹炉!$B:$H,COLUMN(药材与丹炉!$H44)-1,0),1),"")</f>
        <v>4</v>
      </c>
      <c r="T44" s="1185" t="str">
        <f t="shared" si="14"/>
        <v>益寿</v>
      </c>
      <c r="U44" s="1185" t="str">
        <f>IFERROR(IF($O44-$Q44=0,"",$O44-$Q44),"")</f>
        <v/>
      </c>
      <c r="V44" s="1185"/>
      <c r="W44" s="1186" t="str">
        <f>IFERROR(CEILING($U44/VLOOKUP($V44,药材与丹炉!$B:$H,COLUMN(药材与丹炉!$H44)-1,0),1),"")</f>
        <v/>
      </c>
      <c r="X44" s="1185">
        <f>IF(IFERROR(IF(AND($J44&gt;0,$J44&lt;&gt;""),VLOOKUP($I44,药材与丹炉!$B:$D,3,0),0),0)+IFERROR(IF(AND($N44&gt;0,$N44&lt;&gt;""),VLOOKUP($M44,药材与丹炉!$B:$D,3,0),0),0)+IFERROR(IF(AND($S44&gt;0,$S44&lt;&gt;""),VLOOKUP($R44,药材与丹炉!$B:$D,3,0),0),0)+IFERROR(IF(AND($W44&gt;0,$W44&lt;&gt;""),VLOOKUP($V44,药材与丹炉!$B:$D,3,0),0),0)&gt;0,1,IF(IFERROR(IF(AND($J44&gt;0,$J44&lt;&gt;""),VLOOKUP($I44,药材与丹炉!$B:$D,3,0),0),0)+IFERROR(IF(AND($N44&gt;0,$N44&lt;&gt;""),VLOOKUP($M44,药材与丹炉!$B:$D,3,0),0),0)+IFERROR(IF(AND($S44&gt;0,$S44&lt;&gt;""),VLOOKUP($R44,药材与丹炉!$B:$D,3,0),0),0)+IFERROR(IF(AND($W44&gt;0,$W44&lt;&gt;""),VLOOKUP($V44,药材与丹炉!$B:$D,3,0),0),0)&lt;0,2,0))</f>
        <v>2</v>
      </c>
      <c r="Y44" s="1185">
        <v>3</v>
      </c>
      <c r="Z44" s="1185" t="s">
        <v>3423</v>
      </c>
      <c r="AA44" s="1186">
        <f>IFERROR($Y44/VLOOKUP($Z44,药材与丹炉!$B:$H,COLUMN(药材与丹炉!$H44)-1,0),"")</f>
        <v>1</v>
      </c>
      <c r="AB44" s="1185" t="s">
        <v>3436</v>
      </c>
      <c r="AC44" s="1185">
        <f>IFERROR(IF($B44-VLOOKUP($AB44,药材与丹炉!$N:$P,2,0)&lt;0,IF($AO$1="是",0,1),IF($B44-VLOOKUP($AB44,药材与丹炉!$N:$P,2,0)=0,2,IF($B44-VLOOKUP($AB44,药材与丹炉!$N:$P,2,0)=1,40,IF($B44-VLOOKUP($AB44,药材与丹炉!$N:$P,2,0)=2,80,"爆炸")))),"")</f>
        <v>2</v>
      </c>
      <c r="AD44" s="1186">
        <f t="shared" si="10"/>
        <v>11</v>
      </c>
      <c r="AE44" s="1185">
        <f>IFERROR($J44*VLOOKUP($I44,药材与丹炉!$B:$K,10,0),0)+IFERROR($N44*VLOOKUP($M44,药材与丹炉!$B:$K,10,0),0)+IFERROR($S44*VLOOKUP($R44,药材与丹炉!$B:$K,10,0),0)+IFERROR($W44*VLOOKUP($V44,药材与丹炉!$B:$K,10,0),0)+IFERROR($AA44*VLOOKUP($Z44,药材与丹炉!$B:$K,10,0),0)+IFERROR($AC44*VLOOKUP($AB44,药材与丹炉!$N:$P,3,0)/100,0)</f>
        <v>4166</v>
      </c>
      <c r="AF44" s="1185">
        <v>5000</v>
      </c>
      <c r="AG44" s="693">
        <f t="shared" si="11"/>
        <v>834</v>
      </c>
      <c r="AH44" s="1181">
        <f t="shared" si="12"/>
        <v>10000</v>
      </c>
      <c r="AI44" s="1181">
        <f t="shared" si="13"/>
        <v>5834</v>
      </c>
      <c r="AJ44" s="1185">
        <f>IFERROR(IF($Y44/VLOOKUP($Y44,药材与丹炉!$T:$U,2,0)&lt;=(VLOOKUP($AB44,药材与丹炉!$N:$O,2,0)+8)-($J44+IFERROR(IF($N44="",0,$N44),0)+IFERROR(IF($S44="",0,$S44),0)+IFERROR(IF($W44="",0,$W44),0)),1,2),1)</f>
        <v>2</v>
      </c>
      <c r="AK44" s="1184" t="b">
        <f>OR(NOT(IFERROR(OR($L44="",AND($L44&lt;&gt;"",$L44&gt;0,VLOOKUP($AB44,药材与丹炉!$N:$O,2,0)=6)),0)),AND($L44&lt;&gt;"",$L44&gt;0,OR(VLOOKUP($AB44,药材与丹炉!$N:$Q,4,0)-2&lt;$N44,$N44="")),AND($U44&lt;&gt;"",$U44&gt;0,OR(VLOOKUP($AB44,药材与丹炉!$N:$Q,4,0)-3&lt;$W44,$W44="")),NOT(OR(AND($Q44&lt;&gt;"",$S44&lt;&gt;"",VLOOKUP($AB44,药材与丹炉!$N:$Q,4,0)-3&gt;=$S44),$P44="")),NOT(OR(AND($H44&lt;&gt;"",$J44&lt;&gt;"",VLOOKUP($AB44,药材与丹炉!$N:$Q,4,0)-1&gt;=$J44),$G44="")),NOT(OR($U44="",AND($U44&lt;&gt;"",$U44&gt;0))),NOT(OR($Y44="",IF($Z44&lt;&gt;"",IFERROR(IF(VLOOKUP($Z44,药材与丹炉!$B:$D,3,0)=-1,$X44=1,IF(VLOOKUP($Z44,药材与丹炉!$B:$D,3,0)=1,$X44=2,$X44=0)),0),0))),$AC44="爆炸",(VLOOKUP($AB44,药材与丹炉!$N:$O,2,0)+8)&lt;$AD44)</f>
        <v>0</v>
      </c>
    </row>
    <row r="45" spans="1:37" ht="21.95" customHeight="1">
      <c r="A45" s="1185">
        <v>5212</v>
      </c>
      <c r="B45" s="1185">
        <v>3</v>
      </c>
      <c r="C45" s="1185" t="s">
        <v>3525</v>
      </c>
      <c r="D45" s="1185">
        <v>10</v>
      </c>
      <c r="E45" s="1188" t="s">
        <v>3526</v>
      </c>
      <c r="F45" s="1185">
        <v>27</v>
      </c>
      <c r="G45" s="1185" t="s">
        <v>6323</v>
      </c>
      <c r="H45" s="1185">
        <v>27</v>
      </c>
      <c r="I45" s="1185" t="s">
        <v>3489</v>
      </c>
      <c r="J45" s="1186">
        <f>IFERROR(CEILING($H45/VLOOKUP($I45,药材与丹炉!$B:$H,COLUMN(药材与丹炉!$H45)-1,0),1),"")</f>
        <v>3</v>
      </c>
      <c r="K45" s="1185" t="s">
        <v>6323</v>
      </c>
      <c r="L45" s="1185" t="str">
        <f t="shared" si="9"/>
        <v/>
      </c>
      <c r="M45" s="1185"/>
      <c r="N45" s="1186" t="str">
        <f>IFERROR(CEILING($L45/VLOOKUP($M45,药材与丹炉!$B:$H,COLUMN(药材与丹炉!$H45)-1,0),1),"")</f>
        <v/>
      </c>
      <c r="O45" s="1185">
        <v>21</v>
      </c>
      <c r="P45" s="1185" t="s">
        <v>6371</v>
      </c>
      <c r="Q45" s="1185">
        <v>9</v>
      </c>
      <c r="R45" s="1185" t="s">
        <v>3464</v>
      </c>
      <c r="S45" s="1186">
        <f>IFERROR(CEILING($Q45/VLOOKUP($R45,药材与丹炉!$B:$H,COLUMN(药材与丹炉!$H45)-1,0),1),"")</f>
        <v>3</v>
      </c>
      <c r="T45" s="1185" t="str">
        <f t="shared" si="14"/>
        <v>解毒</v>
      </c>
      <c r="U45" s="1185">
        <f>IFERROR(IF($O45-$Q45=0,"",$O45-$Q45),"")</f>
        <v>12</v>
      </c>
      <c r="V45" s="1185" t="s">
        <v>3464</v>
      </c>
      <c r="W45" s="1186">
        <f>IFERROR(CEILING($U45/VLOOKUP($V45,药材与丹炉!$B:$H,COLUMN(药材与丹炉!$H45)-1,0),1),"")</f>
        <v>4</v>
      </c>
      <c r="X45" s="1185">
        <f>IF(IFERROR(IF(AND($J45&gt;0,$J45&lt;&gt;""),VLOOKUP($I45,药材与丹炉!$B:$D,3,0),0),0)+IFERROR(IF(AND($N45&gt;0,$N45&lt;&gt;""),VLOOKUP($M45,药材与丹炉!$B:$D,3,0),0),0)+IFERROR(IF(AND($S45&gt;0,$S45&lt;&gt;""),VLOOKUP($R45,药材与丹炉!$B:$D,3,0),0),0)+IFERROR(IF(AND($W45&gt;0,$W45&lt;&gt;""),VLOOKUP($V45,药材与丹炉!$B:$D,3,0),0),0)&gt;0,1,IF(IFERROR(IF(AND($J45&gt;0,$J45&lt;&gt;""),VLOOKUP($I45,药材与丹炉!$B:$D,3,0),0),0)+IFERROR(IF(AND($N45&gt;0,$N45&lt;&gt;""),VLOOKUP($M45,药材与丹炉!$B:$D,3,0),0),0)+IFERROR(IF(AND($S45&gt;0,$S45&lt;&gt;""),VLOOKUP($R45,药材与丹炉!$B:$D,3,0),0),0)+IFERROR(IF(AND($W45&gt;0,$W45&lt;&gt;""),VLOOKUP($V45,药材与丹炉!$B:$D,3,0),0),0)&lt;0,2,0))</f>
        <v>2</v>
      </c>
      <c r="Y45" s="1185">
        <v>3</v>
      </c>
      <c r="Z45" s="1185" t="s">
        <v>3460</v>
      </c>
      <c r="AA45" s="1186">
        <f>IFERROR($Y45/VLOOKUP($Z45,药材与丹炉!$B:$H,COLUMN(药材与丹炉!$H45)-1,0),"")</f>
        <v>1</v>
      </c>
      <c r="AB45" s="1185" t="s">
        <v>3436</v>
      </c>
      <c r="AC45" s="1185">
        <f>IFERROR(IF($B45-VLOOKUP($AB45,药材与丹炉!$N:$P,2,0)&lt;0,IF($AO$1="是",0,1),IF($B45-VLOOKUP($AB45,药材与丹炉!$N:$P,2,0)=0,2,IF($B45-VLOOKUP($AB45,药材与丹炉!$N:$P,2,0)=1,40,IF($B45-VLOOKUP($AB45,药材与丹炉!$N:$P,2,0)=2,80,"爆炸")))),"")</f>
        <v>2</v>
      </c>
      <c r="AD45" s="1186">
        <f t="shared" si="10"/>
        <v>11</v>
      </c>
      <c r="AE45" s="1185">
        <f>IFERROR($J45*VLOOKUP($I45,药材与丹炉!$B:$K,10,0),0)+IFERROR($N45*VLOOKUP($M45,药材与丹炉!$B:$K,10,0),0)+IFERROR($S45*VLOOKUP($R45,药材与丹炉!$B:$K,10,0),0)+IFERROR($W45*VLOOKUP($V45,药材与丹炉!$B:$K,10,0),0)+IFERROR($AA45*VLOOKUP($Z45,药材与丹炉!$B:$K,10,0),0)+IFERROR($AC45*VLOOKUP($AB45,药材与丹炉!$N:$P,3,0)/100,0)</f>
        <v>1583</v>
      </c>
      <c r="AF45" s="1185">
        <v>1500</v>
      </c>
      <c r="AG45" s="693">
        <f t="shared" si="11"/>
        <v>-83</v>
      </c>
      <c r="AH45" s="1181">
        <f t="shared" si="12"/>
        <v>3000</v>
      </c>
      <c r="AI45" s="1181">
        <f t="shared" si="13"/>
        <v>1417</v>
      </c>
      <c r="AJ45" s="1185">
        <f>IFERROR(IF($Y45/VLOOKUP($Y45,药材与丹炉!$T:$U,2,0)&lt;=(VLOOKUP($AB45,药材与丹炉!$N:$O,2,0)+8)-($J45+IFERROR(IF($N45="",0,$N45),0)+IFERROR(IF($S45="",0,$S45),0)+IFERROR(IF($W45="",0,$W45),0)),1,2),1)</f>
        <v>2</v>
      </c>
      <c r="AK45" s="1184" t="b">
        <f>OR(NOT(IFERROR(OR($L45="",AND($L45&lt;&gt;"",$L45&gt;0,VLOOKUP($AB45,药材与丹炉!$N:$O,2,0)=6)),0)),AND($L45&lt;&gt;"",$L45&gt;0,OR(VLOOKUP($AB45,药材与丹炉!$N:$Q,4,0)-2&lt;$N45,$N45="")),AND($U45&lt;&gt;"",$U45&gt;0,OR(VLOOKUP($AB45,药材与丹炉!$N:$Q,4,0)-3&lt;$W45,$W45="")),NOT(OR(AND($Q45&lt;&gt;"",$S45&lt;&gt;"",VLOOKUP($AB45,药材与丹炉!$N:$Q,4,0)-3&gt;=$S45),$P45="")),NOT(OR(AND($H45&lt;&gt;"",$J45&lt;&gt;"",VLOOKUP($AB45,药材与丹炉!$N:$Q,4,0)-1&gt;=$J45),$G45="")),NOT(OR($U45="",AND($U45&lt;&gt;"",$U45&gt;0))),NOT(OR($Y45="",IF($Z45&lt;&gt;"",IFERROR(IF(VLOOKUP($Z45,药材与丹炉!$B:$D,3,0)=-1,$X45=1,IF(VLOOKUP($Z45,药材与丹炉!$B:$D,3,0)=1,$X45=2,$X45=0)),0),0))),$AC45="爆炸",(VLOOKUP($AB45,药材与丹炉!$N:$O,2,0)+8)&lt;$AD45)</f>
        <v>0</v>
      </c>
    </row>
    <row r="46" spans="1:37" ht="21.95" customHeight="1">
      <c r="A46" s="1185">
        <v>5213</v>
      </c>
      <c r="B46" s="1185">
        <v>3</v>
      </c>
      <c r="C46" s="1185" t="s">
        <v>3527</v>
      </c>
      <c r="D46" s="1185">
        <v>50</v>
      </c>
      <c r="E46" s="1188" t="s">
        <v>3528</v>
      </c>
      <c r="F46" s="1185">
        <v>27</v>
      </c>
      <c r="G46" s="1185" t="s">
        <v>6305</v>
      </c>
      <c r="H46" s="1185">
        <v>27</v>
      </c>
      <c r="I46" s="1185" t="s">
        <v>3507</v>
      </c>
      <c r="J46" s="1186">
        <f>IFERROR(CEILING($H46/VLOOKUP($I46,药材与丹炉!$B:$H,COLUMN(药材与丹炉!$H46)-1,0),1),"")</f>
        <v>3</v>
      </c>
      <c r="K46" s="1185" t="s">
        <v>6305</v>
      </c>
      <c r="L46" s="1185" t="str">
        <f t="shared" si="9"/>
        <v/>
      </c>
      <c r="M46" s="1185"/>
      <c r="N46" s="1186" t="str">
        <f>IFERROR(CEILING($L46/VLOOKUP($M46,药材与丹炉!$B:$H,COLUMN(药材与丹炉!$H46)-1,0),1),"")</f>
        <v/>
      </c>
      <c r="O46" s="1185"/>
      <c r="P46" s="1185" t="s">
        <v>6324</v>
      </c>
      <c r="Q46" s="1185">
        <v>9</v>
      </c>
      <c r="R46" s="1185" t="s">
        <v>3467</v>
      </c>
      <c r="S46" s="1186">
        <f>IFERROR(CEILING($Q46/VLOOKUP($R46,药材与丹炉!$B:$H,COLUMN(药材与丹炉!$H46)-1,0),1),"")</f>
        <v>3</v>
      </c>
      <c r="T46" s="1185" t="s">
        <v>6322</v>
      </c>
      <c r="U46" s="1185">
        <v>9</v>
      </c>
      <c r="V46" s="1185" t="s">
        <v>3432</v>
      </c>
      <c r="W46" s="1186">
        <f>IFERROR(CEILING($U46/VLOOKUP($V46,药材与丹炉!$B:$H,COLUMN(药材与丹炉!$H46)-1,0),1),"")</f>
        <v>3</v>
      </c>
      <c r="X46" s="1185">
        <f>IF(IFERROR(IF(AND($J46&gt;0,$J46&lt;&gt;""),VLOOKUP($I46,药材与丹炉!$B:$D,3,0),0),0)+IFERROR(IF(AND($N46&gt;0,$N46&lt;&gt;""),VLOOKUP($M46,药材与丹炉!$B:$D,3,0),0),0)+IFERROR(IF(AND($S46&gt;0,$S46&lt;&gt;""),VLOOKUP($R46,药材与丹炉!$B:$D,3,0),0),0)+IFERROR(IF(AND($W46&gt;0,$W46&lt;&gt;""),VLOOKUP($V46,药材与丹炉!$B:$D,3,0),0),0)&gt;0,1,IF(IFERROR(IF(AND($J46&gt;0,$J46&lt;&gt;""),VLOOKUP($I46,药材与丹炉!$B:$D,3,0),0),0)+IFERROR(IF(AND($N46&gt;0,$N46&lt;&gt;""),VLOOKUP($M46,药材与丹炉!$B:$D,3,0),0),0)+IFERROR(IF(AND($S46&gt;0,$S46&lt;&gt;""),VLOOKUP($R46,药材与丹炉!$B:$D,3,0),0),0)+IFERROR(IF(AND($W46&gt;0,$W46&lt;&gt;""),VLOOKUP($V46,药材与丹炉!$B:$D,3,0),0),0)&lt;0,2,0))</f>
        <v>1</v>
      </c>
      <c r="Y46" s="1185">
        <v>9</v>
      </c>
      <c r="Z46" s="1185" t="s">
        <v>3464</v>
      </c>
      <c r="AA46" s="1186">
        <f>IFERROR($Y46/VLOOKUP($Z46,药材与丹炉!$B:$H,COLUMN(药材与丹炉!$H46)-1,0),"")</f>
        <v>3</v>
      </c>
      <c r="AB46" s="1185" t="s">
        <v>3499</v>
      </c>
      <c r="AC46" s="1185">
        <f>IFERROR(IF($B46-VLOOKUP($AB46,药材与丹炉!$N:$P,2,0)&lt;0,IF($AO$1="是",0,1),IF($B46-VLOOKUP($AB46,药材与丹炉!$N:$P,2,0)=0,2,IF($B46-VLOOKUP($AB46,药材与丹炉!$N:$P,2,0)=1,40,IF($B46-VLOOKUP($AB46,药材与丹炉!$N:$P,2,0)=2,80,"爆炸")))),"")</f>
        <v>1</v>
      </c>
      <c r="AD46" s="1186">
        <f t="shared" si="10"/>
        <v>12</v>
      </c>
      <c r="AE46" s="1185">
        <f>IFERROR($J46*VLOOKUP($I46,药材与丹炉!$B:$K,10,0),0)+IFERROR($N46*VLOOKUP($M46,药材与丹炉!$B:$K,10,0),0)+IFERROR($S46*VLOOKUP($R46,药材与丹炉!$B:$K,10,0),0)+IFERROR($W46*VLOOKUP($V46,药材与丹炉!$B:$K,10,0),0)+IFERROR($AA46*VLOOKUP($Z46,药材与丹炉!$B:$K,10,0),0)+IFERROR($AC46*VLOOKUP($AB46,药材与丹炉!$N:$P,3,0)/100,0)</f>
        <v>1639</v>
      </c>
      <c r="AF46" s="1185">
        <v>1250</v>
      </c>
      <c r="AG46" s="693">
        <f t="shared" si="11"/>
        <v>-389</v>
      </c>
      <c r="AH46" s="1181">
        <f t="shared" si="12"/>
        <v>2500</v>
      </c>
      <c r="AI46" s="1181">
        <f t="shared" si="13"/>
        <v>861</v>
      </c>
      <c r="AJ46" s="1185">
        <f>IFERROR(IF($Y46/VLOOKUP($Y46,药材与丹炉!$T:$U,2,0)&lt;=(VLOOKUP($AB46,药材与丹炉!$N:$O,2,0)+8)-($J46+IFERROR(IF($N46="",0,$N46),0)+IFERROR(IF($S46="",0,$S46),0)+IFERROR(IF($W46="",0,$W46),0)),1,2),1)</f>
        <v>1</v>
      </c>
      <c r="AK46" s="1184" t="b">
        <f>OR(NOT(IFERROR(OR($L46="",AND($L46&lt;&gt;"",$L46&gt;0,VLOOKUP($AB46,药材与丹炉!$N:$O,2,0)=6)),0)),AND($L46&lt;&gt;"",$L46&gt;0,OR(VLOOKUP($AB46,药材与丹炉!$N:$Q,4,0)-2&lt;$N46,$N46="")),AND($U46&lt;&gt;"",$U46&gt;0,OR(VLOOKUP($AB46,药材与丹炉!$N:$Q,4,0)-3&lt;$W46,$W46="")),NOT(OR(AND($Q46&lt;&gt;"",$S46&lt;&gt;"",VLOOKUP($AB46,药材与丹炉!$N:$Q,4,0)-3&gt;=$S46),$P46="")),NOT(OR(AND($H46&lt;&gt;"",$J46&lt;&gt;"",VLOOKUP($AB46,药材与丹炉!$N:$Q,4,0)-1&gt;=$J46),$G46="")),NOT(OR($U46="",AND($U46&lt;&gt;"",$U46&gt;0))),NOT(OR($Y46="",IF($Z46&lt;&gt;"",IFERROR(IF(VLOOKUP($Z46,药材与丹炉!$B:$D,3,0)=-1,$X46=1,IF(VLOOKUP($Z46,药材与丹炉!$B:$D,3,0)=1,$X46=2,$X46=0)),0),0))),$AC46="爆炸",(VLOOKUP($AB46,药材与丹炉!$N:$O,2,0)+8)&lt;$AD46)</f>
        <v>0</v>
      </c>
    </row>
    <row r="47" spans="1:37" ht="21.95" customHeight="1">
      <c r="A47" s="1185">
        <v>5214</v>
      </c>
      <c r="B47" s="1185">
        <v>3</v>
      </c>
      <c r="C47" s="1185" t="s">
        <v>3529</v>
      </c>
      <c r="D47" s="1185">
        <v>50</v>
      </c>
      <c r="E47" s="1188" t="s">
        <v>3530</v>
      </c>
      <c r="F47" s="1185">
        <v>9</v>
      </c>
      <c r="G47" s="1185" t="s">
        <v>6304</v>
      </c>
      <c r="H47" s="1185">
        <v>9</v>
      </c>
      <c r="I47" s="1185" t="s">
        <v>3414</v>
      </c>
      <c r="J47" s="1186">
        <f>IFERROR(CEILING($H47/VLOOKUP($I47,药材与丹炉!$B:$H,COLUMN(药材与丹炉!$H47)-1,0),1),"")</f>
        <v>3</v>
      </c>
      <c r="K47" s="1185" t="s">
        <v>6304</v>
      </c>
      <c r="L47" s="1185" t="str">
        <f t="shared" si="9"/>
        <v/>
      </c>
      <c r="M47" s="1185"/>
      <c r="N47" s="1186" t="str">
        <f>IFERROR(CEILING($L47/VLOOKUP($M47,药材与丹炉!$B:$H,COLUMN(药材与丹炉!$H47)-1,0),1),"")</f>
        <v/>
      </c>
      <c r="O47" s="1185"/>
      <c r="P47" s="1185" t="s">
        <v>4355</v>
      </c>
      <c r="Q47" s="1185">
        <v>9</v>
      </c>
      <c r="R47" s="1185" t="s">
        <v>3454</v>
      </c>
      <c r="S47" s="1186">
        <f>IFERROR(CEILING($Q47/VLOOKUP($R47,药材与丹炉!$B:$H,COLUMN(药材与丹炉!$H47)-1,0),1),"")</f>
        <v>3</v>
      </c>
      <c r="T47" s="1185" t="s">
        <v>6322</v>
      </c>
      <c r="U47" s="1185">
        <v>9</v>
      </c>
      <c r="V47" s="1185" t="s">
        <v>3432</v>
      </c>
      <c r="W47" s="1186">
        <f>IFERROR(CEILING($U47/VLOOKUP($V47,药材与丹炉!$B:$H,COLUMN(药材与丹炉!$H47)-1,0),1),"")</f>
        <v>3</v>
      </c>
      <c r="X47" s="1185">
        <f>IF(IFERROR(IF(AND($J47&gt;0,$J47&lt;&gt;""),VLOOKUP($I47,药材与丹炉!$B:$D,3,0),0),0)+IFERROR(IF(AND($N47&gt;0,$N47&lt;&gt;""),VLOOKUP($M47,药材与丹炉!$B:$D,3,0),0),0)+IFERROR(IF(AND($S47&gt;0,$S47&lt;&gt;""),VLOOKUP($R47,药材与丹炉!$B:$D,3,0),0),0)+IFERROR(IF(AND($W47&gt;0,$W47&lt;&gt;""),VLOOKUP($V47,药材与丹炉!$B:$D,3,0),0),0)&gt;0,1,IF(IFERROR(IF(AND($J47&gt;0,$J47&lt;&gt;""),VLOOKUP($I47,药材与丹炉!$B:$D,3,0),0),0)+IFERROR(IF(AND($N47&gt;0,$N47&lt;&gt;""),VLOOKUP($M47,药材与丹炉!$B:$D,3,0),0),0)+IFERROR(IF(AND($S47&gt;0,$S47&lt;&gt;""),VLOOKUP($R47,药材与丹炉!$B:$D,3,0),0),0)+IFERROR(IF(AND($W47&gt;0,$W47&lt;&gt;""),VLOOKUP($V47,药材与丹炉!$B:$D,3,0),0),0)&lt;0,2,0))</f>
        <v>1</v>
      </c>
      <c r="Y47" s="1185">
        <v>3</v>
      </c>
      <c r="Z47" s="1185" t="s">
        <v>3441</v>
      </c>
      <c r="AA47" s="1186">
        <f>IFERROR($Y47/VLOOKUP($Z47,药材与丹炉!$B:$H,COLUMN(药材与丹炉!$H47)-1,0),"")</f>
        <v>1</v>
      </c>
      <c r="AB47" s="1185" t="s">
        <v>3436</v>
      </c>
      <c r="AC47" s="1185">
        <f>IFERROR(IF($B47-VLOOKUP($AB47,药材与丹炉!$N:$P,2,0)&lt;0,IF($AO$1="是",0,1),IF($B47-VLOOKUP($AB47,药材与丹炉!$N:$P,2,0)=0,2,IF($B47-VLOOKUP($AB47,药材与丹炉!$N:$P,2,0)=1,40,IF($B47-VLOOKUP($AB47,药材与丹炉!$N:$P,2,0)=2,80,"爆炸")))),"")</f>
        <v>2</v>
      </c>
      <c r="AD47" s="1186">
        <f t="shared" si="10"/>
        <v>10</v>
      </c>
      <c r="AE47" s="1185">
        <f>IFERROR($J47*VLOOKUP($I47,药材与丹炉!$B:$K,10,0),0)+IFERROR($N47*VLOOKUP($M47,药材与丹炉!$B:$K,10,0),0)+IFERROR($S47*VLOOKUP($R47,药材与丹炉!$B:$K,10,0),0)+IFERROR($W47*VLOOKUP($V47,药材与丹炉!$B:$K,10,0),0)+IFERROR($AA47*VLOOKUP($Z47,药材与丹炉!$B:$K,10,0),0)+IFERROR($AC47*VLOOKUP($AB47,药材与丹炉!$N:$P,3,0)/100,0)</f>
        <v>440</v>
      </c>
      <c r="AF47" s="1185">
        <v>1000</v>
      </c>
      <c r="AG47" s="693">
        <f t="shared" si="11"/>
        <v>560</v>
      </c>
      <c r="AH47" s="1181">
        <f t="shared" si="12"/>
        <v>2000</v>
      </c>
      <c r="AI47" s="1181">
        <f t="shared" si="13"/>
        <v>1560</v>
      </c>
      <c r="AJ47" s="1185">
        <f>IFERROR(IF($Y47/VLOOKUP($Y47,药材与丹炉!$T:$U,2,0)&lt;=(VLOOKUP($AB47,药材与丹炉!$N:$O,2,0)+8)-($J47+IFERROR(IF($N47="",0,$N47),0)+IFERROR(IF($S47="",0,$S47),0)+IFERROR(IF($W47="",0,$W47),0)),1,2),1)</f>
        <v>2</v>
      </c>
      <c r="AK47" s="1184" t="b">
        <f>OR(NOT(IFERROR(OR($L47="",AND($L47&lt;&gt;"",$L47&gt;0,VLOOKUP($AB47,药材与丹炉!$N:$O,2,0)=6)),0)),AND($L47&lt;&gt;"",$L47&gt;0,OR(VLOOKUP($AB47,药材与丹炉!$N:$Q,4,0)-2&lt;$N47,$N47="")),AND($U47&lt;&gt;"",$U47&gt;0,OR(VLOOKUP($AB47,药材与丹炉!$N:$Q,4,0)-3&lt;$W47,$W47="")),NOT(OR(AND($Q47&lt;&gt;"",$S47&lt;&gt;"",VLOOKUP($AB47,药材与丹炉!$N:$Q,4,0)-3&gt;=$S47),$P47="")),NOT(OR(AND($H47&lt;&gt;"",$J47&lt;&gt;"",VLOOKUP($AB47,药材与丹炉!$N:$Q,4,0)-1&gt;=$J47),$G47="")),NOT(OR($U47="",AND($U47&lt;&gt;"",$U47&gt;0))),NOT(OR($Y47="",IF($Z47&lt;&gt;"",IFERROR(IF(VLOOKUP($Z47,药材与丹炉!$B:$D,3,0)=-1,$X47=1,IF(VLOOKUP($Z47,药材与丹炉!$B:$D,3,0)=1,$X47=2,$X47=0)),0),0))),$AC47="爆炸",(VLOOKUP($AB47,药材与丹炉!$N:$O,2,0)+8)&lt;$AD47)</f>
        <v>0</v>
      </c>
    </row>
    <row r="48" spans="1:37" ht="21.95" customHeight="1">
      <c r="A48" s="1185">
        <v>5215</v>
      </c>
      <c r="B48" s="1185">
        <v>3</v>
      </c>
      <c r="C48" s="1185" t="s">
        <v>3531</v>
      </c>
      <c r="D48" s="1185">
        <v>50</v>
      </c>
      <c r="E48" s="1188" t="s">
        <v>3532</v>
      </c>
      <c r="F48" s="1185">
        <v>9</v>
      </c>
      <c r="G48" s="1185" t="s">
        <v>6304</v>
      </c>
      <c r="H48" s="1185">
        <v>9</v>
      </c>
      <c r="I48" s="1185" t="s">
        <v>3414</v>
      </c>
      <c r="J48" s="1186">
        <f>IFERROR(CEILING($H48/VLOOKUP($I48,药材与丹炉!$B:$H,COLUMN(药材与丹炉!$H48)-1,0),1),"")</f>
        <v>3</v>
      </c>
      <c r="K48" s="1185" t="s">
        <v>6304</v>
      </c>
      <c r="L48" s="1185" t="str">
        <f t="shared" si="9"/>
        <v/>
      </c>
      <c r="M48" s="1185"/>
      <c r="N48" s="1186" t="str">
        <f>IFERROR(CEILING($L48/VLOOKUP($M48,药材与丹炉!$B:$H,COLUMN(药材与丹炉!$H48)-1,0),1),"")</f>
        <v/>
      </c>
      <c r="O48" s="1185"/>
      <c r="P48" s="1185" t="s">
        <v>4295</v>
      </c>
      <c r="Q48" s="1185">
        <v>9</v>
      </c>
      <c r="R48" s="1185" t="s">
        <v>3457</v>
      </c>
      <c r="S48" s="1186">
        <f>IFERROR(CEILING($Q48/VLOOKUP($R48,药材与丹炉!$B:$H,COLUMN(药材与丹炉!$H48)-1,0),1),"")</f>
        <v>3</v>
      </c>
      <c r="T48" s="1185" t="s">
        <v>6322</v>
      </c>
      <c r="U48" s="1185">
        <v>9</v>
      </c>
      <c r="V48" s="1185" t="s">
        <v>3432</v>
      </c>
      <c r="W48" s="1186">
        <f>IFERROR(CEILING($U48/VLOOKUP($V48,药材与丹炉!$B:$H,COLUMN(药材与丹炉!$H48)-1,0),1),"")</f>
        <v>3</v>
      </c>
      <c r="X48" s="1185">
        <f>IF(IFERROR(IF(AND($J48&gt;0,$J48&lt;&gt;""),VLOOKUP($I48,药材与丹炉!$B:$D,3,0),0),0)+IFERROR(IF(AND($N48&gt;0,$N48&lt;&gt;""),VLOOKUP($M48,药材与丹炉!$B:$D,3,0),0),0)+IFERROR(IF(AND($S48&gt;0,$S48&lt;&gt;""),VLOOKUP($R48,药材与丹炉!$B:$D,3,0),0),0)+IFERROR(IF(AND($W48&gt;0,$W48&lt;&gt;""),VLOOKUP($V48,药材与丹炉!$B:$D,3,0),0),0)&gt;0,1,IF(IFERROR(IF(AND($J48&gt;0,$J48&lt;&gt;""),VLOOKUP($I48,药材与丹炉!$B:$D,3,0),0),0)+IFERROR(IF(AND($N48&gt;0,$N48&lt;&gt;""),VLOOKUP($M48,药材与丹炉!$B:$D,3,0),0),0)+IFERROR(IF(AND($S48&gt;0,$S48&lt;&gt;""),VLOOKUP($R48,药材与丹炉!$B:$D,3,0),0),0)+IFERROR(IF(AND($W48&gt;0,$W48&lt;&gt;""),VLOOKUP($V48,药材与丹炉!$B:$D,3,0),0),0)&lt;0,2,0))</f>
        <v>1</v>
      </c>
      <c r="Y48" s="1185">
        <v>3</v>
      </c>
      <c r="Z48" s="1185" t="s">
        <v>3441</v>
      </c>
      <c r="AA48" s="1186">
        <f>IFERROR($Y48/VLOOKUP($Z48,药材与丹炉!$B:$H,COLUMN(药材与丹炉!$H48)-1,0),"")</f>
        <v>1</v>
      </c>
      <c r="AB48" s="1185" t="s">
        <v>3436</v>
      </c>
      <c r="AC48" s="1185">
        <f>IFERROR(IF($B48-VLOOKUP($AB48,药材与丹炉!$N:$P,2,0)&lt;0,IF($AO$1="是",0,1),IF($B48-VLOOKUP($AB48,药材与丹炉!$N:$P,2,0)=0,2,IF($B48-VLOOKUP($AB48,药材与丹炉!$N:$P,2,0)=1,40,IF($B48-VLOOKUP($AB48,药材与丹炉!$N:$P,2,0)=2,80,"爆炸")))),"")</f>
        <v>2</v>
      </c>
      <c r="AD48" s="1186">
        <f t="shared" si="10"/>
        <v>10</v>
      </c>
      <c r="AE48" s="1185">
        <f>IFERROR($J48*VLOOKUP($I48,药材与丹炉!$B:$K,10,0),0)+IFERROR($N48*VLOOKUP($M48,药材与丹炉!$B:$K,10,0),0)+IFERROR($S48*VLOOKUP($R48,药材与丹炉!$B:$K,10,0),0)+IFERROR($W48*VLOOKUP($V48,药材与丹炉!$B:$K,10,0),0)+IFERROR($AA48*VLOOKUP($Z48,药材与丹炉!$B:$K,10,0),0)+IFERROR($AC48*VLOOKUP($AB48,药材与丹炉!$N:$P,3,0)/100,0)</f>
        <v>440</v>
      </c>
      <c r="AF48" s="1185">
        <v>1000</v>
      </c>
      <c r="AG48" s="693">
        <f t="shared" si="11"/>
        <v>560</v>
      </c>
      <c r="AH48" s="1181">
        <f t="shared" si="12"/>
        <v>2000</v>
      </c>
      <c r="AI48" s="1181">
        <f t="shared" si="13"/>
        <v>1560</v>
      </c>
      <c r="AJ48" s="1185">
        <f>IFERROR(IF($Y48/VLOOKUP($Y48,药材与丹炉!$T:$U,2,0)&lt;=(VLOOKUP($AB48,药材与丹炉!$N:$O,2,0)+8)-($J48+IFERROR(IF($N48="",0,$N48),0)+IFERROR(IF($S48="",0,$S48),0)+IFERROR(IF($W48="",0,$W48),0)),1,2),1)</f>
        <v>2</v>
      </c>
      <c r="AK48" s="1184" t="b">
        <f>OR(NOT(IFERROR(OR($L48="",AND($L48&lt;&gt;"",$L48&gt;0,VLOOKUP($AB48,药材与丹炉!$N:$O,2,0)=6)),0)),AND($L48&lt;&gt;"",$L48&gt;0,OR(VLOOKUP($AB48,药材与丹炉!$N:$Q,4,0)-2&lt;$N48,$N48="")),AND($U48&lt;&gt;"",$U48&gt;0,OR(VLOOKUP($AB48,药材与丹炉!$N:$Q,4,0)-3&lt;$W48,$W48="")),NOT(OR(AND($Q48&lt;&gt;"",$S48&lt;&gt;"",VLOOKUP($AB48,药材与丹炉!$N:$Q,4,0)-3&gt;=$S48),$P48="")),NOT(OR(AND($H48&lt;&gt;"",$J48&lt;&gt;"",VLOOKUP($AB48,药材与丹炉!$N:$Q,4,0)-1&gt;=$J48),$G48="")),NOT(OR($U48="",AND($U48&lt;&gt;"",$U48&gt;0))),NOT(OR($Y48="",IF($Z48&lt;&gt;"",IFERROR(IF(VLOOKUP($Z48,药材与丹炉!$B:$D,3,0)=-1,$X48=1,IF(VLOOKUP($Z48,药材与丹炉!$B:$D,3,0)=1,$X48=2,$X48=0)),0),0))),$AC48="爆炸",(VLOOKUP($AB48,药材与丹炉!$N:$O,2,0)+8)&lt;$AD48)</f>
        <v>0</v>
      </c>
    </row>
    <row r="49" spans="1:37" ht="21.95" customHeight="1">
      <c r="A49" s="1185">
        <v>5216</v>
      </c>
      <c r="B49" s="1185">
        <v>3</v>
      </c>
      <c r="C49" s="1185" t="s">
        <v>3533</v>
      </c>
      <c r="D49" s="1185">
        <v>50</v>
      </c>
      <c r="E49" s="1188" t="s">
        <v>3534</v>
      </c>
      <c r="F49" s="1185">
        <v>9</v>
      </c>
      <c r="G49" s="1185" t="s">
        <v>6304</v>
      </c>
      <c r="H49" s="1185">
        <v>9</v>
      </c>
      <c r="I49" s="1185" t="s">
        <v>3414</v>
      </c>
      <c r="J49" s="1186">
        <f>IFERROR(CEILING($H49/VLOOKUP($I49,药材与丹炉!$B:$H,COLUMN(药材与丹炉!$H49)-1,0),1),"")</f>
        <v>3</v>
      </c>
      <c r="K49" s="1185" t="s">
        <v>6304</v>
      </c>
      <c r="L49" s="1185" t="str">
        <f t="shared" si="9"/>
        <v/>
      </c>
      <c r="M49" s="1185"/>
      <c r="N49" s="1186" t="str">
        <f>IFERROR(CEILING($L49/VLOOKUP($M49,药材与丹炉!$B:$H,COLUMN(药材与丹炉!$H49)-1,0),1),"")</f>
        <v/>
      </c>
      <c r="O49" s="1185"/>
      <c r="P49" s="1185" t="s">
        <v>4320</v>
      </c>
      <c r="Q49" s="1185">
        <v>9</v>
      </c>
      <c r="R49" s="1185" t="s">
        <v>3451</v>
      </c>
      <c r="S49" s="1186">
        <f>IFERROR(CEILING($Q49/VLOOKUP($R49,药材与丹炉!$B:$H,COLUMN(药材与丹炉!$H49)-1,0),1),"")</f>
        <v>3</v>
      </c>
      <c r="T49" s="1185" t="s">
        <v>6322</v>
      </c>
      <c r="U49" s="1185">
        <v>9</v>
      </c>
      <c r="V49" s="1185" t="s">
        <v>3432</v>
      </c>
      <c r="W49" s="1186">
        <f>IFERROR(CEILING($U49/VLOOKUP($V49,药材与丹炉!$B:$H,COLUMN(药材与丹炉!$H49)-1,0),1),"")</f>
        <v>3</v>
      </c>
      <c r="X49" s="1185">
        <f>IF(IFERROR(IF(AND($J49&gt;0,$J49&lt;&gt;""),VLOOKUP($I49,药材与丹炉!$B:$D,3,0),0),0)+IFERROR(IF(AND($N49&gt;0,$N49&lt;&gt;""),VLOOKUP($M49,药材与丹炉!$B:$D,3,0),0),0)+IFERROR(IF(AND($S49&gt;0,$S49&lt;&gt;""),VLOOKUP($R49,药材与丹炉!$B:$D,3,0),0),0)+IFERROR(IF(AND($W49&gt;0,$W49&lt;&gt;""),VLOOKUP($V49,药材与丹炉!$B:$D,3,0),0),0)&gt;0,1,IF(IFERROR(IF(AND($J49&gt;0,$J49&lt;&gt;""),VLOOKUP($I49,药材与丹炉!$B:$D,3,0),0),0)+IFERROR(IF(AND($N49&gt;0,$N49&lt;&gt;""),VLOOKUP($M49,药材与丹炉!$B:$D,3,0),0),0)+IFERROR(IF(AND($S49&gt;0,$S49&lt;&gt;""),VLOOKUP($R49,药材与丹炉!$B:$D,3,0),0),0)+IFERROR(IF(AND($W49&gt;0,$W49&lt;&gt;""),VLOOKUP($V49,药材与丹炉!$B:$D,3,0),0),0)&lt;0,2,0))</f>
        <v>0</v>
      </c>
      <c r="Y49" s="1185">
        <v>3</v>
      </c>
      <c r="Z49" s="1185" t="s">
        <v>3457</v>
      </c>
      <c r="AA49" s="1186">
        <f>IFERROR($Y49/VLOOKUP($Z49,药材与丹炉!$B:$H,COLUMN(药材与丹炉!$H49)-1,0),"")</f>
        <v>1</v>
      </c>
      <c r="AB49" s="1185" t="s">
        <v>3436</v>
      </c>
      <c r="AC49" s="1185">
        <f>IFERROR(IF($B49-VLOOKUP($AB49,药材与丹炉!$N:$P,2,0)&lt;0,IF($AO$1="是",0,1),IF($B49-VLOOKUP($AB49,药材与丹炉!$N:$P,2,0)=0,2,IF($B49-VLOOKUP($AB49,药材与丹炉!$N:$P,2,0)=1,40,IF($B49-VLOOKUP($AB49,药材与丹炉!$N:$P,2,0)=2,80,"爆炸")))),"")</f>
        <v>2</v>
      </c>
      <c r="AD49" s="1186">
        <f t="shared" si="10"/>
        <v>10</v>
      </c>
      <c r="AE49" s="1185">
        <f>IFERROR($J49*VLOOKUP($I49,药材与丹炉!$B:$K,10,0),0)+IFERROR($N49*VLOOKUP($M49,药材与丹炉!$B:$K,10,0),0)+IFERROR($S49*VLOOKUP($R49,药材与丹炉!$B:$K,10,0),0)+IFERROR($W49*VLOOKUP($V49,药材与丹炉!$B:$K,10,0),0)+IFERROR($AA49*VLOOKUP($Z49,药材与丹炉!$B:$K,10,0),0)+IFERROR($AC49*VLOOKUP($AB49,药材与丹炉!$N:$P,3,0)/100,0)</f>
        <v>440</v>
      </c>
      <c r="AF49" s="1185">
        <v>1000</v>
      </c>
      <c r="AG49" s="693">
        <f t="shared" si="11"/>
        <v>560</v>
      </c>
      <c r="AH49" s="1181">
        <f t="shared" si="12"/>
        <v>2000</v>
      </c>
      <c r="AI49" s="1181">
        <f t="shared" si="13"/>
        <v>1560</v>
      </c>
      <c r="AJ49" s="1185">
        <f>IFERROR(IF($Y49/VLOOKUP($Y49,药材与丹炉!$T:$U,2,0)&lt;=(VLOOKUP($AB49,药材与丹炉!$N:$O,2,0)+8)-($J49+IFERROR(IF($N49="",0,$N49),0)+IFERROR(IF($S49="",0,$S49),0)+IFERROR(IF($W49="",0,$W49),0)),1,2),1)</f>
        <v>2</v>
      </c>
      <c r="AK49" s="1184" t="b">
        <f>OR(NOT(IFERROR(OR($L49="",AND($L49&lt;&gt;"",$L49&gt;0,VLOOKUP($AB49,药材与丹炉!$N:$O,2,0)=6)),0)),AND($L49&lt;&gt;"",$L49&gt;0,OR(VLOOKUP($AB49,药材与丹炉!$N:$Q,4,0)-2&lt;$N49,$N49="")),AND($U49&lt;&gt;"",$U49&gt;0,OR(VLOOKUP($AB49,药材与丹炉!$N:$Q,4,0)-3&lt;$W49,$W49="")),NOT(OR(AND($Q49&lt;&gt;"",$S49&lt;&gt;"",VLOOKUP($AB49,药材与丹炉!$N:$Q,4,0)-3&gt;=$S49),$P49="")),NOT(OR(AND($H49&lt;&gt;"",$J49&lt;&gt;"",VLOOKUP($AB49,药材与丹炉!$N:$Q,4,0)-1&gt;=$J49),$G49="")),NOT(OR($U49="",AND($U49&lt;&gt;"",$U49&gt;0))),NOT(OR($Y49="",IF($Z49&lt;&gt;"",IFERROR(IF(VLOOKUP($Z49,药材与丹炉!$B:$D,3,0)=-1,$X49=1,IF(VLOOKUP($Z49,药材与丹炉!$B:$D,3,0)=1,$X49=2,$X49=0)),0),0))),$AC49="爆炸",(VLOOKUP($AB49,药材与丹炉!$N:$O,2,0)+8)&lt;$AD49)</f>
        <v>0</v>
      </c>
    </row>
    <row r="50" spans="1:37" ht="21.95" customHeight="1">
      <c r="A50" s="1185">
        <v>5217</v>
      </c>
      <c r="B50" s="1185">
        <v>3</v>
      </c>
      <c r="C50" s="1185" t="s">
        <v>3536</v>
      </c>
      <c r="D50" s="1185">
        <v>50</v>
      </c>
      <c r="E50" s="1188" t="s">
        <v>3537</v>
      </c>
      <c r="F50" s="1185">
        <v>9</v>
      </c>
      <c r="G50" s="1185" t="s">
        <v>6304</v>
      </c>
      <c r="H50" s="1185">
        <v>9</v>
      </c>
      <c r="I50" s="1185" t="s">
        <v>3414</v>
      </c>
      <c r="J50" s="1186">
        <f>IFERROR(CEILING($H50/VLOOKUP($I50,药材与丹炉!$B:$H,COLUMN(药材与丹炉!$H50)-1,0),1),"")</f>
        <v>3</v>
      </c>
      <c r="K50" s="1185" t="s">
        <v>6304</v>
      </c>
      <c r="L50" s="1185" t="str">
        <f t="shared" si="9"/>
        <v/>
      </c>
      <c r="M50" s="1185"/>
      <c r="N50" s="1186" t="str">
        <f>IFERROR(CEILING($L50/VLOOKUP($M50,药材与丹炉!$B:$H,COLUMN(药材与丹炉!$H50)-1,0),1),"")</f>
        <v/>
      </c>
      <c r="O50" s="1185"/>
      <c r="P50" s="1185" t="s">
        <v>6306</v>
      </c>
      <c r="Q50" s="1185">
        <v>9</v>
      </c>
      <c r="R50" s="1185" t="s">
        <v>3448</v>
      </c>
      <c r="S50" s="1186">
        <f>IFERROR(CEILING($Q50/VLOOKUP($R50,药材与丹炉!$B:$H,COLUMN(药材与丹炉!$H50)-1,0),1),"")</f>
        <v>3</v>
      </c>
      <c r="T50" s="1185" t="s">
        <v>6322</v>
      </c>
      <c r="U50" s="1185">
        <v>9</v>
      </c>
      <c r="V50" s="1185" t="s">
        <v>3432</v>
      </c>
      <c r="W50" s="1186">
        <f>IFERROR(CEILING($U50/VLOOKUP($V50,药材与丹炉!$B:$H,COLUMN(药材与丹炉!$H50)-1,0),1),"")</f>
        <v>3</v>
      </c>
      <c r="X50" s="1185">
        <f>IF(IFERROR(IF(AND($J50&gt;0,$J50&lt;&gt;""),VLOOKUP($I50,药材与丹炉!$B:$D,3,0),0),0)+IFERROR(IF(AND($N50&gt;0,$N50&lt;&gt;""),VLOOKUP($M50,药材与丹炉!$B:$D,3,0),0),0)+IFERROR(IF(AND($S50&gt;0,$S50&lt;&gt;""),VLOOKUP($R50,药材与丹炉!$B:$D,3,0),0),0)+IFERROR(IF(AND($W50&gt;0,$W50&lt;&gt;""),VLOOKUP($V50,药材与丹炉!$B:$D,3,0),0),0)&gt;0,1,IF(IFERROR(IF(AND($J50&gt;0,$J50&lt;&gt;""),VLOOKUP($I50,药材与丹炉!$B:$D,3,0),0),0)+IFERROR(IF(AND($N50&gt;0,$N50&lt;&gt;""),VLOOKUP($M50,药材与丹炉!$B:$D,3,0),0),0)+IFERROR(IF(AND($S50&gt;0,$S50&lt;&gt;""),VLOOKUP($R50,药材与丹炉!$B:$D,3,0),0),0)+IFERROR(IF(AND($W50&gt;0,$W50&lt;&gt;""),VLOOKUP($V50,药材与丹炉!$B:$D,3,0),0),0)&lt;0,2,0))</f>
        <v>1</v>
      </c>
      <c r="Y50" s="1185">
        <v>3</v>
      </c>
      <c r="Z50" s="1185" t="s">
        <v>4699</v>
      </c>
      <c r="AA50" s="1186">
        <f>IFERROR($Y50/VLOOKUP($Z50,药材与丹炉!$B:$H,COLUMN(药材与丹炉!$H50)-1,0),"")</f>
        <v>1</v>
      </c>
      <c r="AB50" s="1185" t="s">
        <v>3436</v>
      </c>
      <c r="AC50" s="1185">
        <f>IFERROR(IF($B50-VLOOKUP($AB50,药材与丹炉!$N:$P,2,0)&lt;0,IF($AO$1="是",0,1),IF($B50-VLOOKUP($AB50,药材与丹炉!$N:$P,2,0)=0,2,IF($B50-VLOOKUP($AB50,药材与丹炉!$N:$P,2,0)=1,40,IF($B50-VLOOKUP($AB50,药材与丹炉!$N:$P,2,0)=2,80,"爆炸")))),"")</f>
        <v>2</v>
      </c>
      <c r="AD50" s="1186">
        <f t="shared" si="10"/>
        <v>10</v>
      </c>
      <c r="AE50" s="1185">
        <f>IFERROR($J50*VLOOKUP($I50,药材与丹炉!$B:$K,10,0),0)+IFERROR($N50*VLOOKUP($M50,药材与丹炉!$B:$K,10,0),0)+IFERROR($S50*VLOOKUP($R50,药材与丹炉!$B:$K,10,0),0)+IFERROR($W50*VLOOKUP($V50,药材与丹炉!$B:$K,10,0),0)+IFERROR($AA50*VLOOKUP($Z50,药材与丹炉!$B:$K,10,0),0)+IFERROR($AC50*VLOOKUP($AB50,药材与丹炉!$N:$P,3,0)/100,0)</f>
        <v>440</v>
      </c>
      <c r="AF50" s="1185">
        <v>1000</v>
      </c>
      <c r="AG50" s="693">
        <f t="shared" si="11"/>
        <v>560</v>
      </c>
      <c r="AH50" s="1181">
        <f t="shared" si="12"/>
        <v>2000</v>
      </c>
      <c r="AI50" s="1181">
        <f t="shared" si="13"/>
        <v>1560</v>
      </c>
      <c r="AJ50" s="1185">
        <f>IFERROR(IF($Y50/VLOOKUP($Y50,药材与丹炉!$T:$U,2,0)&lt;=(VLOOKUP($AB50,药材与丹炉!$N:$O,2,0)+8)-($J50+IFERROR(IF($N50="",0,$N50),0)+IFERROR(IF($S50="",0,$S50),0)+IFERROR(IF($W50="",0,$W50),0)),1,2),1)</f>
        <v>2</v>
      </c>
      <c r="AK50" s="1184" t="b">
        <f>OR(NOT(IFERROR(OR($L50="",AND($L50&lt;&gt;"",$L50&gt;0,VLOOKUP($AB50,药材与丹炉!$N:$O,2,0)=6)),0)),AND($L50&lt;&gt;"",$L50&gt;0,OR(VLOOKUP($AB50,药材与丹炉!$N:$Q,4,0)-2&lt;$N50,$N50="")),AND($U50&lt;&gt;"",$U50&gt;0,OR(VLOOKUP($AB50,药材与丹炉!$N:$Q,4,0)-3&lt;$W50,$W50="")),NOT(OR(AND($Q50&lt;&gt;"",$S50&lt;&gt;"",VLOOKUP($AB50,药材与丹炉!$N:$Q,4,0)-3&gt;=$S50),$P50="")),NOT(OR(AND($H50&lt;&gt;"",$J50&lt;&gt;"",VLOOKUP($AB50,药材与丹炉!$N:$Q,4,0)-1&gt;=$J50),$G50="")),NOT(OR($U50="",AND($U50&lt;&gt;"",$U50&gt;0))),NOT(OR($Y50="",IF($Z50&lt;&gt;"",IFERROR(IF(VLOOKUP($Z50,药材与丹炉!$B:$D,3,0)=-1,$X50=1,IF(VLOOKUP($Z50,药材与丹炉!$B:$D,3,0)=1,$X50=2,$X50=0)),0),0))),$AC50="爆炸",(VLOOKUP($AB50,药材与丹炉!$N:$O,2,0)+8)&lt;$AD50)</f>
        <v>0</v>
      </c>
    </row>
    <row r="51" spans="1:37" ht="21.95" customHeight="1">
      <c r="A51" s="1185">
        <v>5218</v>
      </c>
      <c r="B51" s="1185">
        <v>3</v>
      </c>
      <c r="C51" s="1185" t="s">
        <v>3538</v>
      </c>
      <c r="D51" s="1185">
        <v>50</v>
      </c>
      <c r="E51" s="1188" t="s">
        <v>3539</v>
      </c>
      <c r="F51" s="1185">
        <v>9</v>
      </c>
      <c r="G51" s="1185" t="s">
        <v>6304</v>
      </c>
      <c r="H51" s="1185">
        <v>9</v>
      </c>
      <c r="I51" s="1185" t="s">
        <v>3414</v>
      </c>
      <c r="J51" s="1186">
        <f>IFERROR(CEILING($H51/VLOOKUP($I51,药材与丹炉!$B:$H,COLUMN(药材与丹炉!$H51)-1,0),1),"")</f>
        <v>3</v>
      </c>
      <c r="K51" s="1185" t="s">
        <v>6304</v>
      </c>
      <c r="L51" s="1185" t="str">
        <f t="shared" si="9"/>
        <v/>
      </c>
      <c r="M51" s="1185"/>
      <c r="N51" s="1186" t="str">
        <f>IFERROR(CEILING($L51/VLOOKUP($M51,药材与丹炉!$B:$H,COLUMN(药材与丹炉!$H51)-1,0),1),"")</f>
        <v/>
      </c>
      <c r="O51" s="1185"/>
      <c r="P51" s="1185" t="s">
        <v>4286</v>
      </c>
      <c r="Q51" s="1185">
        <v>9</v>
      </c>
      <c r="R51" s="1185" t="s">
        <v>3460</v>
      </c>
      <c r="S51" s="1186">
        <f>IFERROR(CEILING($Q51/VLOOKUP($R51,药材与丹炉!$B:$H,COLUMN(药材与丹炉!$H51)-1,0),1),"")</f>
        <v>3</v>
      </c>
      <c r="T51" s="1185" t="s">
        <v>6322</v>
      </c>
      <c r="U51" s="1185">
        <v>9</v>
      </c>
      <c r="V51" s="1185" t="s">
        <v>3432</v>
      </c>
      <c r="W51" s="1186">
        <f>IFERROR(CEILING($U51/VLOOKUP($V51,药材与丹炉!$B:$H,COLUMN(药材与丹炉!$H51)-1,0),1),"")</f>
        <v>3</v>
      </c>
      <c r="X51" s="1185">
        <f>IF(IFERROR(IF(AND($J51&gt;0,$J51&lt;&gt;""),VLOOKUP($I51,药材与丹炉!$B:$D,3,0),0),0)+IFERROR(IF(AND($N51&gt;0,$N51&lt;&gt;""),VLOOKUP($M51,药材与丹炉!$B:$D,3,0),0),0)+IFERROR(IF(AND($S51&gt;0,$S51&lt;&gt;""),VLOOKUP($R51,药材与丹炉!$B:$D,3,0),0),0)+IFERROR(IF(AND($W51&gt;0,$W51&lt;&gt;""),VLOOKUP($V51,药材与丹炉!$B:$D,3,0),0),0)&gt;0,1,IF(IFERROR(IF(AND($J51&gt;0,$J51&lt;&gt;""),VLOOKUP($I51,药材与丹炉!$B:$D,3,0),0),0)+IFERROR(IF(AND($N51&gt;0,$N51&lt;&gt;""),VLOOKUP($M51,药材与丹炉!$B:$D,3,0),0),0)+IFERROR(IF(AND($S51&gt;0,$S51&lt;&gt;""),VLOOKUP($R51,药材与丹炉!$B:$D,3,0),0),0)+IFERROR(IF(AND($W51&gt;0,$W51&lt;&gt;""),VLOOKUP($V51,药材与丹炉!$B:$D,3,0),0),0)&lt;0,2,0))</f>
        <v>1</v>
      </c>
      <c r="Y51" s="1185">
        <v>3</v>
      </c>
      <c r="Z51" s="1185" t="s">
        <v>3441</v>
      </c>
      <c r="AA51" s="1186">
        <f>IFERROR($Y51/VLOOKUP($Z51,药材与丹炉!$B:$H,COLUMN(药材与丹炉!$H51)-1,0),"")</f>
        <v>1</v>
      </c>
      <c r="AB51" s="1185" t="s">
        <v>3436</v>
      </c>
      <c r="AC51" s="1185">
        <f>IFERROR(IF($B51-VLOOKUP($AB51,药材与丹炉!$N:$P,2,0)&lt;0,IF($AO$1="是",0,1),IF($B51-VLOOKUP($AB51,药材与丹炉!$N:$P,2,0)=0,2,IF($B51-VLOOKUP($AB51,药材与丹炉!$N:$P,2,0)=1,40,IF($B51-VLOOKUP($AB51,药材与丹炉!$N:$P,2,0)=2,80,"爆炸")))),"")</f>
        <v>2</v>
      </c>
      <c r="AD51" s="1186">
        <f t="shared" si="10"/>
        <v>10</v>
      </c>
      <c r="AE51" s="1185">
        <f>IFERROR($J51*VLOOKUP($I51,药材与丹炉!$B:$K,10,0),0)+IFERROR($N51*VLOOKUP($M51,药材与丹炉!$B:$K,10,0),0)+IFERROR($S51*VLOOKUP($R51,药材与丹炉!$B:$K,10,0),0)+IFERROR($W51*VLOOKUP($V51,药材与丹炉!$B:$K,10,0),0)+IFERROR($AA51*VLOOKUP($Z51,药材与丹炉!$B:$K,10,0),0)+IFERROR($AC51*VLOOKUP($AB51,药材与丹炉!$N:$P,3,0)/100,0)</f>
        <v>440</v>
      </c>
      <c r="AF51" s="1185">
        <v>1000</v>
      </c>
      <c r="AG51" s="693">
        <f t="shared" si="11"/>
        <v>560</v>
      </c>
      <c r="AH51" s="1181">
        <f t="shared" si="12"/>
        <v>2000</v>
      </c>
      <c r="AI51" s="1181">
        <f t="shared" si="13"/>
        <v>1560</v>
      </c>
      <c r="AJ51" s="1185">
        <f>IFERROR(IF($Y51/VLOOKUP($Y51,药材与丹炉!$T:$U,2,0)&lt;=(VLOOKUP($AB51,药材与丹炉!$N:$O,2,0)+8)-($J51+IFERROR(IF($N51="",0,$N51),0)+IFERROR(IF($S51="",0,$S51),0)+IFERROR(IF($W51="",0,$W51),0)),1,2),1)</f>
        <v>2</v>
      </c>
      <c r="AK51" s="1184" t="b">
        <f>OR(NOT(IFERROR(OR($L51="",AND($L51&lt;&gt;"",$L51&gt;0,VLOOKUP($AB51,药材与丹炉!$N:$O,2,0)=6)),0)),AND($L51&lt;&gt;"",$L51&gt;0,OR(VLOOKUP($AB51,药材与丹炉!$N:$Q,4,0)-2&lt;$N51,$N51="")),AND($U51&lt;&gt;"",$U51&gt;0,OR(VLOOKUP($AB51,药材与丹炉!$N:$Q,4,0)-3&lt;$W51,$W51="")),NOT(OR(AND($Q51&lt;&gt;"",$S51&lt;&gt;"",VLOOKUP($AB51,药材与丹炉!$N:$Q,4,0)-3&gt;=$S51),$P51="")),NOT(OR(AND($H51&lt;&gt;"",$J51&lt;&gt;"",VLOOKUP($AB51,药材与丹炉!$N:$Q,4,0)-1&gt;=$J51),$G51="")),NOT(OR($U51="",AND($U51&lt;&gt;"",$U51&gt;0))),NOT(OR($Y51="",IF($Z51&lt;&gt;"",IFERROR(IF(VLOOKUP($Z51,药材与丹炉!$B:$D,3,0)=-1,$X51=1,IF(VLOOKUP($Z51,药材与丹炉!$B:$D,3,0)=1,$X51=2,$X51=0)),0),0))),$AC51="爆炸",(VLOOKUP($AB51,药材与丹炉!$N:$O,2,0)+8)&lt;$AD51)</f>
        <v>0</v>
      </c>
    </row>
    <row r="52" spans="1:37" ht="21.95" customHeight="1">
      <c r="A52" s="1185">
        <v>5219</v>
      </c>
      <c r="B52" s="1185">
        <v>3</v>
      </c>
      <c r="C52" s="1185" t="s">
        <v>3540</v>
      </c>
      <c r="D52" s="1185">
        <v>50</v>
      </c>
      <c r="E52" s="1188" t="s">
        <v>3541</v>
      </c>
      <c r="F52" s="1185">
        <v>12</v>
      </c>
      <c r="G52" s="1185" t="s">
        <v>6304</v>
      </c>
      <c r="H52" s="1185">
        <v>12</v>
      </c>
      <c r="I52" s="1185" t="s">
        <v>3414</v>
      </c>
      <c r="J52" s="1186">
        <f>IFERROR(CEILING($H52/VLOOKUP($I52,药材与丹炉!$B:$H,COLUMN(药材与丹炉!$H52)-1,0),1),"")</f>
        <v>4</v>
      </c>
      <c r="K52" s="1185" t="s">
        <v>6304</v>
      </c>
      <c r="L52" s="1185" t="str">
        <f t="shared" si="9"/>
        <v/>
      </c>
      <c r="M52" s="1185"/>
      <c r="N52" s="1186" t="str">
        <f>IFERROR(CEILING($L52/VLOOKUP($M52,药材与丹炉!$B:$H,COLUMN(药材与丹炉!$H52)-1,0),1),"")</f>
        <v/>
      </c>
      <c r="O52" s="1185">
        <v>18</v>
      </c>
      <c r="P52" s="1185" t="s">
        <v>6303</v>
      </c>
      <c r="Q52" s="1185">
        <v>9</v>
      </c>
      <c r="R52" s="1185" t="s">
        <v>3470</v>
      </c>
      <c r="S52" s="1186">
        <f>IFERROR(CEILING($Q52/VLOOKUP($R52,药材与丹炉!$B:$H,COLUMN(药材与丹炉!$H52)-1,0),1),"")</f>
        <v>3</v>
      </c>
      <c r="T52" s="1185" t="str">
        <f>P52</f>
        <v>剑意</v>
      </c>
      <c r="U52" s="1185">
        <f>IFERROR(IF($O52-$Q52=0,"",$O52-$Q52),"")</f>
        <v>9</v>
      </c>
      <c r="V52" s="1185" t="s">
        <v>3470</v>
      </c>
      <c r="W52" s="1186">
        <f>IFERROR(CEILING($U52/VLOOKUP($V52,药材与丹炉!$B:$H,COLUMN(药材与丹炉!$H52)-1,0),1),"")</f>
        <v>3</v>
      </c>
      <c r="X52" s="1185">
        <f>IF(IFERROR(IF(AND($J52&gt;0,$J52&lt;&gt;""),VLOOKUP($I52,药材与丹炉!$B:$D,3,0),0),0)+IFERROR(IF(AND($N52&gt;0,$N52&lt;&gt;""),VLOOKUP($M52,药材与丹炉!$B:$D,3,0),0),0)+IFERROR(IF(AND($S52&gt;0,$S52&lt;&gt;""),VLOOKUP($R52,药材与丹炉!$B:$D,3,0),0),0)+IFERROR(IF(AND($W52&gt;0,$W52&lt;&gt;""),VLOOKUP($V52,药材与丹炉!$B:$D,3,0),0),0)&gt;0,1,IF(IFERROR(IF(AND($J52&gt;0,$J52&lt;&gt;""),VLOOKUP($I52,药材与丹炉!$B:$D,3,0),0),0)+IFERROR(IF(AND($N52&gt;0,$N52&lt;&gt;""),VLOOKUP($M52,药材与丹炉!$B:$D,3,0),0),0)+IFERROR(IF(AND($S52&gt;0,$S52&lt;&gt;""),VLOOKUP($R52,药材与丹炉!$B:$D,3,0),0),0)+IFERROR(IF(AND($W52&gt;0,$W52&lt;&gt;""),VLOOKUP($V52,药材与丹炉!$B:$D,3,0),0),0)&lt;0,2,0))</f>
        <v>1</v>
      </c>
      <c r="Y52" s="1185">
        <v>9</v>
      </c>
      <c r="Z52" s="1185" t="s">
        <v>3608</v>
      </c>
      <c r="AA52" s="1186">
        <f>IFERROR($Y52/VLOOKUP($Z52,药材与丹炉!$B:$H,COLUMN(药材与丹炉!$H52)-1,0),"")</f>
        <v>1</v>
      </c>
      <c r="AB52" s="1185" t="s">
        <v>3436</v>
      </c>
      <c r="AC52" s="1185">
        <f>IFERROR(IF($B52-VLOOKUP($AB52,药材与丹炉!$N:$P,2,0)&lt;0,IF($AO$1="是",0,1),IF($B52-VLOOKUP($AB52,药材与丹炉!$N:$P,2,0)=0,2,IF($B52-VLOOKUP($AB52,药材与丹炉!$N:$P,2,0)=1,40,IF($B52-VLOOKUP($AB52,药材与丹炉!$N:$P,2,0)=2,80,"爆炸")))),"")</f>
        <v>2</v>
      </c>
      <c r="AD52" s="1186">
        <f t="shared" si="10"/>
        <v>11</v>
      </c>
      <c r="AE52" s="1185">
        <f>IFERROR($J52*VLOOKUP($I52,药材与丹炉!$B:$K,10,0),0)+IFERROR($N52*VLOOKUP($M52,药材与丹炉!$B:$K,10,0),0)+IFERROR($S52*VLOOKUP($R52,药材与丹炉!$B:$K,10,0),0)+IFERROR($W52*VLOOKUP($V52,药材与丹炉!$B:$K,10,0),0)+IFERROR($AA52*VLOOKUP($Z52,药材与丹炉!$B:$K,10,0),0)+IFERROR($AC52*VLOOKUP($AB52,药材与丹炉!$N:$P,3,0)/100,0)</f>
        <v>845</v>
      </c>
      <c r="AF52" s="1185">
        <v>1100</v>
      </c>
      <c r="AG52" s="693">
        <f t="shared" si="11"/>
        <v>255</v>
      </c>
      <c r="AH52" s="1181">
        <f t="shared" si="12"/>
        <v>2200</v>
      </c>
      <c r="AI52" s="1181">
        <f t="shared" si="13"/>
        <v>1355</v>
      </c>
      <c r="AJ52" s="1185">
        <f>IFERROR(IF($Y52/VLOOKUP($Y52,药材与丹炉!$T:$U,2,0)&lt;=(VLOOKUP($AB52,药材与丹炉!$N:$O,2,0)+8)-($J52+IFERROR(IF($N52="",0,$N52),0)+IFERROR(IF($S52="",0,$S52),0)+IFERROR(IF($W52="",0,$W52),0)),1,2),1)</f>
        <v>2</v>
      </c>
      <c r="AK52" s="1184" t="b">
        <f>OR(NOT(IFERROR(OR($L52="",AND($L52&lt;&gt;"",$L52&gt;0,VLOOKUP($AB52,药材与丹炉!$N:$O,2,0)=6)),0)),AND($L52&lt;&gt;"",$L52&gt;0,OR(VLOOKUP($AB52,药材与丹炉!$N:$Q,4,0)-2&lt;$N52,$N52="")),AND($U52&lt;&gt;"",$U52&gt;0,OR(VLOOKUP($AB52,药材与丹炉!$N:$Q,4,0)-3&lt;$W52,$W52="")),NOT(OR(AND($Q52&lt;&gt;"",$S52&lt;&gt;"",VLOOKUP($AB52,药材与丹炉!$N:$Q,4,0)-3&gt;=$S52),$P52="")),NOT(OR(AND($H52&lt;&gt;"",$J52&lt;&gt;"",VLOOKUP($AB52,药材与丹炉!$N:$Q,4,0)-1&gt;=$J52),$G52="")),NOT(OR($U52="",AND($U52&lt;&gt;"",$U52&gt;0))),NOT(OR($Y52="",IF($Z52&lt;&gt;"",IFERROR(IF(VLOOKUP($Z52,药材与丹炉!$B:$D,3,0)=-1,$X52=1,IF(VLOOKUP($Z52,药材与丹炉!$B:$D,3,0)=1,$X52=2,$X52=0)),0),0))),$AC52="爆炸",(VLOOKUP($AB52,药材与丹炉!$N:$O,2,0)+8)&lt;$AD52)</f>
        <v>0</v>
      </c>
    </row>
    <row r="53" spans="1:37" ht="21.95" customHeight="1">
      <c r="A53" s="1185">
        <v>5220</v>
      </c>
      <c r="B53" s="1185">
        <v>3</v>
      </c>
      <c r="C53" s="1185" t="s">
        <v>2141</v>
      </c>
      <c r="D53" s="1185">
        <v>6</v>
      </c>
      <c r="E53" s="1188" t="s">
        <v>3542</v>
      </c>
      <c r="F53" s="1185">
        <v>9</v>
      </c>
      <c r="G53" s="1185" t="s">
        <v>6304</v>
      </c>
      <c r="H53" s="1185">
        <v>9</v>
      </c>
      <c r="I53" s="1185" t="s">
        <v>3511</v>
      </c>
      <c r="J53" s="1186">
        <f>IFERROR(CEILING($H53/VLOOKUP($I53,药材与丹炉!$B:$H,COLUMN(药材与丹炉!$H53)-1,0),1),"")</f>
        <v>1</v>
      </c>
      <c r="K53" s="1185" t="s">
        <v>6304</v>
      </c>
      <c r="L53" s="1185" t="str">
        <f t="shared" si="9"/>
        <v/>
      </c>
      <c r="M53" s="1185"/>
      <c r="N53" s="1186" t="str">
        <f>IFERROR(CEILING($L53/VLOOKUP($M53,药材与丹炉!$B:$H,COLUMN(药材与丹炉!$H53)-1,0),1),"")</f>
        <v/>
      </c>
      <c r="O53" s="1185"/>
      <c r="P53" s="1185" t="s">
        <v>4355</v>
      </c>
      <c r="Q53" s="1185">
        <v>18</v>
      </c>
      <c r="R53" s="1185" t="s">
        <v>3454</v>
      </c>
      <c r="S53" s="1186">
        <f>IFERROR(CEILING($Q53/VLOOKUP($R53,药材与丹炉!$B:$H,COLUMN(药材与丹炉!$H53)-1,0),1),"")</f>
        <v>6</v>
      </c>
      <c r="T53" s="1185" t="s">
        <v>6366</v>
      </c>
      <c r="U53" s="1185">
        <v>9</v>
      </c>
      <c r="V53" s="1185" t="s">
        <v>3543</v>
      </c>
      <c r="W53" s="1186">
        <f>IFERROR(CEILING($U53/VLOOKUP($V53,药材与丹炉!$B:$H,COLUMN(药材与丹炉!$H53)-1,0),1),"")</f>
        <v>1</v>
      </c>
      <c r="X53" s="1185">
        <f>IF(IFERROR(IF(AND($J53&gt;0,$J53&lt;&gt;""),VLOOKUP($I53,药材与丹炉!$B:$D,3,0),0),0)+IFERROR(IF(AND($N53&gt;0,$N53&lt;&gt;""),VLOOKUP($M53,药材与丹炉!$B:$D,3,0),0),0)+IFERROR(IF(AND($S53&gt;0,$S53&lt;&gt;""),VLOOKUP($R53,药材与丹炉!$B:$D,3,0),0),0)+IFERROR(IF(AND($W53&gt;0,$W53&lt;&gt;""),VLOOKUP($V53,药材与丹炉!$B:$D,3,0),0),0)&gt;0,1,IF(IFERROR(IF(AND($J53&gt;0,$J53&lt;&gt;""),VLOOKUP($I53,药材与丹炉!$B:$D,3,0),0),0)+IFERROR(IF(AND($N53&gt;0,$N53&lt;&gt;""),VLOOKUP($M53,药材与丹炉!$B:$D,3,0),0),0)+IFERROR(IF(AND($S53&gt;0,$S53&lt;&gt;""),VLOOKUP($R53,药材与丹炉!$B:$D,3,0),0),0)+IFERROR(IF(AND($W53&gt;0,$W53&lt;&gt;""),VLOOKUP($V53,药材与丹炉!$B:$D,3,0),0),0)&lt;0,2,0))</f>
        <v>0</v>
      </c>
      <c r="Y53" s="1185">
        <v>9</v>
      </c>
      <c r="Z53" s="1185" t="s">
        <v>3407</v>
      </c>
      <c r="AA53" s="1186">
        <f>IFERROR($Y53/VLOOKUP($Z53,药材与丹炉!$B:$H,COLUMN(药材与丹炉!$H53)-1,0),"")</f>
        <v>3</v>
      </c>
      <c r="AB53" s="1185" t="s">
        <v>3436</v>
      </c>
      <c r="AC53" s="1185">
        <f>IFERROR(IF($B53-VLOOKUP($AB53,药材与丹炉!$N:$P,2,0)&lt;0,IF($AO$1="是",0,1),IF($B53-VLOOKUP($AB53,药材与丹炉!$N:$P,2,0)=0,2,IF($B53-VLOOKUP($AB53,药材与丹炉!$N:$P,2,0)=1,40,IF($B53-VLOOKUP($AB53,药材与丹炉!$N:$P,2,0)=2,80,"爆炸")))),"")</f>
        <v>2</v>
      </c>
      <c r="AD53" s="1186">
        <f t="shared" si="10"/>
        <v>11</v>
      </c>
      <c r="AE53" s="1185">
        <f>IFERROR($J53*VLOOKUP($I53,药材与丹炉!$B:$K,10,0),0)+IFERROR($N53*VLOOKUP($M53,药材与丹炉!$B:$K,10,0),0)+IFERROR($S53*VLOOKUP($R53,药材与丹炉!$B:$K,10,0),0)+IFERROR($W53*VLOOKUP($V53,药材与丹炉!$B:$K,10,0),0)+IFERROR($AA53*VLOOKUP($Z53,药材与丹炉!$B:$K,10,0),0)+IFERROR($AC53*VLOOKUP($AB53,药材与丹炉!$N:$P,3,0)/100,0)</f>
        <v>1214</v>
      </c>
      <c r="AF53" s="1185">
        <v>1450</v>
      </c>
      <c r="AG53" s="693">
        <f t="shared" si="11"/>
        <v>236</v>
      </c>
      <c r="AH53" s="1181">
        <f t="shared" si="12"/>
        <v>2900</v>
      </c>
      <c r="AI53" s="1181">
        <f t="shared" si="13"/>
        <v>1686</v>
      </c>
      <c r="AJ53" s="1185">
        <f>IFERROR(IF($Y53/VLOOKUP($Y53,药材与丹炉!$T:$U,2,0)&lt;=(VLOOKUP($AB53,药材与丹炉!$N:$O,2,0)+8)-($J53+IFERROR(IF($N53="",0,$N53),0)+IFERROR(IF($S53="",0,$S53),0)+IFERROR(IF($W53="",0,$W53),0)),1,2),1)</f>
        <v>1</v>
      </c>
      <c r="AK53" s="1184" t="b">
        <f>OR(NOT(IFERROR(OR($L53="",AND($L53&lt;&gt;"",$L53&gt;0,VLOOKUP($AB53,药材与丹炉!$N:$O,2,0)=6)),0)),AND($L53&lt;&gt;"",$L53&gt;0,OR(VLOOKUP($AB53,药材与丹炉!$N:$Q,4,0)-2&lt;$N53,$N53="")),AND($U53&lt;&gt;"",$U53&gt;0,OR(VLOOKUP($AB53,药材与丹炉!$N:$Q,4,0)-3&lt;$W53,$W53="")),NOT(OR(AND($Q53&lt;&gt;"",$S53&lt;&gt;"",VLOOKUP($AB53,药材与丹炉!$N:$Q,4,0)-3&gt;=$S53),$P53="")),NOT(OR(AND($H53&lt;&gt;"",$J53&lt;&gt;"",VLOOKUP($AB53,药材与丹炉!$N:$Q,4,0)-1&gt;=$J53),$G53="")),NOT(OR($U53="",AND($U53&lt;&gt;"",$U53&gt;0))),NOT(OR($Y53="",IF($Z53&lt;&gt;"",IFERROR(IF(VLOOKUP($Z53,药材与丹炉!$B:$D,3,0)=-1,$X53=1,IF(VLOOKUP($Z53,药材与丹炉!$B:$D,3,0)=1,$X53=2,$X53=0)),0),0))),$AC53="爆炸",(VLOOKUP($AB53,药材与丹炉!$N:$O,2,0)+8)&lt;$AD53)</f>
        <v>0</v>
      </c>
    </row>
    <row r="54" spans="1:37" ht="21.95" customHeight="1">
      <c r="A54" s="1185">
        <v>5221</v>
      </c>
      <c r="B54" s="1185">
        <v>3</v>
      </c>
      <c r="C54" s="1185" t="s">
        <v>2145</v>
      </c>
      <c r="D54" s="1185">
        <v>6</v>
      </c>
      <c r="E54" s="1188" t="s">
        <v>3544</v>
      </c>
      <c r="F54" s="1185">
        <v>9</v>
      </c>
      <c r="G54" s="1185" t="s">
        <v>6304</v>
      </c>
      <c r="H54" s="1185">
        <v>9</v>
      </c>
      <c r="I54" s="1185" t="s">
        <v>3511</v>
      </c>
      <c r="J54" s="1186">
        <f>IFERROR(CEILING($H54/VLOOKUP($I54,药材与丹炉!$B:$H,COLUMN(药材与丹炉!$H54)-1,0),1),"")</f>
        <v>1</v>
      </c>
      <c r="K54" s="1185" t="s">
        <v>6304</v>
      </c>
      <c r="L54" s="1185" t="str">
        <f t="shared" si="9"/>
        <v/>
      </c>
      <c r="M54" s="1185"/>
      <c r="N54" s="1186" t="str">
        <f>IFERROR(CEILING($L54/VLOOKUP($M54,药材与丹炉!$B:$H,COLUMN(药材与丹炉!$H54)-1,0),1),"")</f>
        <v/>
      </c>
      <c r="O54" s="1185"/>
      <c r="P54" s="1185" t="s">
        <v>4295</v>
      </c>
      <c r="Q54" s="1185">
        <v>18</v>
      </c>
      <c r="R54" s="1185" t="s">
        <v>3457</v>
      </c>
      <c r="S54" s="1186">
        <f>IFERROR(CEILING($Q54/VLOOKUP($R54,药材与丹炉!$B:$H,COLUMN(药材与丹炉!$H54)-1,0),1),"")</f>
        <v>6</v>
      </c>
      <c r="T54" s="1185" t="s">
        <v>6366</v>
      </c>
      <c r="U54" s="1185">
        <v>9</v>
      </c>
      <c r="V54" s="1185" t="s">
        <v>3543</v>
      </c>
      <c r="W54" s="1186">
        <f>IFERROR(CEILING($U54/VLOOKUP($V54,药材与丹炉!$B:$H,COLUMN(药材与丹炉!$H54)-1,0),1),"")</f>
        <v>1</v>
      </c>
      <c r="X54" s="1185">
        <f>IF(IFERROR(IF(AND($J54&gt;0,$J54&lt;&gt;""),VLOOKUP($I54,药材与丹炉!$B:$D,3,0),0),0)+IFERROR(IF(AND($N54&gt;0,$N54&lt;&gt;""),VLOOKUP($M54,药材与丹炉!$B:$D,3,0),0),0)+IFERROR(IF(AND($S54&gt;0,$S54&lt;&gt;""),VLOOKUP($R54,药材与丹炉!$B:$D,3,0),0),0)+IFERROR(IF(AND($W54&gt;0,$W54&lt;&gt;""),VLOOKUP($V54,药材与丹炉!$B:$D,3,0),0),0)&gt;0,1,IF(IFERROR(IF(AND($J54&gt;0,$J54&lt;&gt;""),VLOOKUP($I54,药材与丹炉!$B:$D,3,0),0),0)+IFERROR(IF(AND($N54&gt;0,$N54&lt;&gt;""),VLOOKUP($M54,药材与丹炉!$B:$D,3,0),0),0)+IFERROR(IF(AND($S54&gt;0,$S54&lt;&gt;""),VLOOKUP($R54,药材与丹炉!$B:$D,3,0),0),0)+IFERROR(IF(AND($W54&gt;0,$W54&lt;&gt;""),VLOOKUP($V54,药材与丹炉!$B:$D,3,0),0),0)&lt;0,2,0))</f>
        <v>0</v>
      </c>
      <c r="Y54" s="1185">
        <v>9</v>
      </c>
      <c r="Z54" s="1185" t="s">
        <v>3407</v>
      </c>
      <c r="AA54" s="1186">
        <f>IFERROR($Y54/VLOOKUP($Z54,药材与丹炉!$B:$H,COLUMN(药材与丹炉!$H54)-1,0),"")</f>
        <v>3</v>
      </c>
      <c r="AB54" s="1185" t="s">
        <v>3436</v>
      </c>
      <c r="AC54" s="1185">
        <f>IFERROR(IF($B54-VLOOKUP($AB54,药材与丹炉!$N:$P,2,0)&lt;0,IF($AO$1="是",0,1),IF($B54-VLOOKUP($AB54,药材与丹炉!$N:$P,2,0)=0,2,IF($B54-VLOOKUP($AB54,药材与丹炉!$N:$P,2,0)=1,40,IF($B54-VLOOKUP($AB54,药材与丹炉!$N:$P,2,0)=2,80,"爆炸")))),"")</f>
        <v>2</v>
      </c>
      <c r="AD54" s="1186">
        <f t="shared" si="10"/>
        <v>11</v>
      </c>
      <c r="AE54" s="1185">
        <f>IFERROR($J54*VLOOKUP($I54,药材与丹炉!$B:$K,10,0),0)+IFERROR($N54*VLOOKUP($M54,药材与丹炉!$B:$K,10,0),0)+IFERROR($S54*VLOOKUP($R54,药材与丹炉!$B:$K,10,0),0)+IFERROR($W54*VLOOKUP($V54,药材与丹炉!$B:$K,10,0),0)+IFERROR($AA54*VLOOKUP($Z54,药材与丹炉!$B:$K,10,0),0)+IFERROR($AC54*VLOOKUP($AB54,药材与丹炉!$N:$P,3,0)/100,0)</f>
        <v>1214</v>
      </c>
      <c r="AF54" s="1185">
        <v>1450</v>
      </c>
      <c r="AG54" s="693">
        <f t="shared" si="11"/>
        <v>236</v>
      </c>
      <c r="AH54" s="1181">
        <f t="shared" si="12"/>
        <v>2900</v>
      </c>
      <c r="AI54" s="1181">
        <f t="shared" si="13"/>
        <v>1686</v>
      </c>
      <c r="AJ54" s="1185">
        <f>IFERROR(IF($Y54/VLOOKUP($Y54,药材与丹炉!$T:$U,2,0)&lt;=(VLOOKUP($AB54,药材与丹炉!$N:$O,2,0)+8)-($J54+IFERROR(IF($N54="",0,$N54),0)+IFERROR(IF($S54="",0,$S54),0)+IFERROR(IF($W54="",0,$W54),0)),1,2),1)</f>
        <v>1</v>
      </c>
      <c r="AK54" s="1184" t="b">
        <f>OR(NOT(IFERROR(OR($L54="",AND($L54&lt;&gt;"",$L54&gt;0,VLOOKUP($AB54,药材与丹炉!$N:$O,2,0)=6)),0)),AND($L54&lt;&gt;"",$L54&gt;0,OR(VLOOKUP($AB54,药材与丹炉!$N:$Q,4,0)-2&lt;$N54,$N54="")),AND($U54&lt;&gt;"",$U54&gt;0,OR(VLOOKUP($AB54,药材与丹炉!$N:$Q,4,0)-3&lt;$W54,$W54="")),NOT(OR(AND($Q54&lt;&gt;"",$S54&lt;&gt;"",VLOOKUP($AB54,药材与丹炉!$N:$Q,4,0)-3&gt;=$S54),$P54="")),NOT(OR(AND($H54&lt;&gt;"",$J54&lt;&gt;"",VLOOKUP($AB54,药材与丹炉!$N:$Q,4,0)-1&gt;=$J54),$G54="")),NOT(OR($U54="",AND($U54&lt;&gt;"",$U54&gt;0))),NOT(OR($Y54="",IF($Z54&lt;&gt;"",IFERROR(IF(VLOOKUP($Z54,药材与丹炉!$B:$D,3,0)=-1,$X54=1,IF(VLOOKUP($Z54,药材与丹炉!$B:$D,3,0)=1,$X54=2,$X54=0)),0),0))),$AC54="爆炸",(VLOOKUP($AB54,药材与丹炉!$N:$O,2,0)+8)&lt;$AD54)</f>
        <v>0</v>
      </c>
    </row>
    <row r="55" spans="1:37" ht="21.95" customHeight="1">
      <c r="A55" s="1185">
        <v>5222</v>
      </c>
      <c r="B55" s="1185">
        <v>3</v>
      </c>
      <c r="C55" s="1185" t="s">
        <v>2143</v>
      </c>
      <c r="D55" s="1185">
        <v>6</v>
      </c>
      <c r="E55" s="1188" t="s">
        <v>3545</v>
      </c>
      <c r="F55" s="1185">
        <v>9</v>
      </c>
      <c r="G55" s="1185" t="s">
        <v>6304</v>
      </c>
      <c r="H55" s="1185">
        <v>9</v>
      </c>
      <c r="I55" s="1185" t="s">
        <v>3511</v>
      </c>
      <c r="J55" s="1186">
        <f>IFERROR(CEILING($H55/VLOOKUP($I55,药材与丹炉!$B:$H,COLUMN(药材与丹炉!$H55)-1,0),1),"")</f>
        <v>1</v>
      </c>
      <c r="K55" s="1185" t="s">
        <v>6304</v>
      </c>
      <c r="L55" s="1185" t="str">
        <f t="shared" si="9"/>
        <v/>
      </c>
      <c r="M55" s="1185"/>
      <c r="N55" s="1186" t="str">
        <f>IFERROR(CEILING($L55/VLOOKUP($M55,药材与丹炉!$B:$H,COLUMN(药材与丹炉!$H55)-1,0),1),"")</f>
        <v/>
      </c>
      <c r="O55" s="1185"/>
      <c r="P55" s="1185" t="s">
        <v>4320</v>
      </c>
      <c r="Q55" s="1185">
        <v>18</v>
      </c>
      <c r="R55" s="1185" t="s">
        <v>3451</v>
      </c>
      <c r="S55" s="1186">
        <f>IFERROR(CEILING($Q55/VLOOKUP($R55,药材与丹炉!$B:$H,COLUMN(药材与丹炉!$H55)-1,0),1),"")</f>
        <v>6</v>
      </c>
      <c r="T55" s="1185" t="s">
        <v>6366</v>
      </c>
      <c r="U55" s="1185">
        <v>9</v>
      </c>
      <c r="V55" s="1185" t="s">
        <v>3543</v>
      </c>
      <c r="W55" s="1186">
        <f>IFERROR(CEILING($U55/VLOOKUP($V55,药材与丹炉!$B:$H,COLUMN(药材与丹炉!$H55)-1,0),1),"")</f>
        <v>1</v>
      </c>
      <c r="X55" s="1185">
        <f>IF(IFERROR(IF(AND($J55&gt;0,$J55&lt;&gt;""),VLOOKUP($I55,药材与丹炉!$B:$D,3,0),0),0)+IFERROR(IF(AND($N55&gt;0,$N55&lt;&gt;""),VLOOKUP($M55,药材与丹炉!$B:$D,3,0),0),0)+IFERROR(IF(AND($S55&gt;0,$S55&lt;&gt;""),VLOOKUP($R55,药材与丹炉!$B:$D,3,0),0),0)+IFERROR(IF(AND($W55&gt;0,$W55&lt;&gt;""),VLOOKUP($V55,药材与丹炉!$B:$D,3,0),0),0)&gt;0,1,IF(IFERROR(IF(AND($J55&gt;0,$J55&lt;&gt;""),VLOOKUP($I55,药材与丹炉!$B:$D,3,0),0),0)+IFERROR(IF(AND($N55&gt;0,$N55&lt;&gt;""),VLOOKUP($M55,药材与丹炉!$B:$D,3,0),0),0)+IFERROR(IF(AND($S55&gt;0,$S55&lt;&gt;""),VLOOKUP($R55,药材与丹炉!$B:$D,3,0),0),0)+IFERROR(IF(AND($W55&gt;0,$W55&lt;&gt;""),VLOOKUP($V55,药材与丹炉!$B:$D,3,0),0),0)&lt;0,2,0))</f>
        <v>2</v>
      </c>
      <c r="Y55" s="1185">
        <v>9</v>
      </c>
      <c r="Z55" s="1185" t="s">
        <v>3460</v>
      </c>
      <c r="AA55" s="1186">
        <f>IFERROR($Y55/VLOOKUP($Z55,药材与丹炉!$B:$H,COLUMN(药材与丹炉!$H55)-1,0),"")</f>
        <v>3</v>
      </c>
      <c r="AB55" s="1185" t="s">
        <v>3436</v>
      </c>
      <c r="AC55" s="1185">
        <f>IFERROR(IF($B55-VLOOKUP($AB55,药材与丹炉!$N:$P,2,0)&lt;0,IF($AO$1="是",0,1),IF($B55-VLOOKUP($AB55,药材与丹炉!$N:$P,2,0)=0,2,IF($B55-VLOOKUP($AB55,药材与丹炉!$N:$P,2,0)=1,40,IF($B55-VLOOKUP($AB55,药材与丹炉!$N:$P,2,0)=2,80,"爆炸")))),"")</f>
        <v>2</v>
      </c>
      <c r="AD55" s="1186">
        <f t="shared" si="10"/>
        <v>11</v>
      </c>
      <c r="AE55" s="1185">
        <f>IFERROR($J55*VLOOKUP($I55,药材与丹炉!$B:$K,10,0),0)+IFERROR($N55*VLOOKUP($M55,药材与丹炉!$B:$K,10,0),0)+IFERROR($S55*VLOOKUP($R55,药材与丹炉!$B:$K,10,0),0)+IFERROR($W55*VLOOKUP($V55,药材与丹炉!$B:$K,10,0),0)+IFERROR($AA55*VLOOKUP($Z55,药材与丹炉!$B:$K,10,0),0)+IFERROR($AC55*VLOOKUP($AB55,药材与丹炉!$N:$P,3,0)/100,0)</f>
        <v>1214</v>
      </c>
      <c r="AF55" s="1185">
        <v>1450</v>
      </c>
      <c r="AG55" s="693">
        <f t="shared" si="11"/>
        <v>236</v>
      </c>
      <c r="AH55" s="1181">
        <f t="shared" si="12"/>
        <v>2900</v>
      </c>
      <c r="AI55" s="1181">
        <f t="shared" si="13"/>
        <v>1686</v>
      </c>
      <c r="AJ55" s="1185">
        <f>IFERROR(IF($Y55/VLOOKUP($Y55,药材与丹炉!$T:$U,2,0)&lt;=(VLOOKUP($AB55,药材与丹炉!$N:$O,2,0)+8)-($J55+IFERROR(IF($N55="",0,$N55),0)+IFERROR(IF($S55="",0,$S55),0)+IFERROR(IF($W55="",0,$W55),0)),1,2),1)</f>
        <v>1</v>
      </c>
      <c r="AK55" s="1184" t="b">
        <f>OR(NOT(IFERROR(OR($L55="",AND($L55&lt;&gt;"",$L55&gt;0,VLOOKUP($AB55,药材与丹炉!$N:$O,2,0)=6)),0)),AND($L55&lt;&gt;"",$L55&gt;0,OR(VLOOKUP($AB55,药材与丹炉!$N:$Q,4,0)-2&lt;$N55,$N55="")),AND($U55&lt;&gt;"",$U55&gt;0,OR(VLOOKUP($AB55,药材与丹炉!$N:$Q,4,0)-3&lt;$W55,$W55="")),NOT(OR(AND($Q55&lt;&gt;"",$S55&lt;&gt;"",VLOOKUP($AB55,药材与丹炉!$N:$Q,4,0)-3&gt;=$S55),$P55="")),NOT(OR(AND($H55&lt;&gt;"",$J55&lt;&gt;"",VLOOKUP($AB55,药材与丹炉!$N:$Q,4,0)-1&gt;=$J55),$G55="")),NOT(OR($U55="",AND($U55&lt;&gt;"",$U55&gt;0))),NOT(OR($Y55="",IF($Z55&lt;&gt;"",IFERROR(IF(VLOOKUP($Z55,药材与丹炉!$B:$D,3,0)=-1,$X55=1,IF(VLOOKUP($Z55,药材与丹炉!$B:$D,3,0)=1,$X55=2,$X55=0)),0),0))),$AC55="爆炸",(VLOOKUP($AB55,药材与丹炉!$N:$O,2,0)+8)&lt;$AD55)</f>
        <v>0</v>
      </c>
    </row>
    <row r="56" spans="1:37" ht="21.95" customHeight="1">
      <c r="A56" s="1185">
        <v>5223</v>
      </c>
      <c r="B56" s="1185">
        <v>3</v>
      </c>
      <c r="C56" s="1185" t="s">
        <v>2147</v>
      </c>
      <c r="D56" s="1185">
        <v>6</v>
      </c>
      <c r="E56" s="1188" t="s">
        <v>3546</v>
      </c>
      <c r="F56" s="1185">
        <v>9</v>
      </c>
      <c r="G56" s="1185" t="s">
        <v>6304</v>
      </c>
      <c r="H56" s="1185">
        <v>9</v>
      </c>
      <c r="I56" s="1185" t="s">
        <v>3511</v>
      </c>
      <c r="J56" s="1186">
        <f>IFERROR(CEILING($H56/VLOOKUP($I56,药材与丹炉!$B:$H,COLUMN(药材与丹炉!$H56)-1,0),1),"")</f>
        <v>1</v>
      </c>
      <c r="K56" s="1185" t="s">
        <v>6304</v>
      </c>
      <c r="L56" s="1185" t="str">
        <f t="shared" si="9"/>
        <v/>
      </c>
      <c r="M56" s="1185"/>
      <c r="N56" s="1186" t="str">
        <f>IFERROR(CEILING($L56/VLOOKUP($M56,药材与丹炉!$B:$H,COLUMN(药材与丹炉!$H56)-1,0),1),"")</f>
        <v/>
      </c>
      <c r="O56" s="1185"/>
      <c r="P56" s="1185" t="s">
        <v>6306</v>
      </c>
      <c r="Q56" s="1185">
        <v>18</v>
      </c>
      <c r="R56" s="1185" t="s">
        <v>3448</v>
      </c>
      <c r="S56" s="1186">
        <f>IFERROR(CEILING($Q56/VLOOKUP($R56,药材与丹炉!$B:$H,COLUMN(药材与丹炉!$H56)-1,0),1),"")</f>
        <v>6</v>
      </c>
      <c r="T56" s="1185" t="s">
        <v>6366</v>
      </c>
      <c r="U56" s="1185">
        <v>9</v>
      </c>
      <c r="V56" s="1185" t="s">
        <v>3543</v>
      </c>
      <c r="W56" s="1186">
        <f>IFERROR(CEILING($U56/VLOOKUP($V56,药材与丹炉!$B:$H,COLUMN(药材与丹炉!$H56)-1,0),1),"")</f>
        <v>1</v>
      </c>
      <c r="X56" s="1185">
        <f>IF(IFERROR(IF(AND($J56&gt;0,$J56&lt;&gt;""),VLOOKUP($I56,药材与丹炉!$B:$D,3,0),0),0)+IFERROR(IF(AND($N56&gt;0,$N56&lt;&gt;""),VLOOKUP($M56,药材与丹炉!$B:$D,3,0),0),0)+IFERROR(IF(AND($S56&gt;0,$S56&lt;&gt;""),VLOOKUP($R56,药材与丹炉!$B:$D,3,0),0),0)+IFERROR(IF(AND($W56&gt;0,$W56&lt;&gt;""),VLOOKUP($V56,药材与丹炉!$B:$D,3,0),0),0)&gt;0,1,IF(IFERROR(IF(AND($J56&gt;0,$J56&lt;&gt;""),VLOOKUP($I56,药材与丹炉!$B:$D,3,0),0),0)+IFERROR(IF(AND($N56&gt;0,$N56&lt;&gt;""),VLOOKUP($M56,药材与丹炉!$B:$D,3,0),0),0)+IFERROR(IF(AND($S56&gt;0,$S56&lt;&gt;""),VLOOKUP($R56,药材与丹炉!$B:$D,3,0),0),0)+IFERROR(IF(AND($W56&gt;0,$W56&lt;&gt;""),VLOOKUP($V56,药材与丹炉!$B:$D,3,0),0),0)&lt;0,2,0))</f>
        <v>1</v>
      </c>
      <c r="Y56" s="1185">
        <v>9</v>
      </c>
      <c r="Z56" s="1185" t="s">
        <v>3441</v>
      </c>
      <c r="AA56" s="1186">
        <f>IFERROR($Y56/VLOOKUP($Z56,药材与丹炉!$B:$H,COLUMN(药材与丹炉!$H56)-1,0),"")</f>
        <v>3</v>
      </c>
      <c r="AB56" s="1185" t="s">
        <v>3436</v>
      </c>
      <c r="AC56" s="1185">
        <f>IFERROR(IF($B56-VLOOKUP($AB56,药材与丹炉!$N:$P,2,0)&lt;0,IF($AO$1="是",0,1),IF($B56-VLOOKUP($AB56,药材与丹炉!$N:$P,2,0)=0,2,IF($B56-VLOOKUP($AB56,药材与丹炉!$N:$P,2,0)=1,40,IF($B56-VLOOKUP($AB56,药材与丹炉!$N:$P,2,0)=2,80,"爆炸")))),"")</f>
        <v>2</v>
      </c>
      <c r="AD56" s="1186">
        <f t="shared" si="10"/>
        <v>11</v>
      </c>
      <c r="AE56" s="1185">
        <f>IFERROR($J56*VLOOKUP($I56,药材与丹炉!$B:$K,10,0),0)+IFERROR($N56*VLOOKUP($M56,药材与丹炉!$B:$K,10,0),0)+IFERROR($S56*VLOOKUP($R56,药材与丹炉!$B:$K,10,0),0)+IFERROR($W56*VLOOKUP($V56,药材与丹炉!$B:$K,10,0),0)+IFERROR($AA56*VLOOKUP($Z56,药材与丹炉!$B:$K,10,0),0)+IFERROR($AC56*VLOOKUP($AB56,药材与丹炉!$N:$P,3,0)/100,0)</f>
        <v>1214</v>
      </c>
      <c r="AF56" s="1185">
        <v>1450</v>
      </c>
      <c r="AG56" s="693">
        <f t="shared" si="11"/>
        <v>236</v>
      </c>
      <c r="AH56" s="1181">
        <f t="shared" si="12"/>
        <v>2900</v>
      </c>
      <c r="AI56" s="1181">
        <f t="shared" si="13"/>
        <v>1686</v>
      </c>
      <c r="AJ56" s="1185">
        <f>IFERROR(IF($Y56/VLOOKUP($Y56,药材与丹炉!$T:$U,2,0)&lt;=(VLOOKUP($AB56,药材与丹炉!$N:$O,2,0)+8)-($J56+IFERROR(IF($N56="",0,$N56),0)+IFERROR(IF($S56="",0,$S56),0)+IFERROR(IF($W56="",0,$W56),0)),1,2),1)</f>
        <v>1</v>
      </c>
      <c r="AK56" s="1184" t="b">
        <f>OR(NOT(IFERROR(OR($L56="",AND($L56&lt;&gt;"",$L56&gt;0,VLOOKUP($AB56,药材与丹炉!$N:$O,2,0)=6)),0)),AND($L56&lt;&gt;"",$L56&gt;0,OR(VLOOKUP($AB56,药材与丹炉!$N:$Q,4,0)-2&lt;$N56,$N56="")),AND($U56&lt;&gt;"",$U56&gt;0,OR(VLOOKUP($AB56,药材与丹炉!$N:$Q,4,0)-3&lt;$W56,$W56="")),NOT(OR(AND($Q56&lt;&gt;"",$S56&lt;&gt;"",VLOOKUP($AB56,药材与丹炉!$N:$Q,4,0)-3&gt;=$S56),$P56="")),NOT(OR(AND($H56&lt;&gt;"",$J56&lt;&gt;"",VLOOKUP($AB56,药材与丹炉!$N:$Q,4,0)-1&gt;=$J56),$G56="")),NOT(OR($U56="",AND($U56&lt;&gt;"",$U56&gt;0))),NOT(OR($Y56="",IF($Z56&lt;&gt;"",IFERROR(IF(VLOOKUP($Z56,药材与丹炉!$B:$D,3,0)=-1,$X56=1,IF(VLOOKUP($Z56,药材与丹炉!$B:$D,3,0)=1,$X56=2,$X56=0)),0),0))),$AC56="爆炸",(VLOOKUP($AB56,药材与丹炉!$N:$O,2,0)+8)&lt;$AD56)</f>
        <v>0</v>
      </c>
    </row>
    <row r="57" spans="1:37" ht="21.95" customHeight="1">
      <c r="A57" s="1185">
        <v>5224</v>
      </c>
      <c r="B57" s="1185">
        <v>3</v>
      </c>
      <c r="C57" s="1185" t="s">
        <v>2149</v>
      </c>
      <c r="D57" s="1185">
        <v>6</v>
      </c>
      <c r="E57" s="1188" t="s">
        <v>3547</v>
      </c>
      <c r="F57" s="1185">
        <v>9</v>
      </c>
      <c r="G57" s="1185" t="s">
        <v>6304</v>
      </c>
      <c r="H57" s="1185">
        <v>9</v>
      </c>
      <c r="I57" s="1185" t="s">
        <v>3511</v>
      </c>
      <c r="J57" s="1186">
        <f>IFERROR(CEILING($H57/VLOOKUP($I57,药材与丹炉!$B:$H,COLUMN(药材与丹炉!$H57)-1,0),1),"")</f>
        <v>1</v>
      </c>
      <c r="K57" s="1185" t="s">
        <v>6304</v>
      </c>
      <c r="L57" s="1185" t="str">
        <f t="shared" si="9"/>
        <v/>
      </c>
      <c r="M57" s="1185"/>
      <c r="N57" s="1186" t="str">
        <f>IFERROR(CEILING($L57/VLOOKUP($M57,药材与丹炉!$B:$H,COLUMN(药材与丹炉!$H57)-1,0),1),"")</f>
        <v/>
      </c>
      <c r="O57" s="1185"/>
      <c r="P57" s="1185" t="s">
        <v>4286</v>
      </c>
      <c r="Q57" s="1185">
        <v>18</v>
      </c>
      <c r="R57" s="1185" t="s">
        <v>3460</v>
      </c>
      <c r="S57" s="1186">
        <f>IFERROR(CEILING($Q57/VLOOKUP($R57,药材与丹炉!$B:$H,COLUMN(药材与丹炉!$H57)-1,0),1),"")</f>
        <v>6</v>
      </c>
      <c r="T57" s="1185" t="s">
        <v>6366</v>
      </c>
      <c r="U57" s="1185">
        <v>9</v>
      </c>
      <c r="V57" s="1185" t="s">
        <v>3543</v>
      </c>
      <c r="W57" s="1186">
        <f>IFERROR(CEILING($U57/VLOOKUP($V57,药材与丹炉!$B:$H,COLUMN(药材与丹炉!$H57)-1,0),1),"")</f>
        <v>1</v>
      </c>
      <c r="X57" s="1185">
        <f>IF(IFERROR(IF(AND($J57&gt;0,$J57&lt;&gt;""),VLOOKUP($I57,药材与丹炉!$B:$D,3,0),0),0)+IFERROR(IF(AND($N57&gt;0,$N57&lt;&gt;""),VLOOKUP($M57,药材与丹炉!$B:$D,3,0),0),0)+IFERROR(IF(AND($S57&gt;0,$S57&lt;&gt;""),VLOOKUP($R57,药材与丹炉!$B:$D,3,0),0),0)+IFERROR(IF(AND($W57&gt;0,$W57&lt;&gt;""),VLOOKUP($V57,药材与丹炉!$B:$D,3,0),0),0)&gt;0,1,IF(IFERROR(IF(AND($J57&gt;0,$J57&lt;&gt;""),VLOOKUP($I57,药材与丹炉!$B:$D,3,0),0),0)+IFERROR(IF(AND($N57&gt;0,$N57&lt;&gt;""),VLOOKUP($M57,药材与丹炉!$B:$D,3,0),0),0)+IFERROR(IF(AND($S57&gt;0,$S57&lt;&gt;""),VLOOKUP($R57,药材与丹炉!$B:$D,3,0),0),0)+IFERROR(IF(AND($W57&gt;0,$W57&lt;&gt;""),VLOOKUP($V57,药材与丹炉!$B:$D,3,0),0),0)&lt;0,2,0))</f>
        <v>1</v>
      </c>
      <c r="Y57" s="1185">
        <v>9</v>
      </c>
      <c r="Z57" s="1185" t="s">
        <v>3441</v>
      </c>
      <c r="AA57" s="1186">
        <f>IFERROR($Y57/VLOOKUP($Z57,药材与丹炉!$B:$H,COLUMN(药材与丹炉!$H57)-1,0),"")</f>
        <v>3</v>
      </c>
      <c r="AB57" s="1185" t="s">
        <v>3436</v>
      </c>
      <c r="AC57" s="1185">
        <f>IFERROR(IF($B57-VLOOKUP($AB57,药材与丹炉!$N:$P,2,0)&lt;0,IF($AO$1="是",0,1),IF($B57-VLOOKUP($AB57,药材与丹炉!$N:$P,2,0)=0,2,IF($B57-VLOOKUP($AB57,药材与丹炉!$N:$P,2,0)=1,40,IF($B57-VLOOKUP($AB57,药材与丹炉!$N:$P,2,0)=2,80,"爆炸")))),"")</f>
        <v>2</v>
      </c>
      <c r="AD57" s="1186">
        <f t="shared" si="10"/>
        <v>11</v>
      </c>
      <c r="AE57" s="1185">
        <f>IFERROR($J57*VLOOKUP($I57,药材与丹炉!$B:$K,10,0),0)+IFERROR($N57*VLOOKUP($M57,药材与丹炉!$B:$K,10,0),0)+IFERROR($S57*VLOOKUP($R57,药材与丹炉!$B:$K,10,0),0)+IFERROR($W57*VLOOKUP($V57,药材与丹炉!$B:$K,10,0),0)+IFERROR($AA57*VLOOKUP($Z57,药材与丹炉!$B:$K,10,0),0)+IFERROR($AC57*VLOOKUP($AB57,药材与丹炉!$N:$P,3,0)/100,0)</f>
        <v>1214</v>
      </c>
      <c r="AF57" s="1185">
        <v>1450</v>
      </c>
      <c r="AG57" s="693">
        <f t="shared" si="11"/>
        <v>236</v>
      </c>
      <c r="AH57" s="1181">
        <f t="shared" si="12"/>
        <v>2900</v>
      </c>
      <c r="AI57" s="1181">
        <f t="shared" si="13"/>
        <v>1686</v>
      </c>
      <c r="AJ57" s="1185">
        <f>IFERROR(IF($Y57/VLOOKUP($Y57,药材与丹炉!$T:$U,2,0)&lt;=(VLOOKUP($AB57,药材与丹炉!$N:$O,2,0)+8)-($J57+IFERROR(IF($N57="",0,$N57),0)+IFERROR(IF($S57="",0,$S57),0)+IFERROR(IF($W57="",0,$W57),0)),1,2),1)</f>
        <v>1</v>
      </c>
      <c r="AK57" s="1184" t="b">
        <f>OR(NOT(IFERROR(OR($L57="",AND($L57&lt;&gt;"",$L57&gt;0,VLOOKUP($AB57,药材与丹炉!$N:$O,2,0)=6)),0)),AND($L57&lt;&gt;"",$L57&gt;0,OR(VLOOKUP($AB57,药材与丹炉!$N:$Q,4,0)-2&lt;$N57,$N57="")),AND($U57&lt;&gt;"",$U57&gt;0,OR(VLOOKUP($AB57,药材与丹炉!$N:$Q,4,0)-3&lt;$W57,$W57="")),NOT(OR(AND($Q57&lt;&gt;"",$S57&lt;&gt;"",VLOOKUP($AB57,药材与丹炉!$N:$Q,4,0)-3&gt;=$S57),$P57="")),NOT(OR(AND($H57&lt;&gt;"",$J57&lt;&gt;"",VLOOKUP($AB57,药材与丹炉!$N:$Q,4,0)-1&gt;=$J57),$G57="")),NOT(OR($U57="",AND($U57&lt;&gt;"",$U57&gt;0))),NOT(OR($Y57="",IF($Z57&lt;&gt;"",IFERROR(IF(VLOOKUP($Z57,药材与丹炉!$B:$D,3,0)=-1,$X57=1,IF(VLOOKUP($Z57,药材与丹炉!$B:$D,3,0)=1,$X57=2,$X57=0)),0),0))),$AC57="爆炸",(VLOOKUP($AB57,药材与丹炉!$N:$O,2,0)+8)&lt;$AD57)</f>
        <v>0</v>
      </c>
    </row>
    <row r="58" spans="1:37" ht="21.95" customHeight="1">
      <c r="A58" s="1185">
        <v>5225</v>
      </c>
      <c r="B58" s="1185">
        <v>3</v>
      </c>
      <c r="C58" s="1185" t="s">
        <v>3548</v>
      </c>
      <c r="D58" s="1185">
        <v>50</v>
      </c>
      <c r="E58" s="1188" t="s">
        <v>3549</v>
      </c>
      <c r="F58" s="1185">
        <v>27</v>
      </c>
      <c r="G58" s="1185" t="s">
        <v>6309</v>
      </c>
      <c r="H58" s="1185">
        <v>27</v>
      </c>
      <c r="I58" s="1185" t="s">
        <v>3561</v>
      </c>
      <c r="J58" s="1186">
        <f>IFERROR(CEILING($H58/VLOOKUP($I58,药材与丹炉!$B:$H,COLUMN(药材与丹炉!$H58)-1,0),1),"")</f>
        <v>3</v>
      </c>
      <c r="K58" s="1185" t="s">
        <v>6309</v>
      </c>
      <c r="L58" s="1185" t="str">
        <f t="shared" si="9"/>
        <v/>
      </c>
      <c r="M58" s="1185"/>
      <c r="N58" s="1186" t="str">
        <f>IFERROR(CEILING($L58/VLOOKUP($M58,药材与丹炉!$B:$H,COLUMN(药材与丹炉!$H58)-1,0),1),"")</f>
        <v/>
      </c>
      <c r="O58" s="1185">
        <v>12</v>
      </c>
      <c r="P58" s="1185" t="s">
        <v>240</v>
      </c>
      <c r="Q58" s="1185">
        <v>9</v>
      </c>
      <c r="R58" s="1185" t="s">
        <v>3489</v>
      </c>
      <c r="S58" s="1186">
        <f>IFERROR(CEILING($Q58/VLOOKUP($R58,药材与丹炉!$B:$H,COLUMN(药材与丹炉!$H58)-1,0),1),"")</f>
        <v>1</v>
      </c>
      <c r="T58" s="1185" t="str">
        <f>P58</f>
        <v>混元</v>
      </c>
      <c r="U58" s="1185">
        <f t="shared" ref="U58:U65" si="15">IFERROR(IF($O58-$Q58=0,"",$O58-$Q58),"")</f>
        <v>3</v>
      </c>
      <c r="V58" s="1185" t="s">
        <v>3420</v>
      </c>
      <c r="W58" s="1186">
        <f>IFERROR(CEILING($U58/VLOOKUP($V58,药材与丹炉!$B:$H,COLUMN(药材与丹炉!$H58)-1,0),1),"")</f>
        <v>3</v>
      </c>
      <c r="X58" s="1185">
        <f>IF(IFERROR(IF(AND($J58&gt;0,$J58&lt;&gt;""),VLOOKUP($I58,药材与丹炉!$B:$D,3,0),0),0)+IFERROR(IF(AND($N58&gt;0,$N58&lt;&gt;""),VLOOKUP($M58,药材与丹炉!$B:$D,3,0),0),0)+IFERROR(IF(AND($S58&gt;0,$S58&lt;&gt;""),VLOOKUP($R58,药材与丹炉!$B:$D,3,0),0),0)+IFERROR(IF(AND($W58&gt;0,$W58&lt;&gt;""),VLOOKUP($V58,药材与丹炉!$B:$D,3,0),0),0)&gt;0,1,IF(IFERROR(IF(AND($J58&gt;0,$J58&lt;&gt;""),VLOOKUP($I58,药材与丹炉!$B:$D,3,0),0),0)+IFERROR(IF(AND($N58&gt;0,$N58&lt;&gt;""),VLOOKUP($M58,药材与丹炉!$B:$D,3,0),0),0)+IFERROR(IF(AND($S58&gt;0,$S58&lt;&gt;""),VLOOKUP($R58,药材与丹炉!$B:$D,3,0),0),0)+IFERROR(IF(AND($W58&gt;0,$W58&lt;&gt;""),VLOOKUP($V58,药材与丹炉!$B:$D,3,0),0),0)&lt;0,2,0))</f>
        <v>0</v>
      </c>
      <c r="Y58" s="1185">
        <v>3</v>
      </c>
      <c r="Z58" s="1185" t="s">
        <v>3411</v>
      </c>
      <c r="AA58" s="1186">
        <f>IFERROR($Y58/VLOOKUP($Z58,药材与丹炉!$B:$H,COLUMN(药材与丹炉!$H58)-1,0),"")</f>
        <v>3</v>
      </c>
      <c r="AB58" s="1185" t="s">
        <v>3436</v>
      </c>
      <c r="AC58" s="1185">
        <f>IFERROR(IF($B58-VLOOKUP($AB58,药材与丹炉!$N:$P,2,0)&lt;0,IF($AO$1="是",0,1),IF($B58-VLOOKUP($AB58,药材与丹炉!$N:$P,2,0)=0,2,IF($B58-VLOOKUP($AB58,药材与丹炉!$N:$P,2,0)=1,40,IF($B58-VLOOKUP($AB58,药材与丹炉!$N:$P,2,0)=2,80,"爆炸")))),"")</f>
        <v>2</v>
      </c>
      <c r="AD58" s="1186">
        <f t="shared" si="10"/>
        <v>10</v>
      </c>
      <c r="AE58" s="1185">
        <f>IFERROR($J58*VLOOKUP($I58,药材与丹炉!$B:$K,10,0),0)+IFERROR($N58*VLOOKUP($M58,药材与丹炉!$B:$K,10,0),0)+IFERROR($S58*VLOOKUP($R58,药材与丹炉!$B:$K,10,0),0)+IFERROR($W58*VLOOKUP($V58,药材与丹炉!$B:$K,10,0),0)+IFERROR($AA58*VLOOKUP($Z58,药材与丹炉!$B:$K,10,0),0)+IFERROR($AC58*VLOOKUP($AB58,药材与丹炉!$N:$P,3,0)/100,0)</f>
        <v>1754</v>
      </c>
      <c r="AF58" s="1185">
        <v>1250</v>
      </c>
      <c r="AG58" s="693">
        <f t="shared" si="11"/>
        <v>-504</v>
      </c>
      <c r="AH58" s="1181">
        <f t="shared" si="12"/>
        <v>2500</v>
      </c>
      <c r="AI58" s="1181">
        <f t="shared" si="13"/>
        <v>746</v>
      </c>
      <c r="AJ58" s="1185">
        <f>IFERROR(IF($Y58/VLOOKUP($Y58,药材与丹炉!$T:$U,2,0)&lt;=(VLOOKUP($AB58,药材与丹炉!$N:$O,2,0)+8)-($J58+IFERROR(IF($N58="",0,$N58),0)+IFERROR(IF($S58="",0,$S58),0)+IFERROR(IF($W58="",0,$W58),0)),1,2),1)</f>
        <v>1</v>
      </c>
      <c r="AK58" s="1184" t="b">
        <f>OR(NOT(IFERROR(OR($L58="",AND($L58&lt;&gt;"",$L58&gt;0,VLOOKUP($AB58,药材与丹炉!$N:$O,2,0)=6)),0)),AND($L58&lt;&gt;"",$L58&gt;0,OR(VLOOKUP($AB58,药材与丹炉!$N:$Q,4,0)-2&lt;$N58,$N58="")),AND($U58&lt;&gt;"",$U58&gt;0,OR(VLOOKUP($AB58,药材与丹炉!$N:$Q,4,0)-3&lt;$W58,$W58="")),NOT(OR(AND($Q58&lt;&gt;"",$S58&lt;&gt;"",VLOOKUP($AB58,药材与丹炉!$N:$Q,4,0)-3&gt;=$S58),$P58="")),NOT(OR(AND($H58&lt;&gt;"",$J58&lt;&gt;"",VLOOKUP($AB58,药材与丹炉!$N:$Q,4,0)-1&gt;=$J58),$G58="")),NOT(OR($U58="",AND($U58&lt;&gt;"",$U58&gt;0))),NOT(OR($Y58="",IF($Z58&lt;&gt;"",IFERROR(IF(VLOOKUP($Z58,药材与丹炉!$B:$D,3,0)=-1,$X58=1,IF(VLOOKUP($Z58,药材与丹炉!$B:$D,3,0)=1,$X58=2,$X58=0)),0),0))),$AC58="爆炸",(VLOOKUP($AB58,药材与丹炉!$N:$O,2,0)+8)&lt;$AD58)</f>
        <v>0</v>
      </c>
    </row>
    <row r="59" spans="1:37" ht="21.95" customHeight="1">
      <c r="A59" s="1185">
        <v>5226</v>
      </c>
      <c r="B59" s="1185">
        <v>3</v>
      </c>
      <c r="C59" s="1185" t="s">
        <v>3550</v>
      </c>
      <c r="D59" s="1185">
        <v>5</v>
      </c>
      <c r="E59" s="1188" t="s">
        <v>3551</v>
      </c>
      <c r="F59" s="1185">
        <v>36</v>
      </c>
      <c r="G59" s="1185" t="s">
        <v>6305</v>
      </c>
      <c r="H59" s="1185">
        <v>36</v>
      </c>
      <c r="I59" s="1185" t="s">
        <v>3520</v>
      </c>
      <c r="J59" s="1186">
        <f>IFERROR(CEILING($H59/VLOOKUP($I59,药材与丹炉!$B:$H,COLUMN(药材与丹炉!$H59)-1,0),1),"")</f>
        <v>4</v>
      </c>
      <c r="K59" s="1185" t="s">
        <v>6305</v>
      </c>
      <c r="L59" s="1185" t="str">
        <f t="shared" si="9"/>
        <v/>
      </c>
      <c r="M59" s="1185"/>
      <c r="N59" s="1186" t="str">
        <f>IFERROR(CEILING($L59/VLOOKUP($M59,药材与丹炉!$B:$H,COLUMN(药材与丹炉!$H59)-1,0),1),"")</f>
        <v/>
      </c>
      <c r="O59" s="1185">
        <v>36</v>
      </c>
      <c r="P59" s="1185" t="s">
        <v>4355</v>
      </c>
      <c r="Q59" s="1185">
        <v>36</v>
      </c>
      <c r="R59" s="1185" t="s">
        <v>3502</v>
      </c>
      <c r="S59" s="1186">
        <f>IFERROR(CEILING($Q59/VLOOKUP($R59,药材与丹炉!$B:$H,COLUMN(药材与丹炉!$H59)-1,0),1),"")</f>
        <v>4</v>
      </c>
      <c r="T59" s="1185" t="s">
        <v>4355</v>
      </c>
      <c r="U59" s="1185" t="str">
        <f t="shared" si="15"/>
        <v/>
      </c>
      <c r="V59" s="1185"/>
      <c r="W59" s="1186" t="str">
        <f>IFERROR(CEILING($U59/VLOOKUP($V59,药材与丹炉!$B:$H,COLUMN(药材与丹炉!$H59)-1,0),1),"")</f>
        <v/>
      </c>
      <c r="X59" s="1185">
        <f>IF(IFERROR(IF(AND($J59&gt;0,$J59&lt;&gt;""),VLOOKUP($I59,药材与丹炉!$B:$D,3,0),0),0)+IFERROR(IF(AND($N59&gt;0,$N59&lt;&gt;""),VLOOKUP($M59,药材与丹炉!$B:$D,3,0),0),0)+IFERROR(IF(AND($S59&gt;0,$S59&lt;&gt;""),VLOOKUP($R59,药材与丹炉!$B:$D,3,0),0),0)+IFERROR(IF(AND($W59&gt;0,$W59&lt;&gt;""),VLOOKUP($V59,药材与丹炉!$B:$D,3,0),0),0)&gt;0,1,IF(IFERROR(IF(AND($J59&gt;0,$J59&lt;&gt;""),VLOOKUP($I59,药材与丹炉!$B:$D,3,0),0),0)+IFERROR(IF(AND($N59&gt;0,$N59&lt;&gt;""),VLOOKUP($M59,药材与丹炉!$B:$D,3,0),0),0)+IFERROR(IF(AND($S59&gt;0,$S59&lt;&gt;""),VLOOKUP($R59,药材与丹炉!$B:$D,3,0),0),0)+IFERROR(IF(AND($W59&gt;0,$W59&lt;&gt;""),VLOOKUP($V59,药材与丹炉!$B:$D,3,0),0),0)&lt;0,2,0))</f>
        <v>0</v>
      </c>
      <c r="Y59" s="1185">
        <v>9</v>
      </c>
      <c r="Z59" s="1185" t="s">
        <v>3407</v>
      </c>
      <c r="AA59" s="1186">
        <f>IFERROR($Y59/VLOOKUP($Z59,药材与丹炉!$B:$H,COLUMN(药材与丹炉!$H59)-1,0),"")</f>
        <v>3</v>
      </c>
      <c r="AB59" s="1185" t="s">
        <v>3436</v>
      </c>
      <c r="AC59" s="1185">
        <f>IFERROR(IF($B59-VLOOKUP($AB59,药材与丹炉!$N:$P,2,0)&lt;0,IF($AO$1="是",0,1),IF($B59-VLOOKUP($AB59,药材与丹炉!$N:$P,2,0)=0,2,IF($B59-VLOOKUP($AB59,药材与丹炉!$N:$P,2,0)=1,40,IF($B59-VLOOKUP($AB59,药材与丹炉!$N:$P,2,0)=2,80,"爆炸")))),"")</f>
        <v>2</v>
      </c>
      <c r="AD59" s="1186">
        <f t="shared" si="10"/>
        <v>11</v>
      </c>
      <c r="AE59" s="1185">
        <f>IFERROR($J59*VLOOKUP($I59,药材与丹炉!$B:$K,10,0),0)+IFERROR($N59*VLOOKUP($M59,药材与丹炉!$B:$K,10,0),0)+IFERROR($S59*VLOOKUP($R59,药材与丹炉!$B:$K,10,0),0)+IFERROR($W59*VLOOKUP($V59,药材与丹炉!$B:$K,10,0),0)+IFERROR($AA59*VLOOKUP($Z59,药材与丹炉!$B:$K,10,0),0)+IFERROR($AC59*VLOOKUP($AB59,药材与丹炉!$N:$P,3,0)/100,0)</f>
        <v>3428</v>
      </c>
      <c r="AF59" s="1185">
        <v>3250</v>
      </c>
      <c r="AG59" s="693">
        <f t="shared" si="11"/>
        <v>-178</v>
      </c>
      <c r="AH59" s="1181">
        <f t="shared" si="12"/>
        <v>6500</v>
      </c>
      <c r="AI59" s="1181">
        <f t="shared" si="13"/>
        <v>3072</v>
      </c>
      <c r="AJ59" s="1185">
        <f>IFERROR(IF($Y59/VLOOKUP($Y59,药材与丹炉!$T:$U,2,0)&lt;=(VLOOKUP($AB59,药材与丹炉!$N:$O,2,0)+8)-($J59+IFERROR(IF($N59="",0,$N59),0)+IFERROR(IF($S59="",0,$S59),0)+IFERROR(IF($W59="",0,$W59),0)),1,2),1)</f>
        <v>1</v>
      </c>
      <c r="AK59" s="1184" t="b">
        <f>OR(NOT(IFERROR(OR($L59="",AND($L59&lt;&gt;"",$L59&gt;0,VLOOKUP($AB59,药材与丹炉!$N:$O,2,0)=6)),0)),AND($L59&lt;&gt;"",$L59&gt;0,OR(VLOOKUP($AB59,药材与丹炉!$N:$Q,4,0)-2&lt;$N59,$N59="")),AND($U59&lt;&gt;"",$U59&gt;0,OR(VLOOKUP($AB59,药材与丹炉!$N:$Q,4,0)-3&lt;$W59,$W59="")),NOT(OR(AND($Q59&lt;&gt;"",$S59&lt;&gt;"",VLOOKUP($AB59,药材与丹炉!$N:$Q,4,0)-3&gt;=$S59),$P59="")),NOT(OR(AND($H59&lt;&gt;"",$J59&lt;&gt;"",VLOOKUP($AB59,药材与丹炉!$N:$Q,4,0)-1&gt;=$J59),$G59="")),NOT(OR($U59="",AND($U59&lt;&gt;"",$U59&gt;0))),NOT(OR($Y59="",IF($Z59&lt;&gt;"",IFERROR(IF(VLOOKUP($Z59,药材与丹炉!$B:$D,3,0)=-1,$X59=1,IF(VLOOKUP($Z59,药材与丹炉!$B:$D,3,0)=1,$X59=2,$X59=0)),0),0))),$AC59="爆炸",(VLOOKUP($AB59,药材与丹炉!$N:$O,2,0)+8)&lt;$AD59)</f>
        <v>0</v>
      </c>
    </row>
    <row r="60" spans="1:37" ht="21.95" customHeight="1">
      <c r="A60" s="1185">
        <v>5227</v>
      </c>
      <c r="B60" s="1185">
        <v>3</v>
      </c>
      <c r="C60" s="1185" t="s">
        <v>3552</v>
      </c>
      <c r="D60" s="1185">
        <v>5</v>
      </c>
      <c r="E60" s="1188" t="s">
        <v>3553</v>
      </c>
      <c r="F60" s="1185">
        <v>36</v>
      </c>
      <c r="G60" s="1185" t="s">
        <v>6305</v>
      </c>
      <c r="H60" s="1185">
        <v>36</v>
      </c>
      <c r="I60" s="1185" t="s">
        <v>3498</v>
      </c>
      <c r="J60" s="1186">
        <f>IFERROR(CEILING($H60/VLOOKUP($I60,药材与丹炉!$B:$H,COLUMN(药材与丹炉!$H60)-1,0),1),"")</f>
        <v>4</v>
      </c>
      <c r="K60" s="1185" t="s">
        <v>6305</v>
      </c>
      <c r="L60" s="1185" t="str">
        <f t="shared" si="9"/>
        <v/>
      </c>
      <c r="M60" s="1185"/>
      <c r="N60" s="1186" t="str">
        <f>IFERROR(CEILING($L60/VLOOKUP($M60,药材与丹炉!$B:$H,COLUMN(药材与丹炉!$H60)-1,0),1),"")</f>
        <v/>
      </c>
      <c r="O60" s="1185">
        <v>36</v>
      </c>
      <c r="P60" s="1185" t="s">
        <v>4295</v>
      </c>
      <c r="Q60" s="1185">
        <v>36</v>
      </c>
      <c r="R60" s="1185" t="s">
        <v>3554</v>
      </c>
      <c r="S60" s="1186">
        <f>IFERROR(CEILING($Q60/VLOOKUP($R60,药材与丹炉!$B:$H,COLUMN(药材与丹炉!$H60)-1,0),1),"")</f>
        <v>4</v>
      </c>
      <c r="T60" s="1185" t="s">
        <v>4295</v>
      </c>
      <c r="U60" s="1185" t="str">
        <f t="shared" si="15"/>
        <v/>
      </c>
      <c r="V60" s="1185"/>
      <c r="W60" s="1186" t="str">
        <f>IFERROR(CEILING($U60/VLOOKUP($V60,药材与丹炉!$B:$H,COLUMN(药材与丹炉!$H60)-1,0),1),"")</f>
        <v/>
      </c>
      <c r="X60" s="1185">
        <f>IF(IFERROR(IF(AND($J60&gt;0,$J60&lt;&gt;""),VLOOKUP($I60,药材与丹炉!$B:$D,3,0),0),0)+IFERROR(IF(AND($N60&gt;0,$N60&lt;&gt;""),VLOOKUP($M60,药材与丹炉!$B:$D,3,0),0),0)+IFERROR(IF(AND($S60&gt;0,$S60&lt;&gt;""),VLOOKUP($R60,药材与丹炉!$B:$D,3,0),0),0)+IFERROR(IF(AND($W60&gt;0,$W60&lt;&gt;""),VLOOKUP($V60,药材与丹炉!$B:$D,3,0),0),0)&gt;0,1,IF(IFERROR(IF(AND($J60&gt;0,$J60&lt;&gt;""),VLOOKUP($I60,药材与丹炉!$B:$D,3,0),0),0)+IFERROR(IF(AND($N60&gt;0,$N60&lt;&gt;""),VLOOKUP($M60,药材与丹炉!$B:$D,3,0),0),0)+IFERROR(IF(AND($S60&gt;0,$S60&lt;&gt;""),VLOOKUP($R60,药材与丹炉!$B:$D,3,0),0),0)+IFERROR(IF(AND($W60&gt;0,$W60&lt;&gt;""),VLOOKUP($V60,药材与丹炉!$B:$D,3,0),0),0)&lt;0,2,0))</f>
        <v>2</v>
      </c>
      <c r="Y60" s="1185">
        <v>9</v>
      </c>
      <c r="Z60" s="1185" t="s">
        <v>3460</v>
      </c>
      <c r="AA60" s="1186">
        <f>IFERROR($Y60/VLOOKUP($Z60,药材与丹炉!$B:$H,COLUMN(药材与丹炉!$H60)-1,0),"")</f>
        <v>3</v>
      </c>
      <c r="AB60" s="1185" t="s">
        <v>3436</v>
      </c>
      <c r="AC60" s="1185">
        <f>IFERROR(IF($B60-VLOOKUP($AB60,药材与丹炉!$N:$P,2,0)&lt;0,IF($AO$1="是",0,1),IF($B60-VLOOKUP($AB60,药材与丹炉!$N:$P,2,0)=0,2,IF($B60-VLOOKUP($AB60,药材与丹炉!$N:$P,2,0)=1,40,IF($B60-VLOOKUP($AB60,药材与丹炉!$N:$P,2,0)=2,80,"爆炸")))),"")</f>
        <v>2</v>
      </c>
      <c r="AD60" s="1186">
        <f t="shared" si="10"/>
        <v>11</v>
      </c>
      <c r="AE60" s="1185">
        <f>IFERROR($J60*VLOOKUP($I60,药材与丹炉!$B:$K,10,0),0)+IFERROR($N60*VLOOKUP($M60,药材与丹炉!$B:$K,10,0),0)+IFERROR($S60*VLOOKUP($R60,药材与丹炉!$B:$K,10,0),0)+IFERROR($W60*VLOOKUP($V60,药材与丹炉!$B:$K,10,0),0)+IFERROR($AA60*VLOOKUP($Z60,药材与丹炉!$B:$K,10,0),0)+IFERROR($AC60*VLOOKUP($AB60,药材与丹炉!$N:$P,3,0)/100,0)</f>
        <v>3428</v>
      </c>
      <c r="AF60" s="1185">
        <v>3250</v>
      </c>
      <c r="AG60" s="693">
        <f t="shared" si="11"/>
        <v>-178</v>
      </c>
      <c r="AH60" s="1181">
        <f t="shared" si="12"/>
        <v>6500</v>
      </c>
      <c r="AI60" s="1181">
        <f t="shared" si="13"/>
        <v>3072</v>
      </c>
      <c r="AJ60" s="1185">
        <f>IFERROR(IF($Y60/VLOOKUP($Y60,药材与丹炉!$T:$U,2,0)&lt;=(VLOOKUP($AB60,药材与丹炉!$N:$O,2,0)+8)-($J60+IFERROR(IF($N60="",0,$N60),0)+IFERROR(IF($S60="",0,$S60),0)+IFERROR(IF($W60="",0,$W60),0)),1,2),1)</f>
        <v>1</v>
      </c>
      <c r="AK60" s="1184" t="b">
        <f>OR(NOT(IFERROR(OR($L60="",AND($L60&lt;&gt;"",$L60&gt;0,VLOOKUP($AB60,药材与丹炉!$N:$O,2,0)=6)),0)),AND($L60&lt;&gt;"",$L60&gt;0,OR(VLOOKUP($AB60,药材与丹炉!$N:$Q,4,0)-2&lt;$N60,$N60="")),AND($U60&lt;&gt;"",$U60&gt;0,OR(VLOOKUP($AB60,药材与丹炉!$N:$Q,4,0)-3&lt;$W60,$W60="")),NOT(OR(AND($Q60&lt;&gt;"",$S60&lt;&gt;"",VLOOKUP($AB60,药材与丹炉!$N:$Q,4,0)-3&gt;=$S60),$P60="")),NOT(OR(AND($H60&lt;&gt;"",$J60&lt;&gt;"",VLOOKUP($AB60,药材与丹炉!$N:$Q,4,0)-1&gt;=$J60),$G60="")),NOT(OR($U60="",AND($U60&lt;&gt;"",$U60&gt;0))),NOT(OR($Y60="",IF($Z60&lt;&gt;"",IFERROR(IF(VLOOKUP($Z60,药材与丹炉!$B:$D,3,0)=-1,$X60=1,IF(VLOOKUP($Z60,药材与丹炉!$B:$D,3,0)=1,$X60=2,$X60=0)),0),0))),$AC60="爆炸",(VLOOKUP($AB60,药材与丹炉!$N:$O,2,0)+8)&lt;$AD60)</f>
        <v>0</v>
      </c>
    </row>
    <row r="61" spans="1:37" ht="21.95" customHeight="1">
      <c r="A61" s="1185">
        <v>5228</v>
      </c>
      <c r="B61" s="1185">
        <v>3</v>
      </c>
      <c r="C61" s="1185" t="s">
        <v>3555</v>
      </c>
      <c r="D61" s="1185">
        <v>5</v>
      </c>
      <c r="E61" s="1188" t="s">
        <v>3556</v>
      </c>
      <c r="F61" s="1185">
        <v>36</v>
      </c>
      <c r="G61" s="1185" t="s">
        <v>6305</v>
      </c>
      <c r="H61" s="1185">
        <v>36</v>
      </c>
      <c r="I61" s="1185" t="s">
        <v>3520</v>
      </c>
      <c r="J61" s="1186">
        <f>IFERROR(CEILING($H61/VLOOKUP($I61,药材与丹炉!$B:$H,COLUMN(药材与丹炉!$H61)-1,0),1),"")</f>
        <v>4</v>
      </c>
      <c r="K61" s="1185" t="s">
        <v>6305</v>
      </c>
      <c r="L61" s="1185" t="str">
        <f t="shared" si="9"/>
        <v/>
      </c>
      <c r="M61" s="1185"/>
      <c r="N61" s="1186" t="str">
        <f>IFERROR(CEILING($L61/VLOOKUP($M61,药材与丹炉!$B:$H,COLUMN(药材与丹炉!$H61)-1,0),1),"")</f>
        <v/>
      </c>
      <c r="O61" s="1185">
        <v>36</v>
      </c>
      <c r="P61" s="1185" t="s">
        <v>4320</v>
      </c>
      <c r="Q61" s="1185">
        <v>36</v>
      </c>
      <c r="R61" s="1185" t="s">
        <v>3498</v>
      </c>
      <c r="S61" s="1186">
        <f>IFERROR(CEILING($Q61/VLOOKUP($R61,药材与丹炉!$B:$H,COLUMN(药材与丹炉!$H61)-1,0),1),"")</f>
        <v>4</v>
      </c>
      <c r="T61" s="1185" t="s">
        <v>4320</v>
      </c>
      <c r="U61" s="1185" t="str">
        <f t="shared" si="15"/>
        <v/>
      </c>
      <c r="V61" s="1185"/>
      <c r="W61" s="1186" t="str">
        <f>IFERROR(CEILING($U61/VLOOKUP($V61,药材与丹炉!$B:$H,COLUMN(药材与丹炉!$H61)-1,0),1),"")</f>
        <v/>
      </c>
      <c r="X61" s="1185">
        <f>IF(IFERROR(IF(AND($J61&gt;0,$J61&lt;&gt;""),VLOOKUP($I61,药材与丹炉!$B:$D,3,0),0),0)+IFERROR(IF(AND($N61&gt;0,$N61&lt;&gt;""),VLOOKUP($M61,药材与丹炉!$B:$D,3,0),0),0)+IFERROR(IF(AND($S61&gt;0,$S61&lt;&gt;""),VLOOKUP($R61,药材与丹炉!$B:$D,3,0),0),0)+IFERROR(IF(AND($W61&gt;0,$W61&lt;&gt;""),VLOOKUP($V61,药材与丹炉!$B:$D,3,0),0),0)&gt;0,1,IF(IFERROR(IF(AND($J61&gt;0,$J61&lt;&gt;""),VLOOKUP($I61,药材与丹炉!$B:$D,3,0),0),0)+IFERROR(IF(AND($N61&gt;0,$N61&lt;&gt;""),VLOOKUP($M61,药材与丹炉!$B:$D,3,0),0),0)+IFERROR(IF(AND($S61&gt;0,$S61&lt;&gt;""),VLOOKUP($R61,药材与丹炉!$B:$D,3,0),0),0)+IFERROR(IF(AND($W61&gt;0,$W61&lt;&gt;""),VLOOKUP($V61,药材与丹炉!$B:$D,3,0),0),0)&lt;0,2,0))</f>
        <v>2</v>
      </c>
      <c r="Y61" s="1185">
        <v>9</v>
      </c>
      <c r="Z61" s="1185" t="s">
        <v>3460</v>
      </c>
      <c r="AA61" s="1186">
        <f>IFERROR($Y61/VLOOKUP($Z61,药材与丹炉!$B:$H,COLUMN(药材与丹炉!$H61)-1,0),"")</f>
        <v>3</v>
      </c>
      <c r="AB61" s="1185" t="s">
        <v>3436</v>
      </c>
      <c r="AC61" s="1185">
        <f>IFERROR(IF($B61-VLOOKUP($AB61,药材与丹炉!$N:$P,2,0)&lt;0,IF($AO$1="是",0,1),IF($B61-VLOOKUP($AB61,药材与丹炉!$N:$P,2,0)=0,2,IF($B61-VLOOKUP($AB61,药材与丹炉!$N:$P,2,0)=1,40,IF($B61-VLOOKUP($AB61,药材与丹炉!$N:$P,2,0)=2,80,"爆炸")))),"")</f>
        <v>2</v>
      </c>
      <c r="AD61" s="1186">
        <f t="shared" si="10"/>
        <v>11</v>
      </c>
      <c r="AE61" s="1185">
        <f>IFERROR($J61*VLOOKUP($I61,药材与丹炉!$B:$K,10,0),0)+IFERROR($N61*VLOOKUP($M61,药材与丹炉!$B:$K,10,0),0)+IFERROR($S61*VLOOKUP($R61,药材与丹炉!$B:$K,10,0),0)+IFERROR($W61*VLOOKUP($V61,药材与丹炉!$B:$K,10,0),0)+IFERROR($AA61*VLOOKUP($Z61,药材与丹炉!$B:$K,10,0),0)+IFERROR($AC61*VLOOKUP($AB61,药材与丹炉!$N:$P,3,0)/100,0)</f>
        <v>3428</v>
      </c>
      <c r="AF61" s="1185">
        <v>3250</v>
      </c>
      <c r="AG61" s="693">
        <f t="shared" si="11"/>
        <v>-178</v>
      </c>
      <c r="AH61" s="1181">
        <f t="shared" si="12"/>
        <v>6500</v>
      </c>
      <c r="AI61" s="1181">
        <f t="shared" si="13"/>
        <v>3072</v>
      </c>
      <c r="AJ61" s="1185">
        <f>IFERROR(IF($Y61/VLOOKUP($Y61,药材与丹炉!$T:$U,2,0)&lt;=(VLOOKUP($AB61,药材与丹炉!$N:$O,2,0)+8)-($J61+IFERROR(IF($N61="",0,$N61),0)+IFERROR(IF($S61="",0,$S61),0)+IFERROR(IF($W61="",0,$W61),0)),1,2),1)</f>
        <v>1</v>
      </c>
      <c r="AK61" s="1184" t="b">
        <f>OR(NOT(IFERROR(OR($L61="",AND($L61&lt;&gt;"",$L61&gt;0,VLOOKUP($AB61,药材与丹炉!$N:$O,2,0)=6)),0)),AND($L61&lt;&gt;"",$L61&gt;0,OR(VLOOKUP($AB61,药材与丹炉!$N:$Q,4,0)-2&lt;$N61,$N61="")),AND($U61&lt;&gt;"",$U61&gt;0,OR(VLOOKUP($AB61,药材与丹炉!$N:$Q,4,0)-3&lt;$W61,$W61="")),NOT(OR(AND($Q61&lt;&gt;"",$S61&lt;&gt;"",VLOOKUP($AB61,药材与丹炉!$N:$Q,4,0)-3&gt;=$S61),$P61="")),NOT(OR(AND($H61&lt;&gt;"",$J61&lt;&gt;"",VLOOKUP($AB61,药材与丹炉!$N:$Q,4,0)-1&gt;=$J61),$G61="")),NOT(OR($U61="",AND($U61&lt;&gt;"",$U61&gt;0))),NOT(OR($Y61="",IF($Z61&lt;&gt;"",IFERROR(IF(VLOOKUP($Z61,药材与丹炉!$B:$D,3,0)=-1,$X61=1,IF(VLOOKUP($Z61,药材与丹炉!$B:$D,3,0)=1,$X61=2,$X61=0)),0),0))),$AC61="爆炸",(VLOOKUP($AB61,药材与丹炉!$N:$O,2,0)+8)&lt;$AD61)</f>
        <v>0</v>
      </c>
    </row>
    <row r="62" spans="1:37" ht="21.95" customHeight="1">
      <c r="A62" s="1185">
        <v>5229</v>
      </c>
      <c r="B62" s="1185">
        <v>3</v>
      </c>
      <c r="C62" s="1185" t="s">
        <v>3557</v>
      </c>
      <c r="D62" s="1185">
        <v>5</v>
      </c>
      <c r="E62" s="1188" t="s">
        <v>3558</v>
      </c>
      <c r="F62" s="1185">
        <v>36</v>
      </c>
      <c r="G62" s="1185" t="s">
        <v>6305</v>
      </c>
      <c r="H62" s="1185">
        <v>36</v>
      </c>
      <c r="I62" s="1185" t="s">
        <v>3520</v>
      </c>
      <c r="J62" s="1186">
        <f>IFERROR(CEILING($H62/VLOOKUP($I62,药材与丹炉!$B:$H,COLUMN(药材与丹炉!$H62)-1,0),1),"")</f>
        <v>4</v>
      </c>
      <c r="K62" s="1185" t="s">
        <v>6305</v>
      </c>
      <c r="L62" s="1185" t="str">
        <f t="shared" si="9"/>
        <v/>
      </c>
      <c r="M62" s="1185"/>
      <c r="N62" s="1186" t="str">
        <f>IFERROR(CEILING($L62/VLOOKUP($M62,药材与丹炉!$B:$H,COLUMN(药材与丹炉!$H62)-1,0),1),"")</f>
        <v/>
      </c>
      <c r="O62" s="1185">
        <v>36</v>
      </c>
      <c r="P62" s="1185" t="s">
        <v>6306</v>
      </c>
      <c r="Q62" s="1185">
        <v>36</v>
      </c>
      <c r="R62" s="1185" t="s">
        <v>3511</v>
      </c>
      <c r="S62" s="1186">
        <f>IFERROR(CEILING($Q62/VLOOKUP($R62,药材与丹炉!$B:$H,COLUMN(药材与丹炉!$H62)-1,0),1),"")</f>
        <v>4</v>
      </c>
      <c r="T62" s="1185" t="s">
        <v>6306</v>
      </c>
      <c r="U62" s="1185" t="str">
        <f t="shared" si="15"/>
        <v/>
      </c>
      <c r="V62" s="1185"/>
      <c r="W62" s="1186" t="str">
        <f>IFERROR(CEILING($U62/VLOOKUP($V62,药材与丹炉!$B:$H,COLUMN(药材与丹炉!$H62)-1,0),1),"")</f>
        <v/>
      </c>
      <c r="X62" s="1185">
        <f>IF(IFERROR(IF(AND($J62&gt;0,$J62&lt;&gt;""),VLOOKUP($I62,药材与丹炉!$B:$D,3,0),0),0)+IFERROR(IF(AND($N62&gt;0,$N62&lt;&gt;""),VLOOKUP($M62,药材与丹炉!$B:$D,3,0),0),0)+IFERROR(IF(AND($S62&gt;0,$S62&lt;&gt;""),VLOOKUP($R62,药材与丹炉!$B:$D,3,0),0),0)+IFERROR(IF(AND($W62&gt;0,$W62&lt;&gt;""),VLOOKUP($V62,药材与丹炉!$B:$D,3,0),0),0)&gt;0,1,IF(IFERROR(IF(AND($J62&gt;0,$J62&lt;&gt;""),VLOOKUP($I62,药材与丹炉!$B:$D,3,0),0),0)+IFERROR(IF(AND($N62&gt;0,$N62&lt;&gt;""),VLOOKUP($M62,药材与丹炉!$B:$D,3,0),0),0)+IFERROR(IF(AND($S62&gt;0,$S62&lt;&gt;""),VLOOKUP($R62,药材与丹炉!$B:$D,3,0),0),0)+IFERROR(IF(AND($W62&gt;0,$W62&lt;&gt;""),VLOOKUP($V62,药材与丹炉!$B:$D,3,0),0),0)&lt;0,2,0))</f>
        <v>1</v>
      </c>
      <c r="Y62" s="1185">
        <v>9</v>
      </c>
      <c r="Z62" s="1185" t="s">
        <v>3441</v>
      </c>
      <c r="AA62" s="1186">
        <f>IFERROR($Y62/VLOOKUP($Z62,药材与丹炉!$B:$H,COLUMN(药材与丹炉!$H62)-1,0),"")</f>
        <v>3</v>
      </c>
      <c r="AB62" s="1185" t="s">
        <v>3436</v>
      </c>
      <c r="AC62" s="1185">
        <f>IFERROR(IF($B62-VLOOKUP($AB62,药材与丹炉!$N:$P,2,0)&lt;0,IF($AO$1="是",0,1),IF($B62-VLOOKUP($AB62,药材与丹炉!$N:$P,2,0)=0,2,IF($B62-VLOOKUP($AB62,药材与丹炉!$N:$P,2,0)=1,40,IF($B62-VLOOKUP($AB62,药材与丹炉!$N:$P,2,0)=2,80,"爆炸")))),"")</f>
        <v>2</v>
      </c>
      <c r="AD62" s="1186">
        <f t="shared" si="10"/>
        <v>11</v>
      </c>
      <c r="AE62" s="1185">
        <f>IFERROR($J62*VLOOKUP($I62,药材与丹炉!$B:$K,10,0),0)+IFERROR($N62*VLOOKUP($M62,药材与丹炉!$B:$K,10,0),0)+IFERROR($S62*VLOOKUP($R62,药材与丹炉!$B:$K,10,0),0)+IFERROR($W62*VLOOKUP($V62,药材与丹炉!$B:$K,10,0),0)+IFERROR($AA62*VLOOKUP($Z62,药材与丹炉!$B:$K,10,0),0)+IFERROR($AC62*VLOOKUP($AB62,药材与丹炉!$N:$P,3,0)/100,0)</f>
        <v>3428</v>
      </c>
      <c r="AF62" s="1185">
        <v>3250</v>
      </c>
      <c r="AG62" s="693">
        <f t="shared" si="11"/>
        <v>-178</v>
      </c>
      <c r="AH62" s="1181">
        <f t="shared" si="12"/>
        <v>6500</v>
      </c>
      <c r="AI62" s="1181">
        <f t="shared" si="13"/>
        <v>3072</v>
      </c>
      <c r="AJ62" s="1185">
        <f>IFERROR(IF($Y62/VLOOKUP($Y62,药材与丹炉!$T:$U,2,0)&lt;=(VLOOKUP($AB62,药材与丹炉!$N:$O,2,0)+8)-($J62+IFERROR(IF($N62="",0,$N62),0)+IFERROR(IF($S62="",0,$S62),0)+IFERROR(IF($W62="",0,$W62),0)),1,2),1)</f>
        <v>1</v>
      </c>
      <c r="AK62" s="1184" t="b">
        <f>OR(NOT(IFERROR(OR($L62="",AND($L62&lt;&gt;"",$L62&gt;0,VLOOKUP($AB62,药材与丹炉!$N:$O,2,0)=6)),0)),AND($L62&lt;&gt;"",$L62&gt;0,OR(VLOOKUP($AB62,药材与丹炉!$N:$Q,4,0)-2&lt;$N62,$N62="")),AND($U62&lt;&gt;"",$U62&gt;0,OR(VLOOKUP($AB62,药材与丹炉!$N:$Q,4,0)-3&lt;$W62,$W62="")),NOT(OR(AND($Q62&lt;&gt;"",$S62&lt;&gt;"",VLOOKUP($AB62,药材与丹炉!$N:$Q,4,0)-3&gt;=$S62),$P62="")),NOT(OR(AND($H62&lt;&gt;"",$J62&lt;&gt;"",VLOOKUP($AB62,药材与丹炉!$N:$Q,4,0)-1&gt;=$J62),$G62="")),NOT(OR($U62="",AND($U62&lt;&gt;"",$U62&gt;0))),NOT(OR($Y62="",IF($Z62&lt;&gt;"",IFERROR(IF(VLOOKUP($Z62,药材与丹炉!$B:$D,3,0)=-1,$X62=1,IF(VLOOKUP($Z62,药材与丹炉!$B:$D,3,0)=1,$X62=2,$X62=0)),0),0))),$AC62="爆炸",(VLOOKUP($AB62,药材与丹炉!$N:$O,2,0)+8)&lt;$AD62)</f>
        <v>0</v>
      </c>
    </row>
    <row r="63" spans="1:37" ht="21.95" customHeight="1">
      <c r="A63" s="1185">
        <v>5230</v>
      </c>
      <c r="B63" s="1185">
        <v>3</v>
      </c>
      <c r="C63" s="1185" t="s">
        <v>3559</v>
      </c>
      <c r="D63" s="1185">
        <v>5</v>
      </c>
      <c r="E63" s="1188" t="s">
        <v>3560</v>
      </c>
      <c r="F63" s="1185">
        <v>36</v>
      </c>
      <c r="G63" s="1185" t="s">
        <v>6305</v>
      </c>
      <c r="H63" s="1185">
        <v>36</v>
      </c>
      <c r="I63" s="1185" t="s">
        <v>3520</v>
      </c>
      <c r="J63" s="1186">
        <f>IFERROR(CEILING($H63/VLOOKUP($I63,药材与丹炉!$B:$H,COLUMN(药材与丹炉!$H63)-1,0),1),"")</f>
        <v>4</v>
      </c>
      <c r="K63" s="1185" t="s">
        <v>6305</v>
      </c>
      <c r="L63" s="1185" t="str">
        <f t="shared" si="9"/>
        <v/>
      </c>
      <c r="M63" s="1185"/>
      <c r="N63" s="1186" t="str">
        <f>IFERROR(CEILING($L63/VLOOKUP($M63,药材与丹炉!$B:$H,COLUMN(药材与丹炉!$H63)-1,0),1),"")</f>
        <v/>
      </c>
      <c r="O63" s="1185">
        <v>36</v>
      </c>
      <c r="P63" s="1185" t="s">
        <v>4286</v>
      </c>
      <c r="Q63" s="1185">
        <v>36</v>
      </c>
      <c r="R63" s="1185" t="s">
        <v>3561</v>
      </c>
      <c r="S63" s="1186">
        <f>IFERROR(CEILING($Q63/VLOOKUP($R63,药材与丹炉!$B:$H,COLUMN(药材与丹炉!$H63)-1,0),1),"")</f>
        <v>4</v>
      </c>
      <c r="T63" s="1185" t="s">
        <v>4286</v>
      </c>
      <c r="U63" s="1185" t="str">
        <f t="shared" si="15"/>
        <v/>
      </c>
      <c r="V63" s="1185"/>
      <c r="W63" s="1186" t="str">
        <f>IFERROR(CEILING($U63/VLOOKUP($V63,药材与丹炉!$B:$H,COLUMN(药材与丹炉!$H63)-1,0),1),"")</f>
        <v/>
      </c>
      <c r="X63" s="1185">
        <f>IF(IFERROR(IF(AND($J63&gt;0,$J63&lt;&gt;""),VLOOKUP($I63,药材与丹炉!$B:$D,3,0),0),0)+IFERROR(IF(AND($N63&gt;0,$N63&lt;&gt;""),VLOOKUP($M63,药材与丹炉!$B:$D,3,0),0),0)+IFERROR(IF(AND($S63&gt;0,$S63&lt;&gt;""),VLOOKUP($R63,药材与丹炉!$B:$D,3,0),0),0)+IFERROR(IF(AND($W63&gt;0,$W63&lt;&gt;""),VLOOKUP($V63,药材与丹炉!$B:$D,3,0),0),0)&gt;0,1,IF(IFERROR(IF(AND($J63&gt;0,$J63&lt;&gt;""),VLOOKUP($I63,药材与丹炉!$B:$D,3,0),0),0)+IFERROR(IF(AND($N63&gt;0,$N63&lt;&gt;""),VLOOKUP($M63,药材与丹炉!$B:$D,3,0),0),0)+IFERROR(IF(AND($S63&gt;0,$S63&lt;&gt;""),VLOOKUP($R63,药材与丹炉!$B:$D,3,0),0),0)+IFERROR(IF(AND($W63&gt;0,$W63&lt;&gt;""),VLOOKUP($V63,药材与丹炉!$B:$D,3,0),0),0)&lt;0,2,0))</f>
        <v>2</v>
      </c>
      <c r="Y63" s="1185">
        <v>9</v>
      </c>
      <c r="Z63" s="1185" t="s">
        <v>3460</v>
      </c>
      <c r="AA63" s="1186">
        <f>IFERROR($Y63/VLOOKUP($Z63,药材与丹炉!$B:$H,COLUMN(药材与丹炉!$H63)-1,0),"")</f>
        <v>3</v>
      </c>
      <c r="AB63" s="1185" t="s">
        <v>3436</v>
      </c>
      <c r="AC63" s="1185">
        <f>IFERROR(IF($B63-VLOOKUP($AB63,药材与丹炉!$N:$P,2,0)&lt;0,IF($AO$1="是",0,1),IF($B63-VLOOKUP($AB63,药材与丹炉!$N:$P,2,0)=0,2,IF($B63-VLOOKUP($AB63,药材与丹炉!$N:$P,2,0)=1,40,IF($B63-VLOOKUP($AB63,药材与丹炉!$N:$P,2,0)=2,80,"爆炸")))),"")</f>
        <v>2</v>
      </c>
      <c r="AD63" s="1186">
        <f t="shared" si="10"/>
        <v>11</v>
      </c>
      <c r="AE63" s="1185">
        <f>IFERROR($J63*VLOOKUP($I63,药材与丹炉!$B:$K,10,0),0)+IFERROR($N63*VLOOKUP($M63,药材与丹炉!$B:$K,10,0),0)+IFERROR($S63*VLOOKUP($R63,药材与丹炉!$B:$K,10,0),0)+IFERROR($W63*VLOOKUP($V63,药材与丹炉!$B:$K,10,0),0)+IFERROR($AA63*VLOOKUP($Z63,药材与丹炉!$B:$K,10,0),0)+IFERROR($AC63*VLOOKUP($AB63,药材与丹炉!$N:$P,3,0)/100,0)</f>
        <v>3428</v>
      </c>
      <c r="AF63" s="1185">
        <v>3250</v>
      </c>
      <c r="AG63" s="693">
        <f t="shared" si="11"/>
        <v>-178</v>
      </c>
      <c r="AH63" s="1181">
        <f t="shared" si="12"/>
        <v>6500</v>
      </c>
      <c r="AI63" s="1181">
        <f t="shared" si="13"/>
        <v>3072</v>
      </c>
      <c r="AJ63" s="1185">
        <f>IFERROR(IF($Y63/VLOOKUP($Y63,药材与丹炉!$T:$U,2,0)&lt;=(VLOOKUP($AB63,药材与丹炉!$N:$O,2,0)+8)-($J63+IFERROR(IF($N63="",0,$N63),0)+IFERROR(IF($S63="",0,$S63),0)+IFERROR(IF($W63="",0,$W63),0)),1,2),1)</f>
        <v>1</v>
      </c>
      <c r="AK63" s="1184" t="b">
        <f>OR(NOT(IFERROR(OR($L63="",AND($L63&lt;&gt;"",$L63&gt;0,VLOOKUP($AB63,药材与丹炉!$N:$O,2,0)=6)),0)),AND($L63&lt;&gt;"",$L63&gt;0,OR(VLOOKUP($AB63,药材与丹炉!$N:$Q,4,0)-2&lt;$N63,$N63="")),AND($U63&lt;&gt;"",$U63&gt;0,OR(VLOOKUP($AB63,药材与丹炉!$N:$Q,4,0)-3&lt;$W63,$W63="")),NOT(OR(AND($Q63&lt;&gt;"",$S63&lt;&gt;"",VLOOKUP($AB63,药材与丹炉!$N:$Q,4,0)-3&gt;=$S63),$P63="")),NOT(OR(AND($H63&lt;&gt;"",$J63&lt;&gt;"",VLOOKUP($AB63,药材与丹炉!$N:$Q,4,0)-1&gt;=$J63),$G63="")),NOT(OR($U63="",AND($U63&lt;&gt;"",$U63&gt;0))),NOT(OR($Y63="",IF($Z63&lt;&gt;"",IFERROR(IF(VLOOKUP($Z63,药材与丹炉!$B:$D,3,0)=-1,$X63=1,IF(VLOOKUP($Z63,药材与丹炉!$B:$D,3,0)=1,$X63=2,$X63=0)),0),0))),$AC63="爆炸",(VLOOKUP($AB63,药材与丹炉!$N:$O,2,0)+8)&lt;$AD63)</f>
        <v>0</v>
      </c>
    </row>
    <row r="64" spans="1:37" ht="21.95" customHeight="1">
      <c r="A64" s="1185" t="s">
        <v>0</v>
      </c>
      <c r="B64" s="1185">
        <v>3</v>
      </c>
      <c r="C64" s="1185" t="s">
        <v>3562</v>
      </c>
      <c r="D64" s="1185">
        <v>999</v>
      </c>
      <c r="E64" s="1188" t="s">
        <v>3563</v>
      </c>
      <c r="F64" s="1185">
        <v>6</v>
      </c>
      <c r="G64" s="1185" t="s">
        <v>4212</v>
      </c>
      <c r="H64" s="1185">
        <v>6</v>
      </c>
      <c r="I64" s="1185" t="s">
        <v>3454</v>
      </c>
      <c r="J64" s="1186">
        <f>IFERROR(CEILING($H64/VLOOKUP($I64,药材与丹炉!$B:$H,COLUMN(药材与丹炉!$H64)-1,0),1),"")</f>
        <v>2</v>
      </c>
      <c r="K64" s="1185" t="s">
        <v>4212</v>
      </c>
      <c r="L64" s="1185" t="str">
        <f t="shared" si="9"/>
        <v/>
      </c>
      <c r="M64" s="1185"/>
      <c r="N64" s="1186" t="str">
        <f>IFERROR(CEILING($L64/VLOOKUP($M64,药材与丹炉!$B:$H,COLUMN(药材与丹炉!$H64)-1,0),1),"")</f>
        <v/>
      </c>
      <c r="O64" s="1185">
        <v>6</v>
      </c>
      <c r="P64" s="1185" t="s">
        <v>6394</v>
      </c>
      <c r="Q64" s="1185">
        <v>6</v>
      </c>
      <c r="R64" s="1185" t="s">
        <v>3410</v>
      </c>
      <c r="S64" s="1186">
        <f>IFERROR(CEILING($Q64/VLOOKUP($R64,药材与丹炉!$B:$H,COLUMN(药材与丹炉!$H64)-1,0),1),"")</f>
        <v>6</v>
      </c>
      <c r="T64" s="1185" t="str">
        <f>P64</f>
        <v>固元</v>
      </c>
      <c r="U64" s="1185" t="str">
        <f t="shared" si="15"/>
        <v/>
      </c>
      <c r="V64" s="1185"/>
      <c r="W64" s="1186" t="str">
        <f>IFERROR(CEILING($U64/VLOOKUP($V64,药材与丹炉!$B:$H,COLUMN(药材与丹炉!$H64)-1,0),1),"")</f>
        <v/>
      </c>
      <c r="X64" s="1185">
        <f>IF(IFERROR(IF(AND($J64&gt;0,$J64&lt;&gt;""),VLOOKUP($I64,药材与丹炉!$B:$D,3,0),0),0)+IFERROR(IF(AND($N64&gt;0,$N64&lt;&gt;""),VLOOKUP($M64,药材与丹炉!$B:$D,3,0),0),0)+IFERROR(IF(AND($S64&gt;0,$S64&lt;&gt;""),VLOOKUP($R64,药材与丹炉!$B:$D,3,0),0),0)+IFERROR(IF(AND($W64&gt;0,$W64&lt;&gt;""),VLOOKUP($V64,药材与丹炉!$B:$D,3,0),0),0)&gt;0,1,IF(IFERROR(IF(AND($J64&gt;0,$J64&lt;&gt;""),VLOOKUP($I64,药材与丹炉!$B:$D,3,0),0),0)+IFERROR(IF(AND($N64&gt;0,$N64&lt;&gt;""),VLOOKUP($M64,药材与丹炉!$B:$D,3,0),0),0)+IFERROR(IF(AND($S64&gt;0,$S64&lt;&gt;""),VLOOKUP($R64,药材与丹炉!$B:$D,3,0),0),0)+IFERROR(IF(AND($W64&gt;0,$W64&lt;&gt;""),VLOOKUP($V64,药材与丹炉!$B:$D,3,0),0),0)&lt;0,2,0))</f>
        <v>2</v>
      </c>
      <c r="Y64" s="1185"/>
      <c r="Z64" s="1185"/>
      <c r="AA64" s="1186" t="str">
        <f>IFERROR($Y64/VLOOKUP($Z64,药材与丹炉!$B:$H,COLUMN(药材与丹炉!$H64)-1,0),"")</f>
        <v/>
      </c>
      <c r="AB64" s="1185" t="s">
        <v>3436</v>
      </c>
      <c r="AC64" s="1185">
        <f>IFERROR(IF($B64-VLOOKUP($AB64,药材与丹炉!$N:$P,2,0)&lt;0,IF($AO$1="是",0,1),IF($B64-VLOOKUP($AB64,药材与丹炉!$N:$P,2,0)=0,2,IF($B64-VLOOKUP($AB64,药材与丹炉!$N:$P,2,0)=1,40,IF($B64-VLOOKUP($AB64,药材与丹炉!$N:$P,2,0)=2,80,"爆炸")))),"")</f>
        <v>2</v>
      </c>
      <c r="AD64" s="1186">
        <f t="shared" si="10"/>
        <v>8</v>
      </c>
      <c r="AE64" s="1185">
        <f>IFERROR($J64*VLOOKUP($I64,药材与丹炉!$B:$K,10,0),0)+IFERROR($N64*VLOOKUP($M64,药材与丹炉!$B:$K,10,0),0)+IFERROR($S64*VLOOKUP($R64,药材与丹炉!$B:$K,10,0),0)+IFERROR($W64*VLOOKUP($V64,药材与丹炉!$B:$K,10,0),0)+IFERROR($AA64*VLOOKUP($Z64,药材与丹炉!$B:$K,10,0),0)+IFERROR($AC64*VLOOKUP($AB64,药材与丹炉!$N:$P,3,0)/100,0)</f>
        <v>206</v>
      </c>
      <c r="AF64" s="1185">
        <v>1</v>
      </c>
      <c r="AG64" s="693">
        <f t="shared" si="11"/>
        <v>-205</v>
      </c>
      <c r="AH64" s="1181">
        <f t="shared" si="12"/>
        <v>2</v>
      </c>
      <c r="AI64" s="1181">
        <f t="shared" si="13"/>
        <v>-204</v>
      </c>
      <c r="AJ64" s="1185">
        <f>IFERROR(IF($Y64/VLOOKUP($Y64,药材与丹炉!$T:$U,2,0)&lt;=(VLOOKUP($AB64,药材与丹炉!$N:$O,2,0)+8)-($J64+IFERROR(IF($N64="",0,$N64),0)+IFERROR(IF($S64="",0,$S64),0)+IFERROR(IF($W64="",0,$W64),0)),1,2),1)</f>
        <v>1</v>
      </c>
      <c r="AK64" s="1184" t="b">
        <f>OR(NOT(IFERROR(OR($L64="",AND($L64&lt;&gt;"",$L64&gt;0,VLOOKUP($AB64,药材与丹炉!$N:$O,2,0)=6)),0)),AND($L64&lt;&gt;"",$L64&gt;0,OR(VLOOKUP($AB64,药材与丹炉!$N:$Q,4,0)-2&lt;$N64,$N64="")),AND($U64&lt;&gt;"",$U64&gt;0,OR(VLOOKUP($AB64,药材与丹炉!$N:$Q,4,0)-3&lt;$W64,$W64="")),NOT(OR(AND($Q64&lt;&gt;"",$S64&lt;&gt;"",VLOOKUP($AB64,药材与丹炉!$N:$Q,4,0)-3&gt;=$S64),$P64="")),NOT(OR(AND($H64&lt;&gt;"",$J64&lt;&gt;"",VLOOKUP($AB64,药材与丹炉!$N:$Q,4,0)-1&gt;=$J64),$G64="")),NOT(OR($U64="",AND($U64&lt;&gt;"",$U64&gt;0))),NOT(OR($Y64="",IF($Z64&lt;&gt;"",IFERROR(IF(VLOOKUP($Z64,药材与丹炉!$B:$D,3,0)=-1,$X64=1,IF(VLOOKUP($Z64,药材与丹炉!$B:$D,3,0)=1,$X64=2,$X64=0)),0),0))),$AC64="爆炸",(VLOOKUP($AB64,药材与丹炉!$N:$O,2,0)+8)&lt;$AD64)</f>
        <v>0</v>
      </c>
    </row>
    <row r="65" spans="1:37" ht="21.95" customHeight="1">
      <c r="A65" s="1185">
        <v>5301</v>
      </c>
      <c r="B65" s="1185">
        <v>4</v>
      </c>
      <c r="C65" s="1185" t="s">
        <v>3564</v>
      </c>
      <c r="D65" s="1185">
        <v>999</v>
      </c>
      <c r="E65" s="1188" t="s">
        <v>6509</v>
      </c>
      <c r="F65" s="1185">
        <v>9</v>
      </c>
      <c r="G65" s="1185" t="s">
        <v>4212</v>
      </c>
      <c r="H65" s="1185">
        <v>9</v>
      </c>
      <c r="I65" s="1185" t="s">
        <v>3410</v>
      </c>
      <c r="J65" s="1186">
        <f>IFERROR(CEILING($H65/VLOOKUP($I65,药材与丹炉!$B:$H,COLUMN(药材与丹炉!$H65)-1,0),1),"")</f>
        <v>9</v>
      </c>
      <c r="K65" s="1185" t="s">
        <v>4212</v>
      </c>
      <c r="L65" s="1185" t="str">
        <f t="shared" si="9"/>
        <v/>
      </c>
      <c r="M65" s="1185"/>
      <c r="N65" s="1186" t="str">
        <f>IFERROR(CEILING($L65/VLOOKUP($M65,药材与丹炉!$B:$H,COLUMN(药材与丹炉!$H65)-1,0),1),"")</f>
        <v/>
      </c>
      <c r="O65" s="1185">
        <v>1</v>
      </c>
      <c r="P65" s="1185" t="s">
        <v>6394</v>
      </c>
      <c r="Q65" s="1185">
        <v>1</v>
      </c>
      <c r="R65" s="1185" t="s">
        <v>3410</v>
      </c>
      <c r="S65" s="1186">
        <f>IFERROR(CEILING($Q65/VLOOKUP($R65,药材与丹炉!$B:$H,COLUMN(药材与丹炉!$H65)-1,0),1),"")</f>
        <v>1</v>
      </c>
      <c r="T65" s="1185" t="str">
        <f>P65</f>
        <v>固元</v>
      </c>
      <c r="U65" s="1185" t="str">
        <f t="shared" si="15"/>
        <v/>
      </c>
      <c r="V65" s="1185"/>
      <c r="W65" s="1186" t="str">
        <f>IFERROR(CEILING($U65/VLOOKUP($V65,药材与丹炉!$B:$H,COLUMN(药材与丹炉!$H65)-1,0),1),"")</f>
        <v/>
      </c>
      <c r="X65" s="1185">
        <f>IF(IFERROR(IF(AND($J65&gt;0,$J65&lt;&gt;""),VLOOKUP($I65,药材与丹炉!$B:$D,3,0),0),0)+IFERROR(IF(AND($N65&gt;0,$N65&lt;&gt;""),VLOOKUP($M65,药材与丹炉!$B:$D,3,0),0),0)+IFERROR(IF(AND($S65&gt;0,$S65&lt;&gt;""),VLOOKUP($R65,药材与丹炉!$B:$D,3,0),0),0)+IFERROR(IF(AND($W65&gt;0,$W65&lt;&gt;""),VLOOKUP($V65,药材与丹炉!$B:$D,3,0),0),0)&gt;0,1,IF(IFERROR(IF(AND($J65&gt;0,$J65&lt;&gt;""),VLOOKUP($I65,药材与丹炉!$B:$D,3,0),0),0)+IFERROR(IF(AND($N65&gt;0,$N65&lt;&gt;""),VLOOKUP($M65,药材与丹炉!$B:$D,3,0),0),0)+IFERROR(IF(AND($S65&gt;0,$S65&lt;&gt;""),VLOOKUP($R65,药材与丹炉!$B:$D,3,0),0),0)+IFERROR(IF(AND($W65&gt;0,$W65&lt;&gt;""),VLOOKUP($V65,药材与丹炉!$B:$D,3,0),0),0)&lt;0,2,0))</f>
        <v>2</v>
      </c>
      <c r="Y65" s="1185">
        <v>1</v>
      </c>
      <c r="Z65" s="1185" t="s">
        <v>3400</v>
      </c>
      <c r="AA65" s="1186">
        <f>IFERROR($Y65/VLOOKUP($Z65,药材与丹炉!$B:$H,COLUMN(药材与丹炉!$H65)-1,0),"")</f>
        <v>1</v>
      </c>
      <c r="AB65" s="1185" t="s">
        <v>3499</v>
      </c>
      <c r="AC65" s="1185">
        <f>IFERROR(IF($B65-VLOOKUP($AB65,药材与丹炉!$N:$P,2,0)&lt;0,IF($AO$1="是",0,1),IF($B65-VLOOKUP($AB65,药材与丹炉!$N:$P,2,0)=0,2,IF($B65-VLOOKUP($AB65,药材与丹炉!$N:$P,2,0)=1,40,IF($B65-VLOOKUP($AB65,药材与丹炉!$N:$P,2,0)=2,80,"爆炸")))),"")</f>
        <v>2</v>
      </c>
      <c r="AD65" s="1186">
        <f t="shared" si="10"/>
        <v>11</v>
      </c>
      <c r="AE65" s="1185">
        <f>IFERROR($J65*VLOOKUP($I65,药材与丹炉!$B:$K,10,0),0)+IFERROR($N65*VLOOKUP($M65,药材与丹炉!$B:$K,10,0),0)+IFERROR($S65*VLOOKUP($R65,药材与丹炉!$B:$K,10,0),0)+IFERROR($W65*VLOOKUP($V65,药材与丹炉!$B:$K,10,0),0)+IFERROR($AA65*VLOOKUP($Z65,药材与丹炉!$B:$K,10,0),0)+IFERROR($AC65*VLOOKUP($AB65,药材与丹炉!$N:$P,3,0)/100,0)</f>
        <v>299</v>
      </c>
      <c r="AF65" s="1185">
        <v>700</v>
      </c>
      <c r="AG65" s="693">
        <f t="shared" si="11"/>
        <v>401</v>
      </c>
      <c r="AH65" s="1181">
        <f t="shared" si="12"/>
        <v>1400</v>
      </c>
      <c r="AI65" s="1181">
        <f t="shared" si="13"/>
        <v>1101</v>
      </c>
      <c r="AJ65" s="1185">
        <f>IFERROR(IF($Y65/VLOOKUP($Y65,药材与丹炉!$T:$U,2,0)&lt;=(VLOOKUP($AB65,药材与丹炉!$N:$O,2,0)+8)-($J65+IFERROR(IF($N65="",0,$N65),0)+IFERROR(IF($S65="",0,$S65),0)+IFERROR(IF($W65="",0,$W65),0)),1,2),1)</f>
        <v>1</v>
      </c>
      <c r="AK65" s="1184" t="b">
        <f>OR(NOT(IFERROR(OR($L65="",AND($L65&lt;&gt;"",$L65&gt;0,VLOOKUP($AB65,药材与丹炉!$N:$O,2,0)=6)),0)),AND($L65&lt;&gt;"",$L65&gt;0,OR(VLOOKUP($AB65,药材与丹炉!$N:$Q,4,0)-2&lt;$N65,$N65="")),AND($U65&lt;&gt;"",$U65&gt;0,OR(VLOOKUP($AB65,药材与丹炉!$N:$Q,4,0)-3&lt;$W65,$W65="")),NOT(OR(AND($Q65&lt;&gt;"",$S65&lt;&gt;"",VLOOKUP($AB65,药材与丹炉!$N:$Q,4,0)-3&gt;=$S65),$P65="")),NOT(OR(AND($H65&lt;&gt;"",$J65&lt;&gt;"",VLOOKUP($AB65,药材与丹炉!$N:$Q,4,0)-1&gt;=$J65),$G65="")),NOT(OR($U65="",AND($U65&lt;&gt;"",$U65&gt;0))),NOT(OR($Y65="",IF($Z65&lt;&gt;"",IFERROR(IF(VLOOKUP($Z65,药材与丹炉!$B:$D,3,0)=-1,$X65=1,IF(VLOOKUP($Z65,药材与丹炉!$B:$D,3,0)=1,$X65=2,$X65=0)),0),0))),$AC65="爆炸",(VLOOKUP($AB65,药材与丹炉!$N:$O,2,0)+8)&lt;$AD65)</f>
        <v>0</v>
      </c>
    </row>
    <row r="66" spans="1:37" ht="21.95" customHeight="1">
      <c r="A66" s="1185">
        <v>5302</v>
      </c>
      <c r="B66" s="1185">
        <v>4</v>
      </c>
      <c r="C66" s="1185" t="s">
        <v>3566</v>
      </c>
      <c r="D66" s="1185">
        <v>100</v>
      </c>
      <c r="E66" s="1188" t="s">
        <v>3567</v>
      </c>
      <c r="F66" s="1185">
        <v>72</v>
      </c>
      <c r="G66" s="1185" t="s">
        <v>6302</v>
      </c>
      <c r="H66" s="1185">
        <v>72</v>
      </c>
      <c r="I66" s="1185" t="s">
        <v>3568</v>
      </c>
      <c r="J66" s="1186">
        <f>IFERROR(CEILING($H66/VLOOKUP($I66,药材与丹炉!$B:$H,COLUMN(药材与丹炉!$H66)-1,0),1),"")</f>
        <v>2</v>
      </c>
      <c r="K66" s="1185" t="s">
        <v>6302</v>
      </c>
      <c r="L66" s="1185" t="str">
        <f t="shared" ref="L66:L97" si="16">IFERROR(IF($F66-$H66=0,"",$F66-$H66),"")</f>
        <v/>
      </c>
      <c r="M66" s="1185"/>
      <c r="N66" s="1186" t="str">
        <f>IFERROR(CEILING($L66/VLOOKUP($M66,药材与丹炉!$B:$H,COLUMN(药材与丹炉!$H66)-1,0),1),"")</f>
        <v/>
      </c>
      <c r="O66" s="1185">
        <v>108</v>
      </c>
      <c r="P66" s="1185" t="s">
        <v>6312</v>
      </c>
      <c r="Q66" s="1185">
        <v>72</v>
      </c>
      <c r="R66" s="1185" t="s">
        <v>3496</v>
      </c>
      <c r="S66" s="1186">
        <f>IFERROR(CEILING($Q66/VLOOKUP($R66,药材与丹炉!$B:$H,COLUMN(药材与丹炉!$H66)-1,0),1),"")</f>
        <v>8</v>
      </c>
      <c r="T66" s="1185" t="s">
        <v>6312</v>
      </c>
      <c r="U66" s="1185">
        <f>IFERROR(IF(O66-Q66=0,"",O66-Q66),"")</f>
        <v>36</v>
      </c>
      <c r="V66" s="1185" t="s">
        <v>3569</v>
      </c>
      <c r="W66" s="1186">
        <f>IFERROR(CEILING($U66/VLOOKUP($V66,药材与丹炉!$B:$H,COLUMN(药材与丹炉!$H66)-1,0),1),"")</f>
        <v>1</v>
      </c>
      <c r="X66" s="1185">
        <f>IF(IFERROR(IF(AND($J66&gt;0,$J66&lt;&gt;""),VLOOKUP($I66,药材与丹炉!$B:$D,3,0),0),0)+IFERROR(IF(AND($N66&gt;0,$N66&lt;&gt;""),VLOOKUP($M66,药材与丹炉!$B:$D,3,0),0),0)+IFERROR(IF(AND($S66&gt;0,$S66&lt;&gt;""),VLOOKUP($R66,药材与丹炉!$B:$D,3,0),0),0)+IFERROR(IF(AND($W66&gt;0,$W66&lt;&gt;""),VLOOKUP($V66,药材与丹炉!$B:$D,3,0),0),0)&gt;0,1,IF(IFERROR(IF(AND($J66&gt;0,$J66&lt;&gt;""),VLOOKUP($I66,药材与丹炉!$B:$D,3,0),0),0)+IFERROR(IF(AND($N66&gt;0,$N66&lt;&gt;""),VLOOKUP($M66,药材与丹炉!$B:$D,3,0),0),0)+IFERROR(IF(AND($S66&gt;0,$S66&lt;&gt;""),VLOOKUP($R66,药材与丹炉!$B:$D,3,0),0),0)+IFERROR(IF(AND($W66&gt;0,$W66&lt;&gt;""),VLOOKUP($V66,药材与丹炉!$B:$D,3,0),0),0)&lt;0,2,0))</f>
        <v>0</v>
      </c>
      <c r="Y66" s="1185">
        <v>36</v>
      </c>
      <c r="Z66" s="1185" t="s">
        <v>3751</v>
      </c>
      <c r="AA66" s="1186">
        <f>IFERROR($Y66/VLOOKUP($Z66,药材与丹炉!$B:$H,COLUMN(药材与丹炉!$H66)-1,0),"")</f>
        <v>1</v>
      </c>
      <c r="AB66" s="1185" t="s">
        <v>3499</v>
      </c>
      <c r="AC66" s="1185">
        <f>IFERROR(IF($B66-VLOOKUP($AB66,药材与丹炉!$N:$P,2,0)&lt;0,IF($AO$1="是",0,1),IF($B66-VLOOKUP($AB66,药材与丹炉!$N:$P,2,0)=0,2,IF($B66-VLOOKUP($AB66,药材与丹炉!$N:$P,2,0)=1,40,IF($B66-VLOOKUP($AB66,药材与丹炉!$N:$P,2,0)=2,80,"爆炸")))),"")</f>
        <v>2</v>
      </c>
      <c r="AD66" s="1186">
        <f t="shared" ref="AD66:AD97" si="17">IFERROR($J66+IFERROR(IF($N66="",0,$N66),0)+IFERROR(IF($S66="",0,$S66),0)+IFERROR(IF($W66="",0,$W66),0)+IFERROR(IF($AA66="",0,$AA66),0),"")</f>
        <v>12</v>
      </c>
      <c r="AE66" s="1185">
        <f>IFERROR($J66*VLOOKUP($I66,药材与丹炉!$B:$K,10,0),0)+IFERROR($N66*VLOOKUP($M66,药材与丹炉!$B:$K,10,0),0)+IFERROR($S66*VLOOKUP($R66,药材与丹炉!$B:$K,10,0),0)+IFERROR($W66*VLOOKUP($V66,药材与丹炉!$B:$K,10,0),0)+IFERROR($AA66*VLOOKUP($Z66,药材与丹炉!$B:$K,10,0),0)+IFERROR($AC66*VLOOKUP($AB66,药材与丹炉!$N:$P,3,0)/100,0)</f>
        <v>20720</v>
      </c>
      <c r="AF66" s="1185">
        <v>19800</v>
      </c>
      <c r="AG66" s="693">
        <f t="shared" ref="AG66:AG97" si="18">$AF66-$AE66</f>
        <v>-920</v>
      </c>
      <c r="AH66" s="1181">
        <f t="shared" ref="AH66:AH97" si="19">$AF66*$AM$1*$AM$21</f>
        <v>39600</v>
      </c>
      <c r="AI66" s="1181">
        <f t="shared" ref="AI66:AI97" si="20">$AH66-$AE66</f>
        <v>18880</v>
      </c>
      <c r="AJ66" s="1185">
        <f>IFERROR(IF($Y66/VLOOKUP($Y66,药材与丹炉!$T:$U,2,0)&lt;=(VLOOKUP($AB66,药材与丹炉!$N:$O,2,0)+8)-($J66+IFERROR(IF($N66="",0,$N66),0)+IFERROR(IF($S66="",0,$S66),0)+IFERROR(IF($W66="",0,$W66),0)),1,2),1)</f>
        <v>2</v>
      </c>
      <c r="AK66" s="1184" t="b">
        <f>OR(NOT(IFERROR(OR($L66="",AND($L66&lt;&gt;"",$L66&gt;0,VLOOKUP($AB66,药材与丹炉!$N:$O,2,0)=6)),0)),AND($L66&lt;&gt;"",$L66&gt;0,OR(VLOOKUP($AB66,药材与丹炉!$N:$Q,4,0)-2&lt;$N66,$N66="")),AND($U66&lt;&gt;"",$U66&gt;0,OR(VLOOKUP($AB66,药材与丹炉!$N:$Q,4,0)-3&lt;$W66,$W66="")),NOT(OR(AND($Q66&lt;&gt;"",$S66&lt;&gt;"",VLOOKUP($AB66,药材与丹炉!$N:$Q,4,0)-3&gt;=$S66),$P66="")),NOT(OR(AND($H66&lt;&gt;"",$J66&lt;&gt;"",VLOOKUP($AB66,药材与丹炉!$N:$Q,4,0)-1&gt;=$J66),$G66="")),NOT(OR($U66="",AND($U66&lt;&gt;"",$U66&gt;0))),NOT(OR($Y66="",IF($Z66&lt;&gt;"",IFERROR(IF(VLOOKUP($Z66,药材与丹炉!$B:$D,3,0)=-1,$X66=1,IF(VLOOKUP($Z66,药材与丹炉!$B:$D,3,0)=1,$X66=2,$X66=0)),0),0))),$AC66="爆炸",(VLOOKUP($AB66,药材与丹炉!$N:$O,2,0)+8)&lt;$AD66)</f>
        <v>0</v>
      </c>
    </row>
    <row r="67" spans="1:37" ht="21.95" customHeight="1">
      <c r="A67" s="1185">
        <v>5303</v>
      </c>
      <c r="B67" s="1185">
        <v>4</v>
      </c>
      <c r="C67" s="1185" t="s">
        <v>3570</v>
      </c>
      <c r="D67" s="1185">
        <v>50</v>
      </c>
      <c r="E67" s="1188" t="s">
        <v>3571</v>
      </c>
      <c r="F67" s="1185">
        <v>18</v>
      </c>
      <c r="G67" s="1185" t="s">
        <v>6304</v>
      </c>
      <c r="H67" s="1185">
        <v>18</v>
      </c>
      <c r="I67" s="1185" t="s">
        <v>3414</v>
      </c>
      <c r="J67" s="1186">
        <f>IFERROR(CEILING($H67/VLOOKUP($I67,药材与丹炉!$B:$H,COLUMN(药材与丹炉!$H67)-1,0),1),"")</f>
        <v>6</v>
      </c>
      <c r="K67" s="1185" t="s">
        <v>6304</v>
      </c>
      <c r="L67" s="1185" t="str">
        <f t="shared" si="16"/>
        <v/>
      </c>
      <c r="M67" s="1185"/>
      <c r="N67" s="1186" t="str">
        <f>IFERROR(CEILING($L67/VLOOKUP($M67,药材与丹炉!$B:$H,COLUMN(药材与丹炉!$H67)-1,0),1),"")</f>
        <v/>
      </c>
      <c r="O67" s="1185">
        <v>18</v>
      </c>
      <c r="P67" s="1185" t="s">
        <v>240</v>
      </c>
      <c r="Q67" s="1185">
        <v>18</v>
      </c>
      <c r="R67" s="1185" t="s">
        <v>3489</v>
      </c>
      <c r="S67" s="1186">
        <f>IFERROR(CEILING($Q67/VLOOKUP($R67,药材与丹炉!$B:$H,COLUMN(药材与丹炉!$H67)-1,0),1),"")</f>
        <v>2</v>
      </c>
      <c r="T67" s="1185" t="str">
        <f>P67</f>
        <v>混元</v>
      </c>
      <c r="U67" s="1185" t="str">
        <f>IFERROR(IF($O67-$Q67=0,"",$O67-$Q67),"")</f>
        <v/>
      </c>
      <c r="V67" s="1185"/>
      <c r="W67" s="1186" t="str">
        <f>IFERROR(CEILING($U67/VLOOKUP($V67,药材与丹炉!$B:$H,COLUMN(药材与丹炉!$H67)-1,0),1),"")</f>
        <v/>
      </c>
      <c r="X67" s="1185">
        <f>IF(IFERROR(IF(AND($J67&gt;0,$J67&lt;&gt;""),VLOOKUP($I67,药材与丹炉!$B:$D,3,0),0),0)+IFERROR(IF(AND($N67&gt;0,$N67&lt;&gt;""),VLOOKUP($M67,药材与丹炉!$B:$D,3,0),0),0)+IFERROR(IF(AND($S67&gt;0,$S67&lt;&gt;""),VLOOKUP($R67,药材与丹炉!$B:$D,3,0),0),0)+IFERROR(IF(AND($W67&gt;0,$W67&lt;&gt;""),VLOOKUP($V67,药材与丹炉!$B:$D,3,0),0),0)&gt;0,1,IF(IFERROR(IF(AND($J67&gt;0,$J67&lt;&gt;""),VLOOKUP($I67,药材与丹炉!$B:$D,3,0),0),0)+IFERROR(IF(AND($N67&gt;0,$N67&lt;&gt;""),VLOOKUP($M67,药材与丹炉!$B:$D,3,0),0),0)+IFERROR(IF(AND($S67&gt;0,$S67&lt;&gt;""),VLOOKUP($R67,药材与丹炉!$B:$D,3,0),0),0)+IFERROR(IF(AND($W67&gt;0,$W67&lt;&gt;""),VLOOKUP($V67,药材与丹炉!$B:$D,3,0),0),0)&lt;0,2,0))</f>
        <v>1</v>
      </c>
      <c r="Y67" s="1185">
        <v>9</v>
      </c>
      <c r="Z67" s="1185" t="s">
        <v>3441</v>
      </c>
      <c r="AA67" s="1186">
        <f>IFERROR($Y67/VLOOKUP($Z67,药材与丹炉!$B:$H,COLUMN(药材与丹炉!$H67)-1,0),"")</f>
        <v>3</v>
      </c>
      <c r="AB67" s="1185" t="s">
        <v>3499</v>
      </c>
      <c r="AC67" s="1185">
        <f>IFERROR(IF($B67-VLOOKUP($AB67,药材与丹炉!$N:$P,2,0)&lt;0,IF($AO$1="是",0,1),IF($B67-VLOOKUP($AB67,药材与丹炉!$N:$P,2,0)=0,2,IF($B67-VLOOKUP($AB67,药材与丹炉!$N:$P,2,0)=1,40,IF($B67-VLOOKUP($AB67,药材与丹炉!$N:$P,2,0)=2,80,"爆炸")))),"")</f>
        <v>2</v>
      </c>
      <c r="AD67" s="1186">
        <f t="shared" si="17"/>
        <v>11</v>
      </c>
      <c r="AE67" s="1185">
        <f>IFERROR($J67*VLOOKUP($I67,药材与丹炉!$B:$K,10,0),0)+IFERROR($N67*VLOOKUP($M67,药材与丹炉!$B:$K,10,0),0)+IFERROR($S67*VLOOKUP($R67,药材与丹炉!$B:$K,10,0),0)+IFERROR($W67*VLOOKUP($V67,药材与丹炉!$B:$K,10,0),0)+IFERROR($AA67*VLOOKUP($Z67,药材与丹炉!$B:$K,10,0),0)+IFERROR($AC67*VLOOKUP($AB67,药材与丹炉!$N:$P,3,0)/100,0)</f>
        <v>1334</v>
      </c>
      <c r="AF67" s="1185">
        <v>2000</v>
      </c>
      <c r="AG67" s="693">
        <f t="shared" si="18"/>
        <v>666</v>
      </c>
      <c r="AH67" s="1181">
        <f t="shared" si="19"/>
        <v>4000</v>
      </c>
      <c r="AI67" s="1181">
        <f t="shared" si="20"/>
        <v>2666</v>
      </c>
      <c r="AJ67" s="1185">
        <f>IFERROR(IF($Y67/VLOOKUP($Y67,药材与丹炉!$T:$U,2,0)&lt;=(VLOOKUP($AB67,药材与丹炉!$N:$O,2,0)+8)-($J67+IFERROR(IF($N67="",0,$N67),0)+IFERROR(IF($S67="",0,$S67),0)+IFERROR(IF($W67="",0,$W67),0)),1,2),1)</f>
        <v>1</v>
      </c>
      <c r="AK67" s="1184" t="b">
        <f>OR(NOT(IFERROR(OR($L67="",AND($L67&lt;&gt;"",$L67&gt;0,VLOOKUP($AB67,药材与丹炉!$N:$O,2,0)=6)),0)),AND($L67&lt;&gt;"",$L67&gt;0,OR(VLOOKUP($AB67,药材与丹炉!$N:$Q,4,0)-2&lt;$N67,$N67="")),AND($U67&lt;&gt;"",$U67&gt;0,OR(VLOOKUP($AB67,药材与丹炉!$N:$Q,4,0)-3&lt;$W67,$W67="")),NOT(OR(AND($Q67&lt;&gt;"",$S67&lt;&gt;"",VLOOKUP($AB67,药材与丹炉!$N:$Q,4,0)-3&gt;=$S67),$P67="")),NOT(OR(AND($H67&lt;&gt;"",$J67&lt;&gt;"",VLOOKUP($AB67,药材与丹炉!$N:$Q,4,0)-1&gt;=$J67),$G67="")),NOT(OR($U67="",AND($U67&lt;&gt;"",$U67&gt;0))),NOT(OR($Y67="",IF($Z67&lt;&gt;"",IFERROR(IF(VLOOKUP($Z67,药材与丹炉!$B:$D,3,0)=-1,$X67=1,IF(VLOOKUP($Z67,药材与丹炉!$B:$D,3,0)=1,$X67=2,$X67=0)),0),0))),$AC67="爆炸",(VLOOKUP($AB67,药材与丹炉!$N:$O,2,0)+8)&lt;$AD67)</f>
        <v>0</v>
      </c>
    </row>
    <row r="68" spans="1:37" ht="21.95" customHeight="1">
      <c r="A68" s="1185">
        <v>5304</v>
      </c>
      <c r="B68" s="1185">
        <v>4</v>
      </c>
      <c r="C68" s="1185" t="s">
        <v>3572</v>
      </c>
      <c r="D68" s="1185">
        <v>50</v>
      </c>
      <c r="E68" s="1188" t="s">
        <v>3573</v>
      </c>
      <c r="F68" s="1185">
        <v>18</v>
      </c>
      <c r="G68" s="1185" t="s">
        <v>6304</v>
      </c>
      <c r="H68" s="1185">
        <v>18</v>
      </c>
      <c r="I68" s="1185" t="s">
        <v>3511</v>
      </c>
      <c r="J68" s="1186">
        <f>IFERROR(CEILING($H68/VLOOKUP($I68,药材与丹炉!$B:$H,COLUMN(药材与丹炉!$H68)-1,0),1),"")</f>
        <v>2</v>
      </c>
      <c r="K68" s="1185" t="s">
        <v>6304</v>
      </c>
      <c r="L68" s="1185" t="str">
        <f t="shared" si="16"/>
        <v/>
      </c>
      <c r="M68" s="1185"/>
      <c r="N68" s="1186" t="str">
        <f>IFERROR(CEILING($L68/VLOOKUP($M68,药材与丹炉!$B:$H,COLUMN(药材与丹炉!$H68)-1,0),1),"")</f>
        <v/>
      </c>
      <c r="O68" s="1185"/>
      <c r="P68" s="1185" t="s">
        <v>4349</v>
      </c>
      <c r="Q68" s="1185">
        <v>18</v>
      </c>
      <c r="R68" s="1185" t="s">
        <v>3423</v>
      </c>
      <c r="S68" s="1186">
        <f>IFERROR(CEILING($Q68/VLOOKUP($R68,药材与丹炉!$B:$H,COLUMN(药材与丹炉!$H68)-1,0),1),"")</f>
        <v>6</v>
      </c>
      <c r="T68" s="1185" t="s">
        <v>6322</v>
      </c>
      <c r="U68" s="1185">
        <v>12</v>
      </c>
      <c r="V68" s="1185" t="s">
        <v>3432</v>
      </c>
      <c r="W68" s="1186">
        <f>IFERROR(CEILING($U68/VLOOKUP($V68,药材与丹炉!$B:$H,COLUMN(药材与丹炉!$H68)-1,0),1),"")</f>
        <v>4</v>
      </c>
      <c r="X68" s="1185">
        <f>IF(IFERROR(IF(AND($J68&gt;0,$J68&lt;&gt;""),VLOOKUP($I68,药材与丹炉!$B:$D,3,0),0),0)+IFERROR(IF(AND($N68&gt;0,$N68&lt;&gt;""),VLOOKUP($M68,药材与丹炉!$B:$D,3,0),0),0)+IFERROR(IF(AND($S68&gt;0,$S68&lt;&gt;""),VLOOKUP($R68,药材与丹炉!$B:$D,3,0),0),0)+IFERROR(IF(AND($W68&gt;0,$W68&lt;&gt;""),VLOOKUP($V68,药材与丹炉!$B:$D,3,0),0),0)&gt;0,1,IF(IFERROR(IF(AND($J68&gt;0,$J68&lt;&gt;""),VLOOKUP($I68,药材与丹炉!$B:$D,3,0),0),0)+IFERROR(IF(AND($N68&gt;0,$N68&lt;&gt;""),VLOOKUP($M68,药材与丹炉!$B:$D,3,0),0),0)+IFERROR(IF(AND($S68&gt;0,$S68&lt;&gt;""),VLOOKUP($R68,药材与丹炉!$B:$D,3,0),0),0)+IFERROR(IF(AND($W68&gt;0,$W68&lt;&gt;""),VLOOKUP($V68,药材与丹炉!$B:$D,3,0),0),0)&lt;0,2,0))</f>
        <v>1</v>
      </c>
      <c r="Y68" s="1185">
        <v>9</v>
      </c>
      <c r="Z68" s="1185" t="s">
        <v>3561</v>
      </c>
      <c r="AA68" s="1186">
        <f>IFERROR($Y68/VLOOKUP($Z68,药材与丹炉!$B:$H,COLUMN(药材与丹炉!$H68)-1,0),"")</f>
        <v>1</v>
      </c>
      <c r="AB68" s="1185" t="s">
        <v>3574</v>
      </c>
      <c r="AC68" s="1185">
        <f>IFERROR(IF($B68-VLOOKUP($AB68,药材与丹炉!$N:$P,2,0)&lt;0,IF($AO$1="是",0,1),IF($B68-VLOOKUP($AB68,药材与丹炉!$N:$P,2,0)=0,2,IF($B68-VLOOKUP($AB68,药材与丹炉!$N:$P,2,0)=1,40,IF($B68-VLOOKUP($AB68,药材与丹炉!$N:$P,2,0)=2,80,"爆炸")))),"")</f>
        <v>1</v>
      </c>
      <c r="AD68" s="1186">
        <f t="shared" si="17"/>
        <v>13</v>
      </c>
      <c r="AE68" s="1185">
        <f>IFERROR($J68*VLOOKUP($I68,药材与丹炉!$B:$K,10,0),0)+IFERROR($N68*VLOOKUP($M68,药材与丹炉!$B:$K,10,0),0)+IFERROR($S68*VLOOKUP($R68,药材与丹炉!$B:$K,10,0),0)+IFERROR($W68*VLOOKUP($V68,药材与丹炉!$B:$K,10,0),0)+IFERROR($AA68*VLOOKUP($Z68,药材与丹炉!$B:$K,10,0),0)+IFERROR($AC68*VLOOKUP($AB68,药材与丹炉!$N:$P,3,0)/100,0)</f>
        <v>1725</v>
      </c>
      <c r="AF68" s="1185">
        <v>2000</v>
      </c>
      <c r="AG68" s="693">
        <f t="shared" si="18"/>
        <v>275</v>
      </c>
      <c r="AH68" s="1181">
        <f t="shared" si="19"/>
        <v>4000</v>
      </c>
      <c r="AI68" s="1181">
        <f t="shared" si="20"/>
        <v>2275</v>
      </c>
      <c r="AJ68" s="1185">
        <f>IFERROR(IF($Y68/VLOOKUP($Y68,药材与丹炉!$T:$U,2,0)&lt;=(VLOOKUP($AB68,药材与丹炉!$N:$O,2,0)+8)-($J68+IFERROR(IF($N68="",0,$N68),0)+IFERROR(IF($S68="",0,$S68),0)+IFERROR(IF($W68="",0,$W68),0)),1,2),1)</f>
        <v>2</v>
      </c>
      <c r="AK68" s="1184" t="b">
        <f>OR(NOT(IFERROR(OR($L68="",AND($L68&lt;&gt;"",$L68&gt;0,VLOOKUP($AB68,药材与丹炉!$N:$O,2,0)=6)),0)),AND($L68&lt;&gt;"",$L68&gt;0,OR(VLOOKUP($AB68,药材与丹炉!$N:$Q,4,0)-2&lt;$N68,$N68="")),AND($U68&lt;&gt;"",$U68&gt;0,OR(VLOOKUP($AB68,药材与丹炉!$N:$Q,4,0)-3&lt;$W68,$W68="")),NOT(OR(AND($Q68&lt;&gt;"",$S68&lt;&gt;"",VLOOKUP($AB68,药材与丹炉!$N:$Q,4,0)-3&gt;=$S68),$P68="")),NOT(OR(AND($H68&lt;&gt;"",$J68&lt;&gt;"",VLOOKUP($AB68,药材与丹炉!$N:$Q,4,0)-1&gt;=$J68),$G68="")),NOT(OR($U68="",AND($U68&lt;&gt;"",$U68&gt;0))),NOT(OR($Y68="",IF($Z68&lt;&gt;"",IFERROR(IF(VLOOKUP($Z68,药材与丹炉!$B:$D,3,0)=-1,$X68=1,IF(VLOOKUP($Z68,药材与丹炉!$B:$D,3,0)=1,$X68=2,$X68=0)),0),0))),$AC68="爆炸",(VLOOKUP($AB68,药材与丹炉!$N:$O,2,0)+8)&lt;$AD68)</f>
        <v>0</v>
      </c>
    </row>
    <row r="69" spans="1:37" ht="21.95" customHeight="1">
      <c r="A69" s="1185">
        <v>5305</v>
      </c>
      <c r="B69" s="1185">
        <v>4</v>
      </c>
      <c r="C69" s="1185" t="s">
        <v>3575</v>
      </c>
      <c r="D69" s="1185">
        <v>3</v>
      </c>
      <c r="E69" s="1188" t="s">
        <v>3576</v>
      </c>
      <c r="F69" s="1185">
        <v>72</v>
      </c>
      <c r="G69" s="1185" t="s">
        <v>6305</v>
      </c>
      <c r="H69" s="1185">
        <v>72</v>
      </c>
      <c r="I69" s="1185" t="s">
        <v>3520</v>
      </c>
      <c r="J69" s="1186">
        <f>IFERROR(CEILING($H69/VLOOKUP($I69,药材与丹炉!$B:$H,COLUMN(药材与丹炉!$H69)-1,0),1),"")</f>
        <v>8</v>
      </c>
      <c r="K69" s="1185" t="s">
        <v>6305</v>
      </c>
      <c r="L69" s="1185" t="str">
        <f t="shared" si="16"/>
        <v/>
      </c>
      <c r="M69" s="1185"/>
      <c r="N69" s="1186" t="str">
        <f>IFERROR(CEILING($L69/VLOOKUP($M69,药材与丹炉!$B:$H,COLUMN(药材与丹炉!$H69)-1,0),1),"")</f>
        <v/>
      </c>
      <c r="O69" s="1185">
        <v>108</v>
      </c>
      <c r="P69" s="1185" t="s">
        <v>6308</v>
      </c>
      <c r="Q69" s="1185">
        <v>72</v>
      </c>
      <c r="R69" s="1185" t="s">
        <v>6369</v>
      </c>
      <c r="S69" s="1186">
        <f>IFERROR(CEILING($Q69/VLOOKUP($R69,药材与丹炉!$B:$H,COLUMN(药材与丹炉!$H69)-1,0),1),"")</f>
        <v>2</v>
      </c>
      <c r="T69" s="1185" t="str">
        <f>P69</f>
        <v>养魂</v>
      </c>
      <c r="U69" s="1185">
        <f>IFERROR(IF($O69-$Q69=0,"",$O69-$Q69),"")</f>
        <v>36</v>
      </c>
      <c r="V69" s="1185" t="s">
        <v>6369</v>
      </c>
      <c r="W69" s="1186">
        <f>IFERROR(CEILING($U69/VLOOKUP($V69,药材与丹炉!$B:$H,COLUMN(药材与丹炉!$H69)-1,0),1),"")</f>
        <v>1</v>
      </c>
      <c r="X69" s="1185">
        <f>IF(IFERROR(IF(AND($J69&gt;0,$J69&lt;&gt;""),VLOOKUP($I69,药材与丹炉!$B:$D,3,0),0),0)+IFERROR(IF(AND($N69&gt;0,$N69&lt;&gt;""),VLOOKUP($M69,药材与丹炉!$B:$D,3,0),0),0)+IFERROR(IF(AND($S69&gt;0,$S69&lt;&gt;""),VLOOKUP($R69,药材与丹炉!$B:$D,3,0),0),0)+IFERROR(IF(AND($W69&gt;0,$W69&lt;&gt;""),VLOOKUP($V69,药材与丹炉!$B:$D,3,0),0),0)&gt;0,1,IF(IFERROR(IF(AND($J69&gt;0,$J69&lt;&gt;""),VLOOKUP($I69,药材与丹炉!$B:$D,3,0),0),0)+IFERROR(IF(AND($N69&gt;0,$N69&lt;&gt;""),VLOOKUP($M69,药材与丹炉!$B:$D,3,0),0),0)+IFERROR(IF(AND($S69&gt;0,$S69&lt;&gt;""),VLOOKUP($R69,药材与丹炉!$B:$D,3,0),0),0)+IFERROR(IF(AND($W69&gt;0,$W69&lt;&gt;""),VLOOKUP($V69,药材与丹炉!$B:$D,3,0),0),0)&lt;0,2,0))</f>
        <v>2</v>
      </c>
      <c r="Y69" s="1185">
        <v>9</v>
      </c>
      <c r="Z69" s="1185" t="s">
        <v>3584</v>
      </c>
      <c r="AA69" s="1186">
        <f>IFERROR($Y69/VLOOKUP($Z69,药材与丹炉!$B:$H,COLUMN(药材与丹炉!$H69)-1,0),"")</f>
        <v>1</v>
      </c>
      <c r="AB69" s="1185" t="s">
        <v>3499</v>
      </c>
      <c r="AC69" s="1185">
        <f>IFERROR(IF($B69-VLOOKUP($AB69,药材与丹炉!$N:$P,2,0)&lt;0,IF($AO$1="是",0,1),IF($B69-VLOOKUP($AB69,药材与丹炉!$N:$P,2,0)=0,2,IF($B69-VLOOKUP($AB69,药材与丹炉!$N:$P,2,0)=1,40,IF($B69-VLOOKUP($AB69,药材与丹炉!$N:$P,2,0)=2,80,"爆炸")))),"")</f>
        <v>2</v>
      </c>
      <c r="AD69" s="1186">
        <f t="shared" si="17"/>
        <v>12</v>
      </c>
      <c r="AE69" s="1185">
        <f>IFERROR($J69*VLOOKUP($I69,药材与丹炉!$B:$K,10,0),0)+IFERROR($N69*VLOOKUP($M69,药材与丹炉!$B:$K,10,0),0)+IFERROR($S69*VLOOKUP($R69,药材与丹炉!$B:$K,10,0),0)+IFERROR($W69*VLOOKUP($V69,药材与丹炉!$B:$K,10,0),0)+IFERROR($AA69*VLOOKUP($Z69,药材与丹炉!$B:$K,10,0),0)+IFERROR($AC69*VLOOKUP($AB69,药材与丹炉!$N:$P,3,0)/100,0)</f>
        <v>16805</v>
      </c>
      <c r="AF69" s="1185">
        <v>18750</v>
      </c>
      <c r="AG69" s="693">
        <f t="shared" si="18"/>
        <v>1945</v>
      </c>
      <c r="AH69" s="1181">
        <f t="shared" si="19"/>
        <v>37500</v>
      </c>
      <c r="AI69" s="1181">
        <f t="shared" si="20"/>
        <v>20695</v>
      </c>
      <c r="AJ69" s="1185">
        <f>IFERROR(IF($Y69/VLOOKUP($Y69,药材与丹炉!$T:$U,2,0)&lt;=(VLOOKUP($AB69,药材与丹炉!$N:$O,2,0)+8)-($J69+IFERROR(IF($N69="",0,$N69),0)+IFERROR(IF($S69="",0,$S69),0)+IFERROR(IF($W69="",0,$W69),0)),1,2),1)</f>
        <v>2</v>
      </c>
      <c r="AK69" s="1184" t="b">
        <f>OR(NOT(IFERROR(OR($L69="",AND($L69&lt;&gt;"",$L69&gt;0,VLOOKUP($AB69,药材与丹炉!$N:$O,2,0)=6)),0)),AND($L69&lt;&gt;"",$L69&gt;0,OR(VLOOKUP($AB69,药材与丹炉!$N:$Q,4,0)-2&lt;$N69,$N69="")),AND($U69&lt;&gt;"",$U69&gt;0,OR(VLOOKUP($AB69,药材与丹炉!$N:$Q,4,0)-3&lt;$W69,$W69="")),NOT(OR(AND($Q69&lt;&gt;"",$S69&lt;&gt;"",VLOOKUP($AB69,药材与丹炉!$N:$Q,4,0)-3&gt;=$S69),$P69="")),NOT(OR(AND($H69&lt;&gt;"",$J69&lt;&gt;"",VLOOKUP($AB69,药材与丹炉!$N:$Q,4,0)-1&gt;=$J69),$G69="")),NOT(OR($U69="",AND($U69&lt;&gt;"",$U69&gt;0))),NOT(OR($Y69="",IF($Z69&lt;&gt;"",IFERROR(IF(VLOOKUP($Z69,药材与丹炉!$B:$D,3,0)=-1,$X69=1,IF(VLOOKUP($Z69,药材与丹炉!$B:$D,3,0)=1,$X69=2,$X69=0)),0),0))),$AC69="爆炸",(VLOOKUP($AB69,药材与丹炉!$N:$O,2,0)+8)&lt;$AD69)</f>
        <v>0</v>
      </c>
    </row>
    <row r="70" spans="1:37" ht="21.95" customHeight="1">
      <c r="A70" s="1185">
        <v>5306</v>
      </c>
      <c r="B70" s="1185">
        <v>4</v>
      </c>
      <c r="C70" s="1185" t="s">
        <v>3579</v>
      </c>
      <c r="D70" s="1185">
        <v>5</v>
      </c>
      <c r="E70" s="1188" t="s">
        <v>3580</v>
      </c>
      <c r="F70" s="1185">
        <v>45</v>
      </c>
      <c r="G70" s="1185" t="s">
        <v>6305</v>
      </c>
      <c r="H70" s="1185">
        <v>45</v>
      </c>
      <c r="I70" s="1185" t="s">
        <v>3520</v>
      </c>
      <c r="J70" s="1186">
        <f>IFERROR(CEILING($H70/VLOOKUP($I70,药材与丹炉!$B:$H,COLUMN(药材与丹炉!$H70)-1,0),1),"")</f>
        <v>5</v>
      </c>
      <c r="K70" s="1185" t="s">
        <v>6305</v>
      </c>
      <c r="L70" s="1185" t="str">
        <f t="shared" si="16"/>
        <v/>
      </c>
      <c r="M70" s="1185"/>
      <c r="N70" s="1186" t="str">
        <f>IFERROR(CEILING($L70/VLOOKUP($M70,药材与丹炉!$B:$H,COLUMN(药材与丹炉!$H70)-1,0),1),"")</f>
        <v/>
      </c>
      <c r="O70" s="1185">
        <v>72</v>
      </c>
      <c r="P70" s="1185" t="s">
        <v>6326</v>
      </c>
      <c r="Q70" s="1185">
        <v>36</v>
      </c>
      <c r="R70" s="1185" t="s">
        <v>3520</v>
      </c>
      <c r="S70" s="1186">
        <f>IFERROR(CEILING($Q70/VLOOKUP($R70,药材与丹炉!$B:$H,COLUMN(药材与丹炉!$H70)-1,0),1),"")</f>
        <v>4</v>
      </c>
      <c r="T70" s="1185" t="s">
        <v>6326</v>
      </c>
      <c r="U70" s="1185">
        <f>IFERROR(IF($O70-$Q70=0,"",$O70-$Q70),"")</f>
        <v>36</v>
      </c>
      <c r="V70" s="1185" t="s">
        <v>3520</v>
      </c>
      <c r="W70" s="1186">
        <f>IFERROR(CEILING($U70/VLOOKUP($V70,药材与丹炉!$B:$H,COLUMN(药材与丹炉!$H70)-1,0),1),"")</f>
        <v>4</v>
      </c>
      <c r="X70" s="1185">
        <f>IF(IFERROR(IF(AND($J70&gt;0,$J70&lt;&gt;""),VLOOKUP($I70,药材与丹炉!$B:$D,3,0),0),0)+IFERROR(IF(AND($N70&gt;0,$N70&lt;&gt;""),VLOOKUP($M70,药材与丹炉!$B:$D,3,0),0),0)+IFERROR(IF(AND($S70&gt;0,$S70&lt;&gt;""),VLOOKUP($R70,药材与丹炉!$B:$D,3,0),0),0)+IFERROR(IF(AND($W70&gt;0,$W70&lt;&gt;""),VLOOKUP($V70,药材与丹炉!$B:$D,3,0),0),0)&gt;0,1,IF(IFERROR(IF(AND($J70&gt;0,$J70&lt;&gt;""),VLOOKUP($I70,药材与丹炉!$B:$D,3,0),0),0)+IFERROR(IF(AND($N70&gt;0,$N70&lt;&gt;""),VLOOKUP($M70,药材与丹炉!$B:$D,3,0),0),0)+IFERROR(IF(AND($S70&gt;0,$S70&lt;&gt;""),VLOOKUP($R70,药材与丹炉!$B:$D,3,0),0),0)+IFERROR(IF(AND($W70&gt;0,$W70&lt;&gt;""),VLOOKUP($V70,药材与丹炉!$B:$D,3,0),0),0)&lt;0,2,0))</f>
        <v>0</v>
      </c>
      <c r="Y70" s="1185">
        <v>9</v>
      </c>
      <c r="Z70" s="1185" t="s">
        <v>3520</v>
      </c>
      <c r="AA70" s="1186">
        <f>IFERROR($Y70/VLOOKUP($Z70,药材与丹炉!$B:$H,COLUMN(药材与丹炉!$H70)-1,0),"")</f>
        <v>1</v>
      </c>
      <c r="AB70" s="1185" t="s">
        <v>3692</v>
      </c>
      <c r="AC70" s="1185">
        <f>IFERROR(IF($B70-VLOOKUP($AB70,药材与丹炉!$N:$P,2,0)&lt;0,IF($AO$1="是",0,1),IF($B70-VLOOKUP($AB70,药材与丹炉!$N:$P,2,0)=0,2,IF($B70-VLOOKUP($AB70,药材与丹炉!$N:$P,2,0)=1,40,IF($B70-VLOOKUP($AB70,药材与丹炉!$N:$P,2,0)=2,80,"爆炸")))),"")</f>
        <v>1</v>
      </c>
      <c r="AD70" s="1186">
        <f t="shared" si="17"/>
        <v>14</v>
      </c>
      <c r="AE70" s="1185">
        <f>IFERROR($J70*VLOOKUP($I70,药材与丹炉!$B:$K,10,0),0)+IFERROR($N70*VLOOKUP($M70,药材与丹炉!$B:$K,10,0),0)+IFERROR($S70*VLOOKUP($R70,药材与丹炉!$B:$K,10,0),0)+IFERROR($W70*VLOOKUP($V70,药材与丹炉!$B:$K,10,0),0)+IFERROR($AA70*VLOOKUP($Z70,药材与丹炉!$B:$K,10,0),0)+IFERROR($AC70*VLOOKUP($AB70,药材与丹炉!$N:$P,3,0)/100,0)</f>
        <v>5970</v>
      </c>
      <c r="AF70" s="1185">
        <v>10000</v>
      </c>
      <c r="AG70" s="693">
        <f t="shared" si="18"/>
        <v>4030</v>
      </c>
      <c r="AH70" s="1181">
        <f t="shared" si="19"/>
        <v>20000</v>
      </c>
      <c r="AI70" s="1181">
        <f t="shared" si="20"/>
        <v>14030</v>
      </c>
      <c r="AJ70" s="1185">
        <f>IFERROR(IF($Y70/VLOOKUP($Y70,药材与丹炉!$T:$U,2,0)&lt;=(VLOOKUP($AB70,药材与丹炉!$N:$O,2,0)+8)-($J70+IFERROR(IF($N70="",0,$N70),0)+IFERROR(IF($S70="",0,$S70),0)+IFERROR(IF($W70="",0,$W70),0)),1,2),1)</f>
        <v>2</v>
      </c>
      <c r="AK70" s="1184" t="b">
        <f>OR(NOT(IFERROR(OR($L70="",AND($L70&lt;&gt;"",$L70&gt;0,VLOOKUP($AB70,药材与丹炉!$N:$O,2,0)=6)),0)),AND($L70&lt;&gt;"",$L70&gt;0,OR(VLOOKUP($AB70,药材与丹炉!$N:$Q,4,0)-2&lt;$N70,$N70="")),AND($U70&lt;&gt;"",$U70&gt;0,OR(VLOOKUP($AB70,药材与丹炉!$N:$Q,4,0)-3&lt;$W70,$W70="")),NOT(OR(AND($Q70&lt;&gt;"",$S70&lt;&gt;"",VLOOKUP($AB70,药材与丹炉!$N:$Q,4,0)-3&gt;=$S70),$P70="")),NOT(OR(AND($H70&lt;&gt;"",$J70&lt;&gt;"",VLOOKUP($AB70,药材与丹炉!$N:$Q,4,0)-1&gt;=$J70),$G70="")),NOT(OR($U70="",AND($U70&lt;&gt;"",$U70&gt;0))),NOT(OR($Y70="",IF($Z70&lt;&gt;"",IFERROR(IF(VLOOKUP($Z70,药材与丹炉!$B:$D,3,0)=-1,$X70=1,IF(VLOOKUP($Z70,药材与丹炉!$B:$D,3,0)=1,$X70=2,$X70=0)),0),0))),$AC70="爆炸",(VLOOKUP($AB70,药材与丹炉!$N:$O,2,0)+8)&lt;$AD70)</f>
        <v>0</v>
      </c>
    </row>
    <row r="71" spans="1:37" ht="21.95" customHeight="1">
      <c r="A71" s="1185">
        <v>5307</v>
      </c>
      <c r="B71" s="1185">
        <v>4</v>
      </c>
      <c r="C71" s="1185" t="s">
        <v>3582</v>
      </c>
      <c r="D71" s="1185">
        <v>5</v>
      </c>
      <c r="E71" s="1188" t="s">
        <v>3583</v>
      </c>
      <c r="F71" s="1185">
        <v>36</v>
      </c>
      <c r="G71" s="1185" t="s">
        <v>6305</v>
      </c>
      <c r="H71" s="1185">
        <v>36</v>
      </c>
      <c r="I71" s="1185" t="s">
        <v>3507</v>
      </c>
      <c r="J71" s="1186">
        <f>IFERROR(CEILING($H71/VLOOKUP($I71,药材与丹炉!$B:$H,COLUMN(药材与丹炉!$H71)-1,0),1),"")</f>
        <v>4</v>
      </c>
      <c r="K71" s="1185" t="s">
        <v>6305</v>
      </c>
      <c r="L71" s="1185" t="str">
        <f t="shared" si="16"/>
        <v/>
      </c>
      <c r="M71" s="1185"/>
      <c r="N71" s="1186" t="str">
        <f>IFERROR(CEILING($L71/VLOOKUP($M71,药材与丹炉!$B:$H,COLUMN(药材与丹炉!$H71)-1,0),1),"")</f>
        <v/>
      </c>
      <c r="O71" s="1185">
        <v>45</v>
      </c>
      <c r="P71" s="1185" t="s">
        <v>6325</v>
      </c>
      <c r="Q71" s="1185">
        <v>36</v>
      </c>
      <c r="R71" s="1185" t="s">
        <v>3584</v>
      </c>
      <c r="S71" s="1186">
        <f>IFERROR(CEILING($Q71/VLOOKUP($R71,药材与丹炉!$B:$H,COLUMN(药材与丹炉!$H71)-1,0),1),"")</f>
        <v>4</v>
      </c>
      <c r="T71" s="1185" t="str">
        <f>P71</f>
        <v>神行</v>
      </c>
      <c r="U71" s="1185">
        <f>IFERROR(IF($O71-$Q71=0,"",$O71-$Q71),"")</f>
        <v>9</v>
      </c>
      <c r="V71" s="1185" t="s">
        <v>3584</v>
      </c>
      <c r="W71" s="1186">
        <f>IFERROR(CEILING($U71/VLOOKUP($V71,药材与丹炉!$B:$H,COLUMN(药材与丹炉!$H71)-1,0),1),"")</f>
        <v>1</v>
      </c>
      <c r="X71" s="1185">
        <f>IF(IFERROR(IF(AND($J71&gt;0,$J71&lt;&gt;""),VLOOKUP($I71,药材与丹炉!$B:$D,3,0),0),0)+IFERROR(IF(AND($N71&gt;0,$N71&lt;&gt;""),VLOOKUP($M71,药材与丹炉!$B:$D,3,0),0),0)+IFERROR(IF(AND($S71&gt;0,$S71&lt;&gt;""),VLOOKUP($R71,药材与丹炉!$B:$D,3,0),0),0)+IFERROR(IF(AND($W71&gt;0,$W71&lt;&gt;""),VLOOKUP($V71,药材与丹炉!$B:$D,3,0),0),0)&gt;0,1,IF(IFERROR(IF(AND($J71&gt;0,$J71&lt;&gt;""),VLOOKUP($I71,药材与丹炉!$B:$D,3,0),0),0)+IFERROR(IF(AND($N71&gt;0,$N71&lt;&gt;""),VLOOKUP($M71,药材与丹炉!$B:$D,3,0),0),0)+IFERROR(IF(AND($S71&gt;0,$S71&lt;&gt;""),VLOOKUP($R71,药材与丹炉!$B:$D,3,0),0),0)+IFERROR(IF(AND($W71&gt;0,$W71&lt;&gt;""),VLOOKUP($V71,药材与丹炉!$B:$D,3,0),0),0)&lt;0,2,0))</f>
        <v>1</v>
      </c>
      <c r="Y71" s="1185">
        <v>9</v>
      </c>
      <c r="Z71" s="1185" t="s">
        <v>3435</v>
      </c>
      <c r="AA71" s="1186">
        <f>IFERROR($Y71/VLOOKUP($Z71,药材与丹炉!$B:$H,COLUMN(药材与丹炉!$H71)-1,0),"")</f>
        <v>3</v>
      </c>
      <c r="AB71" s="1185" t="s">
        <v>3499</v>
      </c>
      <c r="AC71" s="1185">
        <f>IFERROR(IF($B71-VLOOKUP($AB71,药材与丹炉!$N:$P,2,0)&lt;0,IF($AO$1="是",0,1),IF($B71-VLOOKUP($AB71,药材与丹炉!$N:$P,2,0)=0,2,IF($B71-VLOOKUP($AB71,药材与丹炉!$N:$P,2,0)=1,40,IF($B71-VLOOKUP($AB71,药材与丹炉!$N:$P,2,0)=2,80,"爆炸")))),"")</f>
        <v>2</v>
      </c>
      <c r="AD71" s="1186">
        <f t="shared" si="17"/>
        <v>12</v>
      </c>
      <c r="AE71" s="1185">
        <f>IFERROR($J71*VLOOKUP($I71,药材与丹炉!$B:$K,10,0),0)+IFERROR($N71*VLOOKUP($M71,药材与丹炉!$B:$K,10,0),0)+IFERROR($S71*VLOOKUP($R71,药材与丹炉!$B:$K,10,0),0)+IFERROR($W71*VLOOKUP($V71,药材与丹炉!$B:$K,10,0),0)+IFERROR($AA71*VLOOKUP($Z71,药材与丹炉!$B:$K,10,0),0)+IFERROR($AC71*VLOOKUP($AB71,药材与丹炉!$N:$P,3,0)/100,0)</f>
        <v>3953</v>
      </c>
      <c r="AF71" s="1185">
        <v>5000</v>
      </c>
      <c r="AG71" s="693">
        <f t="shared" si="18"/>
        <v>1047</v>
      </c>
      <c r="AH71" s="1181">
        <f t="shared" si="19"/>
        <v>10000</v>
      </c>
      <c r="AI71" s="1181">
        <f t="shared" si="20"/>
        <v>6047</v>
      </c>
      <c r="AJ71" s="1185">
        <f>IFERROR(IF($Y71/VLOOKUP($Y71,药材与丹炉!$T:$U,2,0)&lt;=(VLOOKUP($AB71,药材与丹炉!$N:$O,2,0)+8)-($J71+IFERROR(IF($N71="",0,$N71),0)+IFERROR(IF($S71="",0,$S71),0)+IFERROR(IF($W71="",0,$W71),0)),1,2),1)</f>
        <v>1</v>
      </c>
      <c r="AK71" s="1184" t="b">
        <f>OR(NOT(IFERROR(OR($L71="",AND($L71&lt;&gt;"",$L71&gt;0,VLOOKUP($AB71,药材与丹炉!$N:$O,2,0)=6)),0)),AND($L71&lt;&gt;"",$L71&gt;0,OR(VLOOKUP($AB71,药材与丹炉!$N:$Q,4,0)-2&lt;$N71,$N71="")),AND($U71&lt;&gt;"",$U71&gt;0,OR(VLOOKUP($AB71,药材与丹炉!$N:$Q,4,0)-3&lt;$W71,$W71="")),NOT(OR(AND($Q71&lt;&gt;"",$S71&lt;&gt;"",VLOOKUP($AB71,药材与丹炉!$N:$Q,4,0)-3&gt;=$S71),$P71="")),NOT(OR(AND($H71&lt;&gt;"",$J71&lt;&gt;"",VLOOKUP($AB71,药材与丹炉!$N:$Q,4,0)-1&gt;=$J71),$G71="")),NOT(OR($U71="",AND($U71&lt;&gt;"",$U71&gt;0))),NOT(OR($Y71="",IF($Z71&lt;&gt;"",IFERROR(IF(VLOOKUP($Z71,药材与丹炉!$B:$D,3,0)=-1,$X71=1,IF(VLOOKUP($Z71,药材与丹炉!$B:$D,3,0)=1,$X71=2,$X71=0)),0),0))),$AC71="爆炸",(VLOOKUP($AB71,药材与丹炉!$N:$O,2,0)+8)&lt;$AD71)</f>
        <v>0</v>
      </c>
    </row>
    <row r="72" spans="1:37" ht="21.95" customHeight="1">
      <c r="A72" s="1185">
        <v>5308</v>
      </c>
      <c r="B72" s="1185">
        <v>4</v>
      </c>
      <c r="C72" s="1185" t="s">
        <v>3585</v>
      </c>
      <c r="D72" s="1185">
        <v>5</v>
      </c>
      <c r="E72" s="1188" t="s">
        <v>3586</v>
      </c>
      <c r="F72" s="1185">
        <v>54</v>
      </c>
      <c r="G72" s="1185" t="s">
        <v>6305</v>
      </c>
      <c r="H72" s="1185">
        <v>54</v>
      </c>
      <c r="I72" s="1185" t="s">
        <v>3507</v>
      </c>
      <c r="J72" s="1186">
        <f>IFERROR(CEILING($H72/VLOOKUP($I72,药材与丹炉!$B:$H,COLUMN(药材与丹炉!$H72)-1,0),1),"")</f>
        <v>6</v>
      </c>
      <c r="K72" s="1185" t="s">
        <v>6305</v>
      </c>
      <c r="L72" s="1185" t="str">
        <f t="shared" si="16"/>
        <v/>
      </c>
      <c r="M72" s="1185"/>
      <c r="N72" s="1186" t="str">
        <f>IFERROR(CEILING($L72/VLOOKUP($M72,药材与丹炉!$B:$H,COLUMN(药材与丹炉!$H72)-1,0),1),"")</f>
        <v/>
      </c>
      <c r="O72" s="1185">
        <v>216</v>
      </c>
      <c r="P72" s="1185" t="s">
        <v>6311</v>
      </c>
      <c r="Q72" s="1185">
        <v>180</v>
      </c>
      <c r="R72" s="1185" t="s">
        <v>3587</v>
      </c>
      <c r="S72" s="1186">
        <f>IFERROR(CEILING($Q72/VLOOKUP($R72,药材与丹炉!$B:$H,COLUMN(药材与丹炉!$H72)-1,0),1),"")</f>
        <v>5</v>
      </c>
      <c r="T72" s="1185" t="s">
        <v>6311</v>
      </c>
      <c r="U72" s="1185">
        <f>IFERROR(IF(O72-Q72=0,"",O72-Q72),"")</f>
        <v>36</v>
      </c>
      <c r="V72" s="1185" t="s">
        <v>3587</v>
      </c>
      <c r="W72" s="1186">
        <f>IFERROR(CEILING($U72/VLOOKUP($V72,药材与丹炉!$B:$H,COLUMN(药材与丹炉!$H72)-1,0),1),"")</f>
        <v>1</v>
      </c>
      <c r="X72" s="1185">
        <f>IF(IFERROR(IF(AND($J72&gt;0,$J72&lt;&gt;""),VLOOKUP($I72,药材与丹炉!$B:$D,3,0),0),0)+IFERROR(IF(AND($N72&gt;0,$N72&lt;&gt;""),VLOOKUP($M72,药材与丹炉!$B:$D,3,0),0),0)+IFERROR(IF(AND($S72&gt;0,$S72&lt;&gt;""),VLOOKUP($R72,药材与丹炉!$B:$D,3,0),0),0)+IFERROR(IF(AND($W72&gt;0,$W72&lt;&gt;""),VLOOKUP($V72,药材与丹炉!$B:$D,3,0),0),0)&gt;0,1,IF(IFERROR(IF(AND($J72&gt;0,$J72&lt;&gt;""),VLOOKUP($I72,药材与丹炉!$B:$D,3,0),0),0)+IFERROR(IF(AND($N72&gt;0,$N72&lt;&gt;""),VLOOKUP($M72,药材与丹炉!$B:$D,3,0),0),0)+IFERROR(IF(AND($S72&gt;0,$S72&lt;&gt;""),VLOOKUP($R72,药材与丹炉!$B:$D,3,0),0),0)+IFERROR(IF(AND($W72&gt;0,$W72&lt;&gt;""),VLOOKUP($V72,药材与丹炉!$B:$D,3,0),0),0)&lt;0,2,0))</f>
        <v>2</v>
      </c>
      <c r="Y72" s="1185">
        <v>9</v>
      </c>
      <c r="Z72" s="1185" t="s">
        <v>3489</v>
      </c>
      <c r="AA72" s="1186">
        <f>IFERROR($Y72/VLOOKUP($Z72,药材与丹炉!$B:$H,COLUMN(药材与丹炉!$H72)-1,0),"")</f>
        <v>1</v>
      </c>
      <c r="AB72" s="1185" t="s">
        <v>3574</v>
      </c>
      <c r="AC72" s="1185">
        <f>IFERROR(IF($B72-VLOOKUP($AB72,药材与丹炉!$N:$P,2,0)&lt;0,IF($AO$1="是",0,1),IF($B72-VLOOKUP($AB72,药材与丹炉!$N:$P,2,0)=0,2,IF($B72-VLOOKUP($AB72,药材与丹炉!$N:$P,2,0)=1,40,IF($B72-VLOOKUP($AB72,药材与丹炉!$N:$P,2,0)=2,80,"爆炸")))),"")</f>
        <v>1</v>
      </c>
      <c r="AD72" s="1186">
        <f t="shared" si="17"/>
        <v>13</v>
      </c>
      <c r="AE72" s="1185">
        <f>IFERROR($J72*VLOOKUP($I72,药材与丹炉!$B:$K,10,0),0)+IFERROR($N72*VLOOKUP($M72,药材与丹炉!$B:$K,10,0),0)+IFERROR($S72*VLOOKUP($R72,药材与丹炉!$B:$K,10,0),0)+IFERROR($W72*VLOOKUP($V72,药材与丹炉!$B:$K,10,0),0)+IFERROR($AA72*VLOOKUP($Z72,药材与丹炉!$B:$K,10,0),0)+IFERROR($AC72*VLOOKUP($AB72,药材与丹炉!$N:$P,3,0)/100,0)</f>
        <v>28905</v>
      </c>
      <c r="AF72" s="1185">
        <v>27500</v>
      </c>
      <c r="AG72" s="693">
        <f t="shared" si="18"/>
        <v>-1405</v>
      </c>
      <c r="AH72" s="1181">
        <f t="shared" si="19"/>
        <v>55000</v>
      </c>
      <c r="AI72" s="1181">
        <f t="shared" si="20"/>
        <v>26095</v>
      </c>
      <c r="AJ72" s="1185">
        <f>IFERROR(IF($Y72/VLOOKUP($Y72,药材与丹炉!$T:$U,2,0)&lt;=(VLOOKUP($AB72,药材与丹炉!$N:$O,2,0)+8)-($J72+IFERROR(IF($N72="",0,$N72),0)+IFERROR(IF($S72="",0,$S72),0)+IFERROR(IF($W72="",0,$W72),0)),1,2),1)</f>
        <v>2</v>
      </c>
      <c r="AK72" s="1184" t="b">
        <f>OR(NOT(IFERROR(OR($L72="",AND($L72&lt;&gt;"",$L72&gt;0,VLOOKUP($AB72,药材与丹炉!$N:$O,2,0)=6)),0)),AND($L72&lt;&gt;"",$L72&gt;0,OR(VLOOKUP($AB72,药材与丹炉!$N:$Q,4,0)-2&lt;$N72,$N72="")),AND($U72&lt;&gt;"",$U72&gt;0,OR(VLOOKUP($AB72,药材与丹炉!$N:$Q,4,0)-3&lt;$W72,$W72="")),NOT(OR(AND($Q72&lt;&gt;"",$S72&lt;&gt;"",VLOOKUP($AB72,药材与丹炉!$N:$Q,4,0)-3&gt;=$S72),$P72="")),NOT(OR(AND($H72&lt;&gt;"",$J72&lt;&gt;"",VLOOKUP($AB72,药材与丹炉!$N:$Q,4,0)-1&gt;=$J72),$G72="")),NOT(OR($U72="",AND($U72&lt;&gt;"",$U72&gt;0))),NOT(OR($Y72="",IF($Z72&lt;&gt;"",IFERROR(IF(VLOOKUP($Z72,药材与丹炉!$B:$D,3,0)=-1,$X72=1,IF(VLOOKUP($Z72,药材与丹炉!$B:$D,3,0)=1,$X72=2,$X72=0)),0),0))),$AC72="爆炸",(VLOOKUP($AB72,药材与丹炉!$N:$O,2,0)+8)&lt;$AD72)</f>
        <v>0</v>
      </c>
    </row>
    <row r="73" spans="1:37" ht="21.95" customHeight="1">
      <c r="A73" s="1185">
        <v>5309</v>
      </c>
      <c r="B73" s="1185">
        <v>4</v>
      </c>
      <c r="C73" s="1185" t="s">
        <v>3588</v>
      </c>
      <c r="D73" s="1185">
        <v>60</v>
      </c>
      <c r="E73" s="1188" t="s">
        <v>3589</v>
      </c>
      <c r="F73" s="1185">
        <v>54</v>
      </c>
      <c r="G73" s="1185" t="s">
        <v>6305</v>
      </c>
      <c r="H73" s="1185">
        <v>54</v>
      </c>
      <c r="I73" s="1185" t="s">
        <v>3520</v>
      </c>
      <c r="J73" s="1186">
        <f>IFERROR(CEILING($H73/VLOOKUP($I73,药材与丹炉!$B:$H,COLUMN(药材与丹炉!$H73)-1,0),1),"")</f>
        <v>6</v>
      </c>
      <c r="K73" s="1185" t="s">
        <v>6305</v>
      </c>
      <c r="L73" s="1185" t="str">
        <f t="shared" si="16"/>
        <v/>
      </c>
      <c r="M73" s="1185"/>
      <c r="N73" s="1186" t="str">
        <f>IFERROR(CEILING($L73/VLOOKUP($M73,药材与丹炉!$B:$H,COLUMN(药材与丹炉!$H73)-1,0),1),"")</f>
        <v/>
      </c>
      <c r="O73" s="1185"/>
      <c r="P73" s="1185" t="s">
        <v>6324</v>
      </c>
      <c r="Q73" s="1185">
        <v>72</v>
      </c>
      <c r="R73" s="1185" t="s">
        <v>3590</v>
      </c>
      <c r="S73" s="1186">
        <f>IFERROR(CEILING($Q73/VLOOKUP($R73,药材与丹炉!$B:$H,COLUMN(药材与丹炉!$H73)-1,0),1),"")</f>
        <v>2</v>
      </c>
      <c r="T73" s="1185" t="s">
        <v>6322</v>
      </c>
      <c r="U73" s="1185">
        <v>9</v>
      </c>
      <c r="V73" s="1185" t="s">
        <v>3578</v>
      </c>
      <c r="W73" s="1186">
        <f>IFERROR(CEILING($U73/VLOOKUP($V73,药材与丹炉!$B:$H,COLUMN(药材与丹炉!$H73)-1,0),1),"")</f>
        <v>1</v>
      </c>
      <c r="X73" s="1185">
        <f>IF(IFERROR(IF(AND($J73&gt;0,$J73&lt;&gt;""),VLOOKUP($I73,药材与丹炉!$B:$D,3,0),0),0)+IFERROR(IF(AND($N73&gt;0,$N73&lt;&gt;""),VLOOKUP($M73,药材与丹炉!$B:$D,3,0),0),0)+IFERROR(IF(AND($S73&gt;0,$S73&lt;&gt;""),VLOOKUP($R73,药材与丹炉!$B:$D,3,0),0),0)+IFERROR(IF(AND($W73&gt;0,$W73&lt;&gt;""),VLOOKUP($V73,药材与丹炉!$B:$D,3,0),0),0)&gt;0,1,IF(IFERROR(IF(AND($J73&gt;0,$J73&lt;&gt;""),VLOOKUP($I73,药材与丹炉!$B:$D,3,0),0),0)+IFERROR(IF(AND($N73&gt;0,$N73&lt;&gt;""),VLOOKUP($M73,药材与丹炉!$B:$D,3,0),0),0)+IFERROR(IF(AND($S73&gt;0,$S73&lt;&gt;""),VLOOKUP($R73,药材与丹炉!$B:$D,3,0),0),0)+IFERROR(IF(AND($W73&gt;0,$W73&lt;&gt;""),VLOOKUP($V73,药材与丹炉!$B:$D,3,0),0),0)&lt;0,2,0))</f>
        <v>0</v>
      </c>
      <c r="Y73" s="1185">
        <v>36</v>
      </c>
      <c r="Z73" s="1185" t="s">
        <v>3520</v>
      </c>
      <c r="AA73" s="1186">
        <f>IFERROR($Y73/VLOOKUP($Z73,药材与丹炉!$B:$H,COLUMN(药材与丹炉!$H73)-1,0),"")</f>
        <v>4</v>
      </c>
      <c r="AB73" s="1185" t="s">
        <v>3574</v>
      </c>
      <c r="AC73" s="1185">
        <f>IFERROR(IF($B73-VLOOKUP($AB73,药材与丹炉!$N:$P,2,0)&lt;0,IF($AO$1="是",0,1),IF($B73-VLOOKUP($AB73,药材与丹炉!$N:$P,2,0)=0,2,IF($B73-VLOOKUP($AB73,药材与丹炉!$N:$P,2,0)=1,40,IF($B73-VLOOKUP($AB73,药材与丹炉!$N:$P,2,0)=2,80,"爆炸")))),"")</f>
        <v>1</v>
      </c>
      <c r="AD73" s="1186">
        <f t="shared" si="17"/>
        <v>13</v>
      </c>
      <c r="AE73" s="1185">
        <f>IFERROR($J73*VLOOKUP($I73,药材与丹炉!$B:$K,10,0),0)+IFERROR($N73*VLOOKUP($M73,药材与丹炉!$B:$K,10,0),0)+IFERROR($S73*VLOOKUP($R73,药材与丹炉!$B:$K,10,0),0)+IFERROR($W73*VLOOKUP($V73,药材与丹炉!$B:$K,10,0),0)+IFERROR($AA73*VLOOKUP($Z73,药材与丹炉!$B:$K,10,0),0)+IFERROR($AC73*VLOOKUP($AB73,药材与丹炉!$N:$P,3,0)/100,0)</f>
        <v>13245</v>
      </c>
      <c r="AF73" s="1185">
        <v>15000</v>
      </c>
      <c r="AG73" s="693">
        <f t="shared" si="18"/>
        <v>1755</v>
      </c>
      <c r="AH73" s="1181">
        <f t="shared" si="19"/>
        <v>30000</v>
      </c>
      <c r="AI73" s="1181">
        <f t="shared" si="20"/>
        <v>16755</v>
      </c>
      <c r="AJ73" s="1185">
        <f>IFERROR(IF($Y73/VLOOKUP($Y73,药材与丹炉!$T:$U,2,0)&lt;=(VLOOKUP($AB73,药材与丹炉!$N:$O,2,0)+8)-($J73+IFERROR(IF($N73="",0,$N73),0)+IFERROR(IF($S73="",0,$S73),0)+IFERROR(IF($W73="",0,$W73),0)),1,2),1)</f>
        <v>1</v>
      </c>
      <c r="AK73" s="1184" t="b">
        <f>OR(NOT(IFERROR(OR($L73="",AND($L73&lt;&gt;"",$L73&gt;0,VLOOKUP($AB73,药材与丹炉!$N:$O,2,0)=6)),0)),AND($L73&lt;&gt;"",$L73&gt;0,OR(VLOOKUP($AB73,药材与丹炉!$N:$Q,4,0)-2&lt;$N73,$N73="")),AND($U73&lt;&gt;"",$U73&gt;0,OR(VLOOKUP($AB73,药材与丹炉!$N:$Q,4,0)-3&lt;$W73,$W73="")),NOT(OR(AND($Q73&lt;&gt;"",$S73&lt;&gt;"",VLOOKUP($AB73,药材与丹炉!$N:$Q,4,0)-3&gt;=$S73),$P73="")),NOT(OR(AND($H73&lt;&gt;"",$J73&lt;&gt;"",VLOOKUP($AB73,药材与丹炉!$N:$Q,4,0)-1&gt;=$J73),$G73="")),NOT(OR($U73="",AND($U73&lt;&gt;"",$U73&gt;0))),NOT(OR($Y73="",IF($Z73&lt;&gt;"",IFERROR(IF(VLOOKUP($Z73,药材与丹炉!$B:$D,3,0)=-1,$X73=1,IF(VLOOKUP($Z73,药材与丹炉!$B:$D,3,0)=1,$X73=2,$X73=0)),0),0))),$AC73="爆炸",(VLOOKUP($AB73,药材与丹炉!$N:$O,2,0)+8)&lt;$AD73)</f>
        <v>0</v>
      </c>
    </row>
    <row r="74" spans="1:37" ht="21.95" customHeight="1">
      <c r="A74" s="1185">
        <v>5310</v>
      </c>
      <c r="B74" s="1185">
        <v>4</v>
      </c>
      <c r="C74" s="1185" t="s">
        <v>3592</v>
      </c>
      <c r="D74" s="1185">
        <v>50</v>
      </c>
      <c r="E74" s="1188" t="s">
        <v>3593</v>
      </c>
      <c r="F74" s="1185">
        <v>36</v>
      </c>
      <c r="G74" s="1185" t="s">
        <v>6304</v>
      </c>
      <c r="H74" s="1185">
        <v>36</v>
      </c>
      <c r="I74" s="1185" t="s">
        <v>3511</v>
      </c>
      <c r="J74" s="1186">
        <f>IFERROR(CEILING($H74/VLOOKUP($I74,药材与丹炉!$B:$H,COLUMN(药材与丹炉!$H74)-1,0),1),"")</f>
        <v>4</v>
      </c>
      <c r="K74" s="1185" t="s">
        <v>6304</v>
      </c>
      <c r="L74" s="1185" t="str">
        <f t="shared" si="16"/>
        <v/>
      </c>
      <c r="M74" s="1185"/>
      <c r="N74" s="1186" t="str">
        <f>IFERROR(CEILING($L74/VLOOKUP($M74,药材与丹炉!$B:$H,COLUMN(药材与丹炉!$H74)-1,0),1),"")</f>
        <v/>
      </c>
      <c r="O74" s="1185"/>
      <c r="P74" s="1185" t="s">
        <v>4355</v>
      </c>
      <c r="Q74" s="1185">
        <v>18</v>
      </c>
      <c r="R74" s="1185" t="s">
        <v>3454</v>
      </c>
      <c r="S74" s="1186">
        <f>IFERROR(CEILING($Q74/VLOOKUP($R74,药材与丹炉!$B:$H,COLUMN(药材与丹炉!$H74)-1,0),1),"")</f>
        <v>6</v>
      </c>
      <c r="T74" s="1185" t="s">
        <v>4349</v>
      </c>
      <c r="U74" s="1185">
        <v>9</v>
      </c>
      <c r="V74" s="1185" t="s">
        <v>3594</v>
      </c>
      <c r="W74" s="1186">
        <f>IFERROR(CEILING($U74/VLOOKUP($V74,药材与丹炉!$B:$H,COLUMN(药材与丹炉!$H74)-1,0),1),"")</f>
        <v>1</v>
      </c>
      <c r="X74" s="1185">
        <f>IF(IFERROR(IF(AND($J74&gt;0,$J74&lt;&gt;""),VLOOKUP($I74,药材与丹炉!$B:$D,3,0),0),0)+IFERROR(IF(AND($N74&gt;0,$N74&lt;&gt;""),VLOOKUP($M74,药材与丹炉!$B:$D,3,0),0),0)+IFERROR(IF(AND($S74&gt;0,$S74&lt;&gt;""),VLOOKUP($R74,药材与丹炉!$B:$D,3,0),0),0)+IFERROR(IF(AND($W74&gt;0,$W74&lt;&gt;""),VLOOKUP($V74,药材与丹炉!$B:$D,3,0),0),0)&gt;0,1,IF(IFERROR(IF(AND($J74&gt;0,$J74&lt;&gt;""),VLOOKUP($I74,药材与丹炉!$B:$D,3,0),0),0)+IFERROR(IF(AND($N74&gt;0,$N74&lt;&gt;""),VLOOKUP($M74,药材与丹炉!$B:$D,3,0),0),0)+IFERROR(IF(AND($S74&gt;0,$S74&lt;&gt;""),VLOOKUP($R74,药材与丹炉!$B:$D,3,0),0),0)+IFERROR(IF(AND($W74&gt;0,$W74&lt;&gt;""),VLOOKUP($V74,药材与丹炉!$B:$D,3,0),0),0)&lt;0,2,0))</f>
        <v>1</v>
      </c>
      <c r="Y74" s="1185">
        <v>3</v>
      </c>
      <c r="Z74" s="1185" t="s">
        <v>3441</v>
      </c>
      <c r="AA74" s="1186">
        <f>IFERROR($Y74/VLOOKUP($Z74,药材与丹炉!$B:$H,COLUMN(药材与丹炉!$H74)-1,0),"")</f>
        <v>1</v>
      </c>
      <c r="AB74" s="1185" t="s">
        <v>3499</v>
      </c>
      <c r="AC74" s="1185">
        <f>IFERROR(IF($B74-VLOOKUP($AB74,药材与丹炉!$N:$P,2,0)&lt;0,IF($AO$1="是",0,1),IF($B74-VLOOKUP($AB74,药材与丹炉!$N:$P,2,0)=0,2,IF($B74-VLOOKUP($AB74,药材与丹炉!$N:$P,2,0)=1,40,IF($B74-VLOOKUP($AB74,药材与丹炉!$N:$P,2,0)=2,80,"爆炸")))),"")</f>
        <v>2</v>
      </c>
      <c r="AD74" s="1186">
        <f t="shared" si="17"/>
        <v>12</v>
      </c>
      <c r="AE74" s="1185">
        <f>IFERROR($J74*VLOOKUP($I74,药材与丹炉!$B:$K,10,0),0)+IFERROR($N74*VLOOKUP($M74,药材与丹炉!$B:$K,10,0),0)+IFERROR($S74*VLOOKUP($R74,药材与丹炉!$B:$K,10,0),0)+IFERROR($W74*VLOOKUP($V74,药材与丹炉!$B:$K,10,0),0)+IFERROR($AA74*VLOOKUP($Z74,药材与丹炉!$B:$K,10,0),0)+IFERROR($AC74*VLOOKUP($AB74,药材与丹炉!$N:$P,3,0)/100,0)</f>
        <v>2477</v>
      </c>
      <c r="AF74" s="1185">
        <v>2500</v>
      </c>
      <c r="AG74" s="693">
        <f t="shared" si="18"/>
        <v>23</v>
      </c>
      <c r="AH74" s="1181">
        <f t="shared" si="19"/>
        <v>5000</v>
      </c>
      <c r="AI74" s="1181">
        <f t="shared" si="20"/>
        <v>2523</v>
      </c>
      <c r="AJ74" s="1185">
        <f>IFERROR(IF($Y74/VLOOKUP($Y74,药材与丹炉!$T:$U,2,0)&lt;=(VLOOKUP($AB74,药材与丹炉!$N:$O,2,0)+8)-($J74+IFERROR(IF($N74="",0,$N74),0)+IFERROR(IF($S74="",0,$S74),0)+IFERROR(IF($W74="",0,$W74),0)),1,2),1)</f>
        <v>2</v>
      </c>
      <c r="AK74" s="1184" t="b">
        <f>OR(NOT(IFERROR(OR($L74="",AND($L74&lt;&gt;"",$L74&gt;0,VLOOKUP($AB74,药材与丹炉!$N:$O,2,0)=6)),0)),AND($L74&lt;&gt;"",$L74&gt;0,OR(VLOOKUP($AB74,药材与丹炉!$N:$Q,4,0)-2&lt;$N74,$N74="")),AND($U74&lt;&gt;"",$U74&gt;0,OR(VLOOKUP($AB74,药材与丹炉!$N:$Q,4,0)-3&lt;$W74,$W74="")),NOT(OR(AND($Q74&lt;&gt;"",$S74&lt;&gt;"",VLOOKUP($AB74,药材与丹炉!$N:$Q,4,0)-3&gt;=$S74),$P74="")),NOT(OR(AND($H74&lt;&gt;"",$J74&lt;&gt;"",VLOOKUP($AB74,药材与丹炉!$N:$Q,4,0)-1&gt;=$J74),$G74="")),NOT(OR($U74="",AND($U74&lt;&gt;"",$U74&gt;0))),NOT(OR($Y74="",IF($Z74&lt;&gt;"",IFERROR(IF(VLOOKUP($Z74,药材与丹炉!$B:$D,3,0)=-1,$X74=1,IF(VLOOKUP($Z74,药材与丹炉!$B:$D,3,0)=1,$X74=2,$X74=0)),0),0))),$AC74="爆炸",(VLOOKUP($AB74,药材与丹炉!$N:$O,2,0)+8)&lt;$AD74)</f>
        <v>0</v>
      </c>
    </row>
    <row r="75" spans="1:37" ht="21.95" customHeight="1">
      <c r="A75" s="1185">
        <v>5311</v>
      </c>
      <c r="B75" s="1185">
        <v>4</v>
      </c>
      <c r="C75" s="1185" t="s">
        <v>3595</v>
      </c>
      <c r="D75" s="1185">
        <v>50</v>
      </c>
      <c r="E75" s="1188" t="s">
        <v>3596</v>
      </c>
      <c r="F75" s="1185">
        <v>36</v>
      </c>
      <c r="G75" s="1185" t="s">
        <v>6304</v>
      </c>
      <c r="H75" s="1185">
        <v>36</v>
      </c>
      <c r="I75" s="1185" t="s">
        <v>3511</v>
      </c>
      <c r="J75" s="1186">
        <f>IFERROR(CEILING($H75/VLOOKUP($I75,药材与丹炉!$B:$H,COLUMN(药材与丹炉!$H75)-1,0),1),"")</f>
        <v>4</v>
      </c>
      <c r="K75" s="1185" t="s">
        <v>6304</v>
      </c>
      <c r="L75" s="1185" t="str">
        <f t="shared" si="16"/>
        <v/>
      </c>
      <c r="M75" s="1185"/>
      <c r="N75" s="1186" t="str">
        <f>IFERROR(CEILING($L75/VLOOKUP($M75,药材与丹炉!$B:$H,COLUMN(药材与丹炉!$H75)-1,0),1),"")</f>
        <v/>
      </c>
      <c r="O75" s="1185"/>
      <c r="P75" s="1185" t="s">
        <v>4295</v>
      </c>
      <c r="Q75" s="1185">
        <v>18</v>
      </c>
      <c r="R75" s="1185" t="s">
        <v>3457</v>
      </c>
      <c r="S75" s="1186">
        <f>IFERROR(CEILING($Q75/VLOOKUP($R75,药材与丹炉!$B:$H,COLUMN(药材与丹炉!$H75)-1,0),1),"")</f>
        <v>6</v>
      </c>
      <c r="T75" s="1185" t="s">
        <v>4349</v>
      </c>
      <c r="U75" s="1185">
        <v>9</v>
      </c>
      <c r="V75" s="1185" t="s">
        <v>3594</v>
      </c>
      <c r="W75" s="1186">
        <f>IFERROR(CEILING($U75/VLOOKUP($V75,药材与丹炉!$B:$H,COLUMN(药材与丹炉!$H75)-1,0),1),"")</f>
        <v>1</v>
      </c>
      <c r="X75" s="1185">
        <f>IF(IFERROR(IF(AND($J75&gt;0,$J75&lt;&gt;""),VLOOKUP($I75,药材与丹炉!$B:$D,3,0),0),0)+IFERROR(IF(AND($N75&gt;0,$N75&lt;&gt;""),VLOOKUP($M75,药材与丹炉!$B:$D,3,0),0),0)+IFERROR(IF(AND($S75&gt;0,$S75&lt;&gt;""),VLOOKUP($R75,药材与丹炉!$B:$D,3,0),0),0)+IFERROR(IF(AND($W75&gt;0,$W75&lt;&gt;""),VLOOKUP($V75,药材与丹炉!$B:$D,3,0),0),0)&gt;0,1,IF(IFERROR(IF(AND($J75&gt;0,$J75&lt;&gt;""),VLOOKUP($I75,药材与丹炉!$B:$D,3,0),0),0)+IFERROR(IF(AND($N75&gt;0,$N75&lt;&gt;""),VLOOKUP($M75,药材与丹炉!$B:$D,3,0),0),0)+IFERROR(IF(AND($S75&gt;0,$S75&lt;&gt;""),VLOOKUP($R75,药材与丹炉!$B:$D,3,0),0),0)+IFERROR(IF(AND($W75&gt;0,$W75&lt;&gt;""),VLOOKUP($V75,药材与丹炉!$B:$D,3,0),0),0)&lt;0,2,0))</f>
        <v>1</v>
      </c>
      <c r="Y75" s="1185">
        <v>3</v>
      </c>
      <c r="Z75" s="1185" t="s">
        <v>3441</v>
      </c>
      <c r="AA75" s="1186">
        <f>IFERROR($Y75/VLOOKUP($Z75,药材与丹炉!$B:$H,COLUMN(药材与丹炉!$H75)-1,0),"")</f>
        <v>1</v>
      </c>
      <c r="AB75" s="1185" t="s">
        <v>3499</v>
      </c>
      <c r="AC75" s="1185">
        <f>IFERROR(IF($B75-VLOOKUP($AB75,药材与丹炉!$N:$P,2,0)&lt;0,IF($AO$1="是",0,1),IF($B75-VLOOKUP($AB75,药材与丹炉!$N:$P,2,0)=0,2,IF($B75-VLOOKUP($AB75,药材与丹炉!$N:$P,2,0)=1,40,IF($B75-VLOOKUP($AB75,药材与丹炉!$N:$P,2,0)=2,80,"爆炸")))),"")</f>
        <v>2</v>
      </c>
      <c r="AD75" s="1186">
        <f t="shared" si="17"/>
        <v>12</v>
      </c>
      <c r="AE75" s="1185">
        <f>IFERROR($J75*VLOOKUP($I75,药材与丹炉!$B:$K,10,0),0)+IFERROR($N75*VLOOKUP($M75,药材与丹炉!$B:$K,10,0),0)+IFERROR($S75*VLOOKUP($R75,药材与丹炉!$B:$K,10,0),0)+IFERROR($W75*VLOOKUP($V75,药材与丹炉!$B:$K,10,0),0)+IFERROR($AA75*VLOOKUP($Z75,药材与丹炉!$B:$K,10,0),0)+IFERROR($AC75*VLOOKUP($AB75,药材与丹炉!$N:$P,3,0)/100,0)</f>
        <v>2477</v>
      </c>
      <c r="AF75" s="1185">
        <v>2500</v>
      </c>
      <c r="AG75" s="693">
        <f t="shared" si="18"/>
        <v>23</v>
      </c>
      <c r="AH75" s="1181">
        <f t="shared" si="19"/>
        <v>5000</v>
      </c>
      <c r="AI75" s="1181">
        <f t="shared" si="20"/>
        <v>2523</v>
      </c>
      <c r="AJ75" s="1185">
        <f>IFERROR(IF($Y75/VLOOKUP($Y75,药材与丹炉!$T:$U,2,0)&lt;=(VLOOKUP($AB75,药材与丹炉!$N:$O,2,0)+8)-($J75+IFERROR(IF($N75="",0,$N75),0)+IFERROR(IF($S75="",0,$S75),0)+IFERROR(IF($W75="",0,$W75),0)),1,2),1)</f>
        <v>2</v>
      </c>
      <c r="AK75" s="1184" t="b">
        <f>OR(NOT(IFERROR(OR($L75="",AND($L75&lt;&gt;"",$L75&gt;0,VLOOKUP($AB75,药材与丹炉!$N:$O,2,0)=6)),0)),AND($L75&lt;&gt;"",$L75&gt;0,OR(VLOOKUP($AB75,药材与丹炉!$N:$Q,4,0)-2&lt;$N75,$N75="")),AND($U75&lt;&gt;"",$U75&gt;0,OR(VLOOKUP($AB75,药材与丹炉!$N:$Q,4,0)-3&lt;$W75,$W75="")),NOT(OR(AND($Q75&lt;&gt;"",$S75&lt;&gt;"",VLOOKUP($AB75,药材与丹炉!$N:$Q,4,0)-3&gt;=$S75),$P75="")),NOT(OR(AND($H75&lt;&gt;"",$J75&lt;&gt;"",VLOOKUP($AB75,药材与丹炉!$N:$Q,4,0)-1&gt;=$J75),$G75="")),NOT(OR($U75="",AND($U75&lt;&gt;"",$U75&gt;0))),NOT(OR($Y75="",IF($Z75&lt;&gt;"",IFERROR(IF(VLOOKUP($Z75,药材与丹炉!$B:$D,3,0)=-1,$X75=1,IF(VLOOKUP($Z75,药材与丹炉!$B:$D,3,0)=1,$X75=2,$X75=0)),0),0))),$AC75="爆炸",(VLOOKUP($AB75,药材与丹炉!$N:$O,2,0)+8)&lt;$AD75)</f>
        <v>0</v>
      </c>
    </row>
    <row r="76" spans="1:37" ht="21.95" customHeight="1">
      <c r="A76" s="1185">
        <v>5312</v>
      </c>
      <c r="B76" s="1185">
        <v>4</v>
      </c>
      <c r="C76" s="1185" t="s">
        <v>3597</v>
      </c>
      <c r="D76" s="1185">
        <v>50</v>
      </c>
      <c r="E76" s="1188" t="s">
        <v>3598</v>
      </c>
      <c r="F76" s="1185">
        <v>36</v>
      </c>
      <c r="G76" s="1185" t="s">
        <v>6304</v>
      </c>
      <c r="H76" s="1185">
        <v>36</v>
      </c>
      <c r="I76" s="1185" t="s">
        <v>3511</v>
      </c>
      <c r="J76" s="1186">
        <f>IFERROR(CEILING($H76/VLOOKUP($I76,药材与丹炉!$B:$H,COLUMN(药材与丹炉!$H76)-1,0),1),"")</f>
        <v>4</v>
      </c>
      <c r="K76" s="1185" t="s">
        <v>6304</v>
      </c>
      <c r="L76" s="1185" t="str">
        <f t="shared" si="16"/>
        <v/>
      </c>
      <c r="M76" s="1185"/>
      <c r="N76" s="1186" t="str">
        <f>IFERROR(CEILING($L76/VLOOKUP($M76,药材与丹炉!$B:$H,COLUMN(药材与丹炉!$H76)-1,0),1),"")</f>
        <v/>
      </c>
      <c r="O76" s="1185"/>
      <c r="P76" s="1185" t="s">
        <v>4320</v>
      </c>
      <c r="Q76" s="1185">
        <v>18</v>
      </c>
      <c r="R76" s="1185" t="s">
        <v>3451</v>
      </c>
      <c r="S76" s="1186">
        <f>IFERROR(CEILING($Q76/VLOOKUP($R76,药材与丹炉!$B:$H,COLUMN(药材与丹炉!$H76)-1,0),1),"")</f>
        <v>6</v>
      </c>
      <c r="T76" s="1185" t="s">
        <v>4349</v>
      </c>
      <c r="U76" s="1185">
        <v>9</v>
      </c>
      <c r="V76" s="1185" t="s">
        <v>3594</v>
      </c>
      <c r="W76" s="1186">
        <f>IFERROR(CEILING($U76/VLOOKUP($V76,药材与丹炉!$B:$H,COLUMN(药材与丹炉!$H76)-1,0),1),"")</f>
        <v>1</v>
      </c>
      <c r="X76" s="1185">
        <f>IF(IFERROR(IF(AND($J76&gt;0,$J76&lt;&gt;""),VLOOKUP($I76,药材与丹炉!$B:$D,3,0),0),0)+IFERROR(IF(AND($N76&gt;0,$N76&lt;&gt;""),VLOOKUP($M76,药材与丹炉!$B:$D,3,0),0),0)+IFERROR(IF(AND($S76&gt;0,$S76&lt;&gt;""),VLOOKUP($R76,药材与丹炉!$B:$D,3,0),0),0)+IFERROR(IF(AND($W76&gt;0,$W76&lt;&gt;""),VLOOKUP($V76,药材与丹炉!$B:$D,3,0),0),0)&gt;0,1,IF(IFERROR(IF(AND($J76&gt;0,$J76&lt;&gt;""),VLOOKUP($I76,药材与丹炉!$B:$D,3,0),0),0)+IFERROR(IF(AND($N76&gt;0,$N76&lt;&gt;""),VLOOKUP($M76,药材与丹炉!$B:$D,3,0),0),0)+IFERROR(IF(AND($S76&gt;0,$S76&lt;&gt;""),VLOOKUP($R76,药材与丹炉!$B:$D,3,0),0),0)+IFERROR(IF(AND($W76&gt;0,$W76&lt;&gt;""),VLOOKUP($V76,药材与丹炉!$B:$D,3,0),0),0)&lt;0,2,0))</f>
        <v>0</v>
      </c>
      <c r="Y76" s="1185">
        <v>3</v>
      </c>
      <c r="Z76" s="1185" t="s">
        <v>3407</v>
      </c>
      <c r="AA76" s="1186">
        <f>IFERROR($Y76/VLOOKUP($Z76,药材与丹炉!$B:$H,COLUMN(药材与丹炉!$H76)-1,0),"")</f>
        <v>1</v>
      </c>
      <c r="AB76" s="1185" t="s">
        <v>3499</v>
      </c>
      <c r="AC76" s="1185">
        <f>IFERROR(IF($B76-VLOOKUP($AB76,药材与丹炉!$N:$P,2,0)&lt;0,IF($AO$1="是",0,1),IF($B76-VLOOKUP($AB76,药材与丹炉!$N:$P,2,0)=0,2,IF($B76-VLOOKUP($AB76,药材与丹炉!$N:$P,2,0)=1,40,IF($B76-VLOOKUP($AB76,药材与丹炉!$N:$P,2,0)=2,80,"爆炸")))),"")</f>
        <v>2</v>
      </c>
      <c r="AD76" s="1186">
        <f t="shared" si="17"/>
        <v>12</v>
      </c>
      <c r="AE76" s="1185">
        <f>IFERROR($J76*VLOOKUP($I76,药材与丹炉!$B:$K,10,0),0)+IFERROR($N76*VLOOKUP($M76,药材与丹炉!$B:$K,10,0),0)+IFERROR($S76*VLOOKUP($R76,药材与丹炉!$B:$K,10,0),0)+IFERROR($W76*VLOOKUP($V76,药材与丹炉!$B:$K,10,0),0)+IFERROR($AA76*VLOOKUP($Z76,药材与丹炉!$B:$K,10,0),0)+IFERROR($AC76*VLOOKUP($AB76,药材与丹炉!$N:$P,3,0)/100,0)</f>
        <v>2477</v>
      </c>
      <c r="AF76" s="1185">
        <v>2500</v>
      </c>
      <c r="AG76" s="693">
        <f t="shared" si="18"/>
        <v>23</v>
      </c>
      <c r="AH76" s="1181">
        <f t="shared" si="19"/>
        <v>5000</v>
      </c>
      <c r="AI76" s="1181">
        <f t="shared" si="20"/>
        <v>2523</v>
      </c>
      <c r="AJ76" s="1185">
        <f>IFERROR(IF($Y76/VLOOKUP($Y76,药材与丹炉!$T:$U,2,0)&lt;=(VLOOKUP($AB76,药材与丹炉!$N:$O,2,0)+8)-($J76+IFERROR(IF($N76="",0,$N76),0)+IFERROR(IF($S76="",0,$S76),0)+IFERROR(IF($W76="",0,$W76),0)),1,2),1)</f>
        <v>2</v>
      </c>
      <c r="AK76" s="1184" t="b">
        <f>OR(NOT(IFERROR(OR($L76="",AND($L76&lt;&gt;"",$L76&gt;0,VLOOKUP($AB76,药材与丹炉!$N:$O,2,0)=6)),0)),AND($L76&lt;&gt;"",$L76&gt;0,OR(VLOOKUP($AB76,药材与丹炉!$N:$Q,4,0)-2&lt;$N76,$N76="")),AND($U76&lt;&gt;"",$U76&gt;0,OR(VLOOKUP($AB76,药材与丹炉!$N:$Q,4,0)-3&lt;$W76,$W76="")),NOT(OR(AND($Q76&lt;&gt;"",$S76&lt;&gt;"",VLOOKUP($AB76,药材与丹炉!$N:$Q,4,0)-3&gt;=$S76),$P76="")),NOT(OR(AND($H76&lt;&gt;"",$J76&lt;&gt;"",VLOOKUP($AB76,药材与丹炉!$N:$Q,4,0)-1&gt;=$J76),$G76="")),NOT(OR($U76="",AND($U76&lt;&gt;"",$U76&gt;0))),NOT(OR($Y76="",IF($Z76&lt;&gt;"",IFERROR(IF(VLOOKUP($Z76,药材与丹炉!$B:$D,3,0)=-1,$X76=1,IF(VLOOKUP($Z76,药材与丹炉!$B:$D,3,0)=1,$X76=2,$X76=0)),0),0))),$AC76="爆炸",(VLOOKUP($AB76,药材与丹炉!$N:$O,2,0)+8)&lt;$AD76)</f>
        <v>0</v>
      </c>
    </row>
    <row r="77" spans="1:37" ht="21.95" customHeight="1">
      <c r="A77" s="1185">
        <v>5313</v>
      </c>
      <c r="B77" s="1185">
        <v>4</v>
      </c>
      <c r="C77" s="1185" t="s">
        <v>3599</v>
      </c>
      <c r="D77" s="1185">
        <v>50</v>
      </c>
      <c r="E77" s="1188" t="s">
        <v>3600</v>
      </c>
      <c r="F77" s="1185">
        <v>36</v>
      </c>
      <c r="G77" s="1185" t="s">
        <v>6304</v>
      </c>
      <c r="H77" s="1185">
        <v>36</v>
      </c>
      <c r="I77" s="1185" t="s">
        <v>3511</v>
      </c>
      <c r="J77" s="1186">
        <f>IFERROR(CEILING($H77/VLOOKUP($I77,药材与丹炉!$B:$H,COLUMN(药材与丹炉!$H77)-1,0),1),"")</f>
        <v>4</v>
      </c>
      <c r="K77" s="1185" t="s">
        <v>6304</v>
      </c>
      <c r="L77" s="1185" t="str">
        <f t="shared" si="16"/>
        <v/>
      </c>
      <c r="M77" s="1185"/>
      <c r="N77" s="1186" t="str">
        <f>IFERROR(CEILING($L77/VLOOKUP($M77,药材与丹炉!$B:$H,COLUMN(药材与丹炉!$H77)-1,0),1),"")</f>
        <v/>
      </c>
      <c r="O77" s="1185"/>
      <c r="P77" s="1185" t="s">
        <v>6306</v>
      </c>
      <c r="Q77" s="1185">
        <v>18</v>
      </c>
      <c r="R77" s="1185" t="s">
        <v>3448</v>
      </c>
      <c r="S77" s="1186">
        <f>IFERROR(CEILING($Q77/VLOOKUP($R77,药材与丹炉!$B:$H,COLUMN(药材与丹炉!$H77)-1,0),1),"")</f>
        <v>6</v>
      </c>
      <c r="T77" s="1185" t="s">
        <v>4349</v>
      </c>
      <c r="U77" s="1185">
        <v>9</v>
      </c>
      <c r="V77" s="1185" t="s">
        <v>3594</v>
      </c>
      <c r="W77" s="1186">
        <f>IFERROR(CEILING($U77/VLOOKUP($V77,药材与丹炉!$B:$H,COLUMN(药材与丹炉!$H77)-1,0),1),"")</f>
        <v>1</v>
      </c>
      <c r="X77" s="1185">
        <f>IF(IFERROR(IF(AND($J77&gt;0,$J77&lt;&gt;""),VLOOKUP($I77,药材与丹炉!$B:$D,3,0),0),0)+IFERROR(IF(AND($N77&gt;0,$N77&lt;&gt;""),VLOOKUP($M77,药材与丹炉!$B:$D,3,0),0),0)+IFERROR(IF(AND($S77&gt;0,$S77&lt;&gt;""),VLOOKUP($R77,药材与丹炉!$B:$D,3,0),0),0)+IFERROR(IF(AND($W77&gt;0,$W77&lt;&gt;""),VLOOKUP($V77,药材与丹炉!$B:$D,3,0),0),0)&gt;0,1,IF(IFERROR(IF(AND($J77&gt;0,$J77&lt;&gt;""),VLOOKUP($I77,药材与丹炉!$B:$D,3,0),0),0)+IFERROR(IF(AND($N77&gt;0,$N77&lt;&gt;""),VLOOKUP($M77,药材与丹炉!$B:$D,3,0),0),0)+IFERROR(IF(AND($S77&gt;0,$S77&lt;&gt;""),VLOOKUP($R77,药材与丹炉!$B:$D,3,0),0),0)+IFERROR(IF(AND($W77&gt;0,$W77&lt;&gt;""),VLOOKUP($V77,药材与丹炉!$B:$D,3,0),0),0)&lt;0,2,0))</f>
        <v>1</v>
      </c>
      <c r="Y77" s="1185">
        <v>3</v>
      </c>
      <c r="Z77" s="1185" t="s">
        <v>3441</v>
      </c>
      <c r="AA77" s="1186">
        <f>IFERROR($Y77/VLOOKUP($Z77,药材与丹炉!$B:$H,COLUMN(药材与丹炉!$H77)-1,0),"")</f>
        <v>1</v>
      </c>
      <c r="AB77" s="1185" t="s">
        <v>3499</v>
      </c>
      <c r="AC77" s="1185">
        <f>IFERROR(IF($B77-VLOOKUP($AB77,药材与丹炉!$N:$P,2,0)&lt;0,IF($AO$1="是",0,1),IF($B77-VLOOKUP($AB77,药材与丹炉!$N:$P,2,0)=0,2,IF($B77-VLOOKUP($AB77,药材与丹炉!$N:$P,2,0)=1,40,IF($B77-VLOOKUP($AB77,药材与丹炉!$N:$P,2,0)=2,80,"爆炸")))),"")</f>
        <v>2</v>
      </c>
      <c r="AD77" s="1186">
        <f t="shared" si="17"/>
        <v>12</v>
      </c>
      <c r="AE77" s="1185">
        <f>IFERROR($J77*VLOOKUP($I77,药材与丹炉!$B:$K,10,0),0)+IFERROR($N77*VLOOKUP($M77,药材与丹炉!$B:$K,10,0),0)+IFERROR($S77*VLOOKUP($R77,药材与丹炉!$B:$K,10,0),0)+IFERROR($W77*VLOOKUP($V77,药材与丹炉!$B:$K,10,0),0)+IFERROR($AA77*VLOOKUP($Z77,药材与丹炉!$B:$K,10,0),0)+IFERROR($AC77*VLOOKUP($AB77,药材与丹炉!$N:$P,3,0)/100,0)</f>
        <v>2477</v>
      </c>
      <c r="AF77" s="1185">
        <v>2500</v>
      </c>
      <c r="AG77" s="693">
        <f t="shared" si="18"/>
        <v>23</v>
      </c>
      <c r="AH77" s="1181">
        <f t="shared" si="19"/>
        <v>5000</v>
      </c>
      <c r="AI77" s="1181">
        <f t="shared" si="20"/>
        <v>2523</v>
      </c>
      <c r="AJ77" s="1185">
        <f>IFERROR(IF($Y77/VLOOKUP($Y77,药材与丹炉!$T:$U,2,0)&lt;=(VLOOKUP($AB77,药材与丹炉!$N:$O,2,0)+8)-($J77+IFERROR(IF($N77="",0,$N77),0)+IFERROR(IF($S77="",0,$S77),0)+IFERROR(IF($W77="",0,$W77),0)),1,2),1)</f>
        <v>2</v>
      </c>
      <c r="AK77" s="1184" t="b">
        <f>OR(NOT(IFERROR(OR($L77="",AND($L77&lt;&gt;"",$L77&gt;0,VLOOKUP($AB77,药材与丹炉!$N:$O,2,0)=6)),0)),AND($L77&lt;&gt;"",$L77&gt;0,OR(VLOOKUP($AB77,药材与丹炉!$N:$Q,4,0)-2&lt;$N77,$N77="")),AND($U77&lt;&gt;"",$U77&gt;0,OR(VLOOKUP($AB77,药材与丹炉!$N:$Q,4,0)-3&lt;$W77,$W77="")),NOT(OR(AND($Q77&lt;&gt;"",$S77&lt;&gt;"",VLOOKUP($AB77,药材与丹炉!$N:$Q,4,0)-3&gt;=$S77),$P77="")),NOT(OR(AND($H77&lt;&gt;"",$J77&lt;&gt;"",VLOOKUP($AB77,药材与丹炉!$N:$Q,4,0)-1&gt;=$J77),$G77="")),NOT(OR($U77="",AND($U77&lt;&gt;"",$U77&gt;0))),NOT(OR($Y77="",IF($Z77&lt;&gt;"",IFERROR(IF(VLOOKUP($Z77,药材与丹炉!$B:$D,3,0)=-1,$X77=1,IF(VLOOKUP($Z77,药材与丹炉!$B:$D,3,0)=1,$X77=2,$X77=0)),0),0))),$AC77="爆炸",(VLOOKUP($AB77,药材与丹炉!$N:$O,2,0)+8)&lt;$AD77)</f>
        <v>0</v>
      </c>
    </row>
    <row r="78" spans="1:37" ht="21.95" customHeight="1">
      <c r="A78" s="1185">
        <v>5314</v>
      </c>
      <c r="B78" s="1185">
        <v>4</v>
      </c>
      <c r="C78" s="1185" t="s">
        <v>3601</v>
      </c>
      <c r="D78" s="1185">
        <v>50</v>
      </c>
      <c r="E78" s="1188" t="s">
        <v>3602</v>
      </c>
      <c r="F78" s="1185">
        <v>36</v>
      </c>
      <c r="G78" s="1185" t="s">
        <v>6304</v>
      </c>
      <c r="H78" s="1185">
        <v>36</v>
      </c>
      <c r="I78" s="1185" t="s">
        <v>3511</v>
      </c>
      <c r="J78" s="1186">
        <f>IFERROR(CEILING($H78/VLOOKUP($I78,药材与丹炉!$B:$H,COLUMN(药材与丹炉!$H78)-1,0),1),"")</f>
        <v>4</v>
      </c>
      <c r="K78" s="1185" t="s">
        <v>6304</v>
      </c>
      <c r="L78" s="1185" t="str">
        <f t="shared" si="16"/>
        <v/>
      </c>
      <c r="M78" s="1185"/>
      <c r="N78" s="1186" t="str">
        <f>IFERROR(CEILING($L78/VLOOKUP($M78,药材与丹炉!$B:$H,COLUMN(药材与丹炉!$H78)-1,0),1),"")</f>
        <v/>
      </c>
      <c r="O78" s="1185"/>
      <c r="P78" s="1185" t="s">
        <v>4286</v>
      </c>
      <c r="Q78" s="1185">
        <v>18</v>
      </c>
      <c r="R78" s="1185" t="s">
        <v>3460</v>
      </c>
      <c r="S78" s="1186">
        <f>IFERROR(CEILING($Q78/VLOOKUP($R78,药材与丹炉!$B:$H,COLUMN(药材与丹炉!$H78)-1,0),1),"")</f>
        <v>6</v>
      </c>
      <c r="T78" s="1185" t="s">
        <v>4349</v>
      </c>
      <c r="U78" s="1185">
        <v>9</v>
      </c>
      <c r="V78" s="1185" t="s">
        <v>3594</v>
      </c>
      <c r="W78" s="1186">
        <f>IFERROR(CEILING($U78/VLOOKUP($V78,药材与丹炉!$B:$H,COLUMN(药材与丹炉!$H78)-1,0),1),"")</f>
        <v>1</v>
      </c>
      <c r="X78" s="1185">
        <f>IF(IFERROR(IF(AND($J78&gt;0,$J78&lt;&gt;""),VLOOKUP($I78,药材与丹炉!$B:$D,3,0),0),0)+IFERROR(IF(AND($N78&gt;0,$N78&lt;&gt;""),VLOOKUP($M78,药材与丹炉!$B:$D,3,0),0),0)+IFERROR(IF(AND($S78&gt;0,$S78&lt;&gt;""),VLOOKUP($R78,药材与丹炉!$B:$D,3,0),0),0)+IFERROR(IF(AND($W78&gt;0,$W78&lt;&gt;""),VLOOKUP($V78,药材与丹炉!$B:$D,3,0),0),0)&gt;0,1,IF(IFERROR(IF(AND($J78&gt;0,$J78&lt;&gt;""),VLOOKUP($I78,药材与丹炉!$B:$D,3,0),0),0)+IFERROR(IF(AND($N78&gt;0,$N78&lt;&gt;""),VLOOKUP($M78,药材与丹炉!$B:$D,3,0),0),0)+IFERROR(IF(AND($S78&gt;0,$S78&lt;&gt;""),VLOOKUP($R78,药材与丹炉!$B:$D,3,0),0),0)+IFERROR(IF(AND($W78&gt;0,$W78&lt;&gt;""),VLOOKUP($V78,药材与丹炉!$B:$D,3,0),0),0)&lt;0,2,0))</f>
        <v>1</v>
      </c>
      <c r="Y78" s="1185">
        <v>3</v>
      </c>
      <c r="Z78" s="1185" t="s">
        <v>3441</v>
      </c>
      <c r="AA78" s="1186">
        <f>IFERROR($Y78/VLOOKUP($Z78,药材与丹炉!$B:$H,COLUMN(药材与丹炉!$H78)-1,0),"")</f>
        <v>1</v>
      </c>
      <c r="AB78" s="1185" t="s">
        <v>3499</v>
      </c>
      <c r="AC78" s="1185">
        <f>IFERROR(IF($B78-VLOOKUP($AB78,药材与丹炉!$N:$P,2,0)&lt;0,IF($AO$1="是",0,1),IF($B78-VLOOKUP($AB78,药材与丹炉!$N:$P,2,0)=0,2,IF($B78-VLOOKUP($AB78,药材与丹炉!$N:$P,2,0)=1,40,IF($B78-VLOOKUP($AB78,药材与丹炉!$N:$P,2,0)=2,80,"爆炸")))),"")</f>
        <v>2</v>
      </c>
      <c r="AD78" s="1186">
        <f t="shared" si="17"/>
        <v>12</v>
      </c>
      <c r="AE78" s="1185">
        <f>IFERROR($J78*VLOOKUP($I78,药材与丹炉!$B:$K,10,0),0)+IFERROR($N78*VLOOKUP($M78,药材与丹炉!$B:$K,10,0),0)+IFERROR($S78*VLOOKUP($R78,药材与丹炉!$B:$K,10,0),0)+IFERROR($W78*VLOOKUP($V78,药材与丹炉!$B:$K,10,0),0)+IFERROR($AA78*VLOOKUP($Z78,药材与丹炉!$B:$K,10,0),0)+IFERROR($AC78*VLOOKUP($AB78,药材与丹炉!$N:$P,3,0)/100,0)</f>
        <v>2477</v>
      </c>
      <c r="AF78" s="1185">
        <v>2500</v>
      </c>
      <c r="AG78" s="693">
        <f t="shared" si="18"/>
        <v>23</v>
      </c>
      <c r="AH78" s="1181">
        <f t="shared" si="19"/>
        <v>5000</v>
      </c>
      <c r="AI78" s="1181">
        <f t="shared" si="20"/>
        <v>2523</v>
      </c>
      <c r="AJ78" s="1185">
        <f>IFERROR(IF($Y78/VLOOKUP($Y78,药材与丹炉!$T:$U,2,0)&lt;=(VLOOKUP($AB78,药材与丹炉!$N:$O,2,0)+8)-($J78+IFERROR(IF($N78="",0,$N78),0)+IFERROR(IF($S78="",0,$S78),0)+IFERROR(IF($W78="",0,$W78),0)),1,2),1)</f>
        <v>2</v>
      </c>
      <c r="AK78" s="1184" t="b">
        <f>OR(NOT(IFERROR(OR($L78="",AND($L78&lt;&gt;"",$L78&gt;0,VLOOKUP($AB78,药材与丹炉!$N:$O,2,0)=6)),0)),AND($L78&lt;&gt;"",$L78&gt;0,OR(VLOOKUP($AB78,药材与丹炉!$N:$Q,4,0)-2&lt;$N78,$N78="")),AND($U78&lt;&gt;"",$U78&gt;0,OR(VLOOKUP($AB78,药材与丹炉!$N:$Q,4,0)-3&lt;$W78,$W78="")),NOT(OR(AND($Q78&lt;&gt;"",$S78&lt;&gt;"",VLOOKUP($AB78,药材与丹炉!$N:$Q,4,0)-3&gt;=$S78),$P78="")),NOT(OR(AND($H78&lt;&gt;"",$J78&lt;&gt;"",VLOOKUP($AB78,药材与丹炉!$N:$Q,4,0)-1&gt;=$J78),$G78="")),NOT(OR($U78="",AND($U78&lt;&gt;"",$U78&gt;0))),NOT(OR($Y78="",IF($Z78&lt;&gt;"",IFERROR(IF(VLOOKUP($Z78,药材与丹炉!$B:$D,3,0)=-1,$X78=1,IF(VLOOKUP($Z78,药材与丹炉!$B:$D,3,0)=1,$X78=2,$X78=0)),0),0))),$AC78="爆炸",(VLOOKUP($AB78,药材与丹炉!$N:$O,2,0)+8)&lt;$AD78)</f>
        <v>0</v>
      </c>
    </row>
    <row r="79" spans="1:37" ht="21.95" customHeight="1">
      <c r="A79" s="1185">
        <v>5315</v>
      </c>
      <c r="B79" s="1185">
        <v>4</v>
      </c>
      <c r="C79" s="1185" t="s">
        <v>3603</v>
      </c>
      <c r="D79" s="1185">
        <v>5</v>
      </c>
      <c r="E79" s="1188" t="s">
        <v>3604</v>
      </c>
      <c r="F79" s="1185">
        <v>252</v>
      </c>
      <c r="G79" s="1185" t="s">
        <v>6305</v>
      </c>
      <c r="H79" s="1185">
        <v>252</v>
      </c>
      <c r="I79" s="1185" t="s">
        <v>3660</v>
      </c>
      <c r="J79" s="1186">
        <f>IFERROR(CEILING($H79/VLOOKUP($I79,药材与丹炉!$B:$H,COLUMN(药材与丹炉!$H79)-1,0),1),"")</f>
        <v>7</v>
      </c>
      <c r="K79" s="1185" t="s">
        <v>6305</v>
      </c>
      <c r="L79" s="1185" t="str">
        <f t="shared" si="16"/>
        <v/>
      </c>
      <c r="M79" s="1185"/>
      <c r="N79" s="1186" t="str">
        <f>IFERROR(CEILING($L79/VLOOKUP($M79,药材与丹炉!$B:$H,COLUMN(药材与丹炉!$H79)-1,0),1),"")</f>
        <v/>
      </c>
      <c r="O79" s="1185">
        <v>36</v>
      </c>
      <c r="P79" s="1185" t="s">
        <v>4208</v>
      </c>
      <c r="Q79" s="1185">
        <v>36</v>
      </c>
      <c r="R79" s="1185" t="s">
        <v>3517</v>
      </c>
      <c r="S79" s="1186">
        <f>IFERROR(CEILING($Q79/VLOOKUP($R79,药材与丹炉!$B:$H,COLUMN(药材与丹炉!$H79)-1,0),1),"")</f>
        <v>4</v>
      </c>
      <c r="T79" s="1185" t="str">
        <f>P79</f>
        <v>洗髓</v>
      </c>
      <c r="U79" s="1185" t="str">
        <f>IFERROR(IF($O79-$Q79=0,"",$O79-$Q79),"")</f>
        <v/>
      </c>
      <c r="V79" s="1185"/>
      <c r="W79" s="1186" t="str">
        <f>IFERROR(CEILING($U79/VLOOKUP($V79,药材与丹炉!$B:$H,COLUMN(药材与丹炉!$H79)-1,0),1),"")</f>
        <v/>
      </c>
      <c r="X79" s="1185">
        <f>IF(IFERROR(IF(AND($J79&gt;0,$J79&lt;&gt;""),VLOOKUP($I79,药材与丹炉!$B:$D,3,0),0),0)+IFERROR(IF(AND($N79&gt;0,$N79&lt;&gt;""),VLOOKUP($M79,药材与丹炉!$B:$D,3,0),0),0)+IFERROR(IF(AND($S79&gt;0,$S79&lt;&gt;""),VLOOKUP($R79,药材与丹炉!$B:$D,3,0),0),0)+IFERROR(IF(AND($W79&gt;0,$W79&lt;&gt;""),VLOOKUP($V79,药材与丹炉!$B:$D,3,0),0),0)&gt;0,1,IF(IFERROR(IF(AND($J79&gt;0,$J79&lt;&gt;""),VLOOKUP($I79,药材与丹炉!$B:$D,3,0),0),0)+IFERROR(IF(AND($N79&gt;0,$N79&lt;&gt;""),VLOOKUP($M79,药材与丹炉!$B:$D,3,0),0),0)+IFERROR(IF(AND($S79&gt;0,$S79&lt;&gt;""),VLOOKUP($R79,药材与丹炉!$B:$D,3,0),0),0)+IFERROR(IF(AND($W79&gt;0,$W79&lt;&gt;""),VLOOKUP($V79,药材与丹炉!$B:$D,3,0),0),0)&lt;0,2,0))</f>
        <v>2</v>
      </c>
      <c r="Y79" s="1185">
        <v>36</v>
      </c>
      <c r="Z79" s="1185" t="s">
        <v>3591</v>
      </c>
      <c r="AA79" s="1186">
        <f>IFERROR($Y79/VLOOKUP($Z79,药材与丹炉!$B:$H,COLUMN(药材与丹炉!$H79)-1,0),"")</f>
        <v>1</v>
      </c>
      <c r="AB79" s="1185" t="s">
        <v>3499</v>
      </c>
      <c r="AC79" s="1185">
        <f>IFERROR(IF($B79-VLOOKUP($AB79,药材与丹炉!$N:$P,2,0)&lt;0,IF($AO$1="是",0,1),IF($B79-VLOOKUP($AB79,药材与丹炉!$N:$P,2,0)=0,2,IF($B79-VLOOKUP($AB79,药材与丹炉!$N:$P,2,0)=1,40,IF($B79-VLOOKUP($AB79,药材与丹炉!$N:$P,2,0)=2,80,"爆炸")))),"")</f>
        <v>2</v>
      </c>
      <c r="AD79" s="1186">
        <f t="shared" si="17"/>
        <v>12</v>
      </c>
      <c r="AE79" s="1185">
        <f>IFERROR($J79*VLOOKUP($I79,药材与丹炉!$B:$K,10,0),0)+IFERROR($N79*VLOOKUP($M79,药材与丹炉!$B:$K,10,0),0)+IFERROR($S79*VLOOKUP($R79,药材与丹炉!$B:$K,10,0),0)+IFERROR($W79*VLOOKUP($V79,药材与丹炉!$B:$K,10,0),0)+IFERROR($AA79*VLOOKUP($Z79,药材与丹炉!$B:$K,10,0),0)+IFERROR($AC79*VLOOKUP($AB79,药材与丹炉!$N:$P,3,0)/100,0)</f>
        <v>36380</v>
      </c>
      <c r="AF79" s="1185">
        <v>31250</v>
      </c>
      <c r="AG79" s="693">
        <f t="shared" si="18"/>
        <v>-5130</v>
      </c>
      <c r="AH79" s="1181">
        <f t="shared" si="19"/>
        <v>62500</v>
      </c>
      <c r="AI79" s="1181">
        <f t="shared" si="20"/>
        <v>26120</v>
      </c>
      <c r="AJ79" s="1185">
        <f>IFERROR(IF($Y79/VLOOKUP($Y79,药材与丹炉!$T:$U,2,0)&lt;=(VLOOKUP($AB79,药材与丹炉!$N:$O,2,0)+8)-($J79+IFERROR(IF($N79="",0,$N79),0)+IFERROR(IF($S79="",0,$S79),0)+IFERROR(IF($W79="",0,$W79),0)),1,2),1)</f>
        <v>2</v>
      </c>
      <c r="AK79" s="1184" t="b">
        <f>OR(NOT(IFERROR(OR($L79="",AND($L79&lt;&gt;"",$L79&gt;0,VLOOKUP($AB79,药材与丹炉!$N:$O,2,0)=6)),0)),AND($L79&lt;&gt;"",$L79&gt;0,OR(VLOOKUP($AB79,药材与丹炉!$N:$Q,4,0)-2&lt;$N79,$N79="")),AND($U79&lt;&gt;"",$U79&gt;0,OR(VLOOKUP($AB79,药材与丹炉!$N:$Q,4,0)-3&lt;$W79,$W79="")),NOT(OR(AND($Q79&lt;&gt;"",$S79&lt;&gt;"",VLOOKUP($AB79,药材与丹炉!$N:$Q,4,0)-3&gt;=$S79),$P79="")),NOT(OR(AND($H79&lt;&gt;"",$J79&lt;&gt;"",VLOOKUP($AB79,药材与丹炉!$N:$Q,4,0)-1&gt;=$J79),$G79="")),NOT(OR($U79="",AND($U79&lt;&gt;"",$U79&gt;0))),NOT(OR($Y79="",IF($Z79&lt;&gt;"",IFERROR(IF(VLOOKUP($Z79,药材与丹炉!$B:$D,3,0)=-1,$X79=1,IF(VLOOKUP($Z79,药材与丹炉!$B:$D,3,0)=1,$X79=2,$X79=0)),0),0))),$AC79="爆炸",(VLOOKUP($AB79,药材与丹炉!$N:$O,2,0)+8)&lt;$AD79)</f>
        <v>0</v>
      </c>
    </row>
    <row r="80" spans="1:37" ht="21.95" customHeight="1">
      <c r="A80" s="1185">
        <v>5316</v>
      </c>
      <c r="B80" s="1185">
        <v>4</v>
      </c>
      <c r="C80" s="1185" t="s">
        <v>3606</v>
      </c>
      <c r="D80" s="1185">
        <v>6</v>
      </c>
      <c r="E80" s="1188" t="s">
        <v>3607</v>
      </c>
      <c r="F80" s="1185">
        <v>45</v>
      </c>
      <c r="G80" s="1185" t="s">
        <v>6323</v>
      </c>
      <c r="H80" s="1185">
        <v>45</v>
      </c>
      <c r="I80" s="1185" t="s">
        <v>3489</v>
      </c>
      <c r="J80" s="1186">
        <f>IFERROR(CEILING($H80/VLOOKUP($I80,药材与丹炉!$B:$H,COLUMN(药材与丹炉!$H80)-1,0),1),"")</f>
        <v>5</v>
      </c>
      <c r="K80" s="1185" t="s">
        <v>6323</v>
      </c>
      <c r="L80" s="1185" t="str">
        <f t="shared" si="16"/>
        <v/>
      </c>
      <c r="M80" s="1185"/>
      <c r="N80" s="1186" t="str">
        <f>IFERROR(CEILING($L80/VLOOKUP($M80,药材与丹炉!$B:$H,COLUMN(药材与丹炉!$H80)-1,0),1),"")</f>
        <v/>
      </c>
      <c r="O80" s="1185">
        <v>45</v>
      </c>
      <c r="P80" s="1185" t="s">
        <v>6371</v>
      </c>
      <c r="Q80" s="1185">
        <v>36</v>
      </c>
      <c r="R80" s="1185" t="s">
        <v>3608</v>
      </c>
      <c r="S80" s="1186">
        <f>IFERROR(CEILING($Q80/VLOOKUP($R80,药材与丹炉!$B:$H,COLUMN(药材与丹炉!$H80)-1,0),1),"")</f>
        <v>4</v>
      </c>
      <c r="T80" s="1185" t="str">
        <f>P80</f>
        <v>解毒</v>
      </c>
      <c r="U80" s="1185">
        <f>IFERROR(IF(O80-Q80=0,"",O80-Q80),"")</f>
        <v>9</v>
      </c>
      <c r="V80" s="1185" t="s">
        <v>3464</v>
      </c>
      <c r="W80" s="1186">
        <f>IFERROR(CEILING($U80/VLOOKUP($V80,药材与丹炉!$B:$H,COLUMN(药材与丹炉!$H80)-1,0),1),"")</f>
        <v>3</v>
      </c>
      <c r="X80" s="1185">
        <f>IF(IFERROR(IF(AND($J80&gt;0,$J80&lt;&gt;""),VLOOKUP($I80,药材与丹炉!$B:$D,3,0),0),0)+IFERROR(IF(AND($N80&gt;0,$N80&lt;&gt;""),VLOOKUP($M80,药材与丹炉!$B:$D,3,0),0),0)+IFERROR(IF(AND($S80&gt;0,$S80&lt;&gt;""),VLOOKUP($R80,药材与丹炉!$B:$D,3,0),0),0)+IFERROR(IF(AND($W80&gt;0,$W80&lt;&gt;""),VLOOKUP($V80,药材与丹炉!$B:$D,3,0),0),0)&gt;0,1,IF(IFERROR(IF(AND($J80&gt;0,$J80&lt;&gt;""),VLOOKUP($I80,药材与丹炉!$B:$D,3,0),0),0)+IFERROR(IF(AND($N80&gt;0,$N80&lt;&gt;""),VLOOKUP($M80,药材与丹炉!$B:$D,3,0),0),0)+IFERROR(IF(AND($S80&gt;0,$S80&lt;&gt;""),VLOOKUP($R80,药材与丹炉!$B:$D,3,0),0),0)+IFERROR(IF(AND($W80&gt;0,$W80&lt;&gt;""),VLOOKUP($V80,药材与丹炉!$B:$D,3,0),0),0)&lt;0,2,0))</f>
        <v>2</v>
      </c>
      <c r="Y80" s="1185">
        <v>3</v>
      </c>
      <c r="Z80" s="1185" t="s">
        <v>3460</v>
      </c>
      <c r="AA80" s="1186">
        <f>IFERROR($Y80/VLOOKUP($Z80,药材与丹炉!$B:$H,COLUMN(药材与丹炉!$H80)-1,0),"")</f>
        <v>1</v>
      </c>
      <c r="AB80" s="1185" t="s">
        <v>3574</v>
      </c>
      <c r="AC80" s="1185">
        <f>IFERROR(IF($B80-VLOOKUP($AB80,药材与丹炉!$N:$P,2,0)&lt;0,IF($AO$1="是",0,1),IF($B80-VLOOKUP($AB80,药材与丹炉!$N:$P,2,0)=0,2,IF($B80-VLOOKUP($AB80,药材与丹炉!$N:$P,2,0)=1,40,IF($B80-VLOOKUP($AB80,药材与丹炉!$N:$P,2,0)=2,80,"爆炸")))),"")</f>
        <v>1</v>
      </c>
      <c r="AD80" s="1186">
        <f t="shared" si="17"/>
        <v>13</v>
      </c>
      <c r="AE80" s="1185">
        <f>IFERROR($J80*VLOOKUP($I80,药材与丹炉!$B:$K,10,0),0)+IFERROR($N80*VLOOKUP($M80,药材与丹炉!$B:$K,10,0),0)+IFERROR($S80*VLOOKUP($R80,药材与丹炉!$B:$K,10,0),0)+IFERROR($W80*VLOOKUP($V80,药材与丹炉!$B:$K,10,0),0)+IFERROR($AA80*VLOOKUP($Z80,药材与丹炉!$B:$K,10,0),0)+IFERROR($AC80*VLOOKUP($AB80,药材与丹炉!$N:$P,3,0)/100,0)</f>
        <v>3939</v>
      </c>
      <c r="AF80" s="1185">
        <v>3750</v>
      </c>
      <c r="AG80" s="693">
        <f t="shared" si="18"/>
        <v>-189</v>
      </c>
      <c r="AH80" s="1181">
        <f t="shared" si="19"/>
        <v>7500</v>
      </c>
      <c r="AI80" s="1181">
        <f t="shared" si="20"/>
        <v>3561</v>
      </c>
      <c r="AJ80" s="1185">
        <f>IFERROR(IF($Y80/VLOOKUP($Y80,药材与丹炉!$T:$U,2,0)&lt;=(VLOOKUP($AB80,药材与丹炉!$N:$O,2,0)+8)-($J80+IFERROR(IF($N80="",0,$N80),0)+IFERROR(IF($S80="",0,$S80),0)+IFERROR(IF($W80="",0,$W80),0)),1,2),1)</f>
        <v>2</v>
      </c>
      <c r="AK80" s="1184" t="b">
        <f>OR(NOT(IFERROR(OR($L80="",AND($L80&lt;&gt;"",$L80&gt;0,VLOOKUP($AB80,药材与丹炉!$N:$O,2,0)=6)),0)),AND($L80&lt;&gt;"",$L80&gt;0,OR(VLOOKUP($AB80,药材与丹炉!$N:$Q,4,0)-2&lt;$N80,$N80="")),AND($U80&lt;&gt;"",$U80&gt;0,OR(VLOOKUP($AB80,药材与丹炉!$N:$Q,4,0)-3&lt;$W80,$W80="")),NOT(OR(AND($Q80&lt;&gt;"",$S80&lt;&gt;"",VLOOKUP($AB80,药材与丹炉!$N:$Q,4,0)-3&gt;=$S80),$P80="")),NOT(OR(AND($H80&lt;&gt;"",$J80&lt;&gt;"",VLOOKUP($AB80,药材与丹炉!$N:$Q,4,0)-1&gt;=$J80),$G80="")),NOT(OR($U80="",AND($U80&lt;&gt;"",$U80&gt;0))),NOT(OR($Y80="",IF($Z80&lt;&gt;"",IFERROR(IF(VLOOKUP($Z80,药材与丹炉!$B:$D,3,0)=-1,$X80=1,IF(VLOOKUP($Z80,药材与丹炉!$B:$D,3,0)=1,$X80=2,$X80=0)),0),0))),$AC80="爆炸",(VLOOKUP($AB80,药材与丹炉!$N:$O,2,0)+8)&lt;$AD80)</f>
        <v>0</v>
      </c>
    </row>
    <row r="81" spans="1:37" ht="21.95" customHeight="1">
      <c r="A81" s="1185">
        <v>5317</v>
      </c>
      <c r="B81" s="1185">
        <v>4</v>
      </c>
      <c r="C81" s="1185" t="s">
        <v>2151</v>
      </c>
      <c r="D81" s="1185">
        <v>6</v>
      </c>
      <c r="E81" s="1188" t="s">
        <v>3609</v>
      </c>
      <c r="F81" s="1185">
        <v>36</v>
      </c>
      <c r="G81" s="1185" t="s">
        <v>6304</v>
      </c>
      <c r="H81" s="1185">
        <v>36</v>
      </c>
      <c r="I81" s="1185" t="s">
        <v>3511</v>
      </c>
      <c r="J81" s="1186">
        <f>IFERROR(CEILING($H81/VLOOKUP($I81,药材与丹炉!$B:$H,COLUMN(药材与丹炉!$H81)-1,0),1),"")</f>
        <v>4</v>
      </c>
      <c r="K81" s="1185" t="s">
        <v>6304</v>
      </c>
      <c r="L81" s="1185" t="str">
        <f t="shared" si="16"/>
        <v/>
      </c>
      <c r="M81" s="1185"/>
      <c r="N81" s="1186" t="str">
        <f>IFERROR(CEILING($L81/VLOOKUP($M81,药材与丹炉!$B:$H,COLUMN(药材与丹炉!$H81)-1,0),1),"")</f>
        <v/>
      </c>
      <c r="O81" s="1185"/>
      <c r="P81" s="1185" t="s">
        <v>6366</v>
      </c>
      <c r="Q81" s="1185">
        <v>18</v>
      </c>
      <c r="R81" s="1185" t="s">
        <v>3543</v>
      </c>
      <c r="S81" s="1186">
        <f>IFERROR(CEILING($Q81/VLOOKUP($R81,药材与丹炉!$B:$H,COLUMN(药材与丹炉!$H81)-1,0),1),"")</f>
        <v>2</v>
      </c>
      <c r="T81" s="1185" t="s">
        <v>4349</v>
      </c>
      <c r="U81" s="1185">
        <v>9</v>
      </c>
      <c r="V81" s="1185" t="s">
        <v>3594</v>
      </c>
      <c r="W81" s="1186">
        <f>IFERROR(CEILING($U81/VLOOKUP($V81,药材与丹炉!$B:$H,COLUMN(药材与丹炉!$H81)-1,0),1),"")</f>
        <v>1</v>
      </c>
      <c r="X81" s="1185">
        <f>IF(IFERROR(IF(AND($J81&gt;0,$J81&lt;&gt;""),VLOOKUP($I81,药材与丹炉!$B:$D,3,0),0),0)+IFERROR(IF(AND($N81&gt;0,$N81&lt;&gt;""),VLOOKUP($M81,药材与丹炉!$B:$D,3,0),0),0)+IFERROR(IF(AND($S81&gt;0,$S81&lt;&gt;""),VLOOKUP($R81,药材与丹炉!$B:$D,3,0),0),0)+IFERROR(IF(AND($W81&gt;0,$W81&lt;&gt;""),VLOOKUP($V81,药材与丹炉!$B:$D,3,0),0),0)&gt;0,1,IF(IFERROR(IF(AND($J81&gt;0,$J81&lt;&gt;""),VLOOKUP($I81,药材与丹炉!$B:$D,3,0),0),0)+IFERROR(IF(AND($N81&gt;0,$N81&lt;&gt;""),VLOOKUP($M81,药材与丹炉!$B:$D,3,0),0),0)+IFERROR(IF(AND($S81&gt;0,$S81&lt;&gt;""),VLOOKUP($R81,药材与丹炉!$B:$D,3,0),0),0)+IFERROR(IF(AND($W81&gt;0,$W81&lt;&gt;""),VLOOKUP($V81,药材与丹炉!$B:$D,3,0),0),0)&lt;0,2,0))</f>
        <v>0</v>
      </c>
      <c r="Y81" s="1185">
        <v>3</v>
      </c>
      <c r="Z81" s="1185" t="s">
        <v>3407</v>
      </c>
      <c r="AA81" s="1186">
        <f>IFERROR($Y81/VLOOKUP($Z81,药材与丹炉!$B:$H,COLUMN(药材与丹炉!$H81)-1,0),"")</f>
        <v>1</v>
      </c>
      <c r="AB81" s="1185" t="s">
        <v>3499</v>
      </c>
      <c r="AC81" s="1185">
        <f>IFERROR(IF($B81-VLOOKUP($AB81,药材与丹炉!$N:$P,2,0)&lt;0,IF($AO$1="是",0,1),IF($B81-VLOOKUP($AB81,药材与丹炉!$N:$P,2,0)=0,2,IF($B81-VLOOKUP($AB81,药材与丹炉!$N:$P,2,0)=1,40,IF($B81-VLOOKUP($AB81,药材与丹炉!$N:$P,2,0)=2,80,"爆炸")))),"")</f>
        <v>2</v>
      </c>
      <c r="AD81" s="1186">
        <f t="shared" si="17"/>
        <v>8</v>
      </c>
      <c r="AE81" s="1185">
        <f>IFERROR($J81*VLOOKUP($I81,药材与丹炉!$B:$K,10,0),0)+IFERROR($N81*VLOOKUP($M81,药材与丹炉!$B:$K,10,0),0)+IFERROR($S81*VLOOKUP($R81,药材与丹炉!$B:$K,10,0),0)+IFERROR($W81*VLOOKUP($V81,药材与丹炉!$B:$K,10,0),0)+IFERROR($AA81*VLOOKUP($Z81,药材与丹炉!$B:$K,10,0),0)+IFERROR($AC81*VLOOKUP($AB81,药材与丹炉!$N:$P,3,0)/100,0)</f>
        <v>3071</v>
      </c>
      <c r="AF81" s="1185">
        <v>4000</v>
      </c>
      <c r="AG81" s="693">
        <f t="shared" si="18"/>
        <v>929</v>
      </c>
      <c r="AH81" s="1181">
        <f t="shared" si="19"/>
        <v>8000</v>
      </c>
      <c r="AI81" s="1181">
        <f t="shared" si="20"/>
        <v>4929</v>
      </c>
      <c r="AJ81" s="1185">
        <f>IFERROR(IF($Y81/VLOOKUP($Y81,药材与丹炉!$T:$U,2,0)&lt;=(VLOOKUP($AB81,药材与丹炉!$N:$O,2,0)+8)-($J81+IFERROR(IF($N81="",0,$N81),0)+IFERROR(IF($S81="",0,$S81),0)+IFERROR(IF($W81="",0,$W81),0)),1,2),1)</f>
        <v>1</v>
      </c>
      <c r="AK81" s="1184" t="b">
        <f>OR(NOT(IFERROR(OR($L81="",AND($L81&lt;&gt;"",$L81&gt;0,VLOOKUP($AB81,药材与丹炉!$N:$O,2,0)=6)),0)),AND($L81&lt;&gt;"",$L81&gt;0,OR(VLOOKUP($AB81,药材与丹炉!$N:$Q,4,0)-2&lt;$N81,$N81="")),AND($U81&lt;&gt;"",$U81&gt;0,OR(VLOOKUP($AB81,药材与丹炉!$N:$Q,4,0)-3&lt;$W81,$W81="")),NOT(OR(AND($Q81&lt;&gt;"",$S81&lt;&gt;"",VLOOKUP($AB81,药材与丹炉!$N:$Q,4,0)-3&gt;=$S81),$P81="")),NOT(OR(AND($H81&lt;&gt;"",$J81&lt;&gt;"",VLOOKUP($AB81,药材与丹炉!$N:$Q,4,0)-1&gt;=$J81),$G81="")),NOT(OR($U81="",AND($U81&lt;&gt;"",$U81&gt;0))),NOT(OR($Y81="",IF($Z81&lt;&gt;"",IFERROR(IF(VLOOKUP($Z81,药材与丹炉!$B:$D,3,0)=-1,$X81=1,IF(VLOOKUP($Z81,药材与丹炉!$B:$D,3,0)=1,$X81=2,$X81=0)),0),0))),$AC81="爆炸",(VLOOKUP($AB81,药材与丹炉!$N:$O,2,0)+8)&lt;$AD81)</f>
        <v>0</v>
      </c>
    </row>
    <row r="82" spans="1:37" ht="21.95" customHeight="1">
      <c r="A82" s="1185">
        <v>5318</v>
      </c>
      <c r="B82" s="1185">
        <v>4</v>
      </c>
      <c r="C82" s="1185" t="s">
        <v>3610</v>
      </c>
      <c r="D82" s="1185">
        <v>0</v>
      </c>
      <c r="E82" s="1188" t="s">
        <v>3611</v>
      </c>
      <c r="F82" s="1185">
        <v>36</v>
      </c>
      <c r="G82" s="1185" t="s">
        <v>6360</v>
      </c>
      <c r="H82" s="1185">
        <v>36</v>
      </c>
      <c r="I82" s="1185" t="s">
        <v>3612</v>
      </c>
      <c r="J82" s="1186">
        <f>IFERROR(CEILING($H82/VLOOKUP($I82,药材与丹炉!$B:$H,COLUMN(药材与丹炉!$H82)-1,0),1),"")</f>
        <v>1</v>
      </c>
      <c r="K82" s="1185" t="s">
        <v>6360</v>
      </c>
      <c r="L82" s="1185" t="str">
        <f t="shared" si="16"/>
        <v/>
      </c>
      <c r="M82" s="1185"/>
      <c r="N82" s="1186" t="str">
        <f>IFERROR(CEILING($L82/VLOOKUP($M82,药材与丹炉!$B:$H,COLUMN(药材与丹炉!$H82)-1,0),1),"")</f>
        <v/>
      </c>
      <c r="O82" s="1185">
        <v>18</v>
      </c>
      <c r="P82" s="1185" t="s">
        <v>6322</v>
      </c>
      <c r="Q82" s="1185">
        <v>18</v>
      </c>
      <c r="R82" s="1185" t="s">
        <v>3432</v>
      </c>
      <c r="S82" s="1186">
        <f>IFERROR(CEILING($Q82/VLOOKUP($R82,药材与丹炉!$B:$H,COLUMN(药材与丹炉!$H82)-1,0),1),"")</f>
        <v>6</v>
      </c>
      <c r="T82" s="1185" t="s">
        <v>6322</v>
      </c>
      <c r="U82" s="1185" t="str">
        <f>IFERROR(IF($O82-$Q82=0,"",$O82-$Q82),"")</f>
        <v/>
      </c>
      <c r="V82" s="1185"/>
      <c r="W82" s="1186" t="str">
        <f>IFERROR(CEILING($U82/VLOOKUP($V82,药材与丹炉!$B:$H,COLUMN(药材与丹炉!$H82)-1,0),1),"")</f>
        <v/>
      </c>
      <c r="X82" s="1185">
        <f>IF(IFERROR(IF(AND($J82&gt;0,$J82&lt;&gt;""),VLOOKUP($I82,药材与丹炉!$B:$D,3,0),0),0)+IFERROR(IF(AND($N82&gt;0,$N82&lt;&gt;""),VLOOKUP($M82,药材与丹炉!$B:$D,3,0),0),0)+IFERROR(IF(AND($S82&gt;0,$S82&lt;&gt;""),VLOOKUP($R82,药材与丹炉!$B:$D,3,0),0),0)+IFERROR(IF(AND($W82&gt;0,$W82&lt;&gt;""),VLOOKUP($V82,药材与丹炉!$B:$D,3,0),0),0)&gt;0,1,IF(IFERROR(IF(AND($J82&gt;0,$J82&lt;&gt;""),VLOOKUP($I82,药材与丹炉!$B:$D,3,0),0),0)+IFERROR(IF(AND($N82&gt;0,$N82&lt;&gt;""),VLOOKUP($M82,药材与丹炉!$B:$D,3,0),0),0)+IFERROR(IF(AND($S82&gt;0,$S82&lt;&gt;""),VLOOKUP($R82,药材与丹炉!$B:$D,3,0),0),0)+IFERROR(IF(AND($W82&gt;0,$W82&lt;&gt;""),VLOOKUP($V82,药材与丹炉!$B:$D,3,0),0),0)&lt;0,2,0))</f>
        <v>2</v>
      </c>
      <c r="Y82" s="1185">
        <v>36</v>
      </c>
      <c r="Z82" s="1185" t="s">
        <v>3511</v>
      </c>
      <c r="AA82" s="1186">
        <f>IFERROR($Y82/VLOOKUP($Z82,药材与丹炉!$B:$H,COLUMN(药材与丹炉!$H82)-1,0),"")</f>
        <v>4</v>
      </c>
      <c r="AB82" s="1185" t="s">
        <v>3499</v>
      </c>
      <c r="AC82" s="1185">
        <f>IFERROR(IF($B82-VLOOKUP($AB82,药材与丹炉!$N:$P,2,0)&lt;0,IF($AO$1="是",0,1),IF($B82-VLOOKUP($AB82,药材与丹炉!$N:$P,2,0)=0,2,IF($B82-VLOOKUP($AB82,药材与丹炉!$N:$P,2,0)=1,40,IF($B82-VLOOKUP($AB82,药材与丹炉!$N:$P,2,0)=2,80,"爆炸")))),"")</f>
        <v>2</v>
      </c>
      <c r="AD82" s="1186">
        <f t="shared" si="17"/>
        <v>11</v>
      </c>
      <c r="AE82" s="1185">
        <f>IFERROR($J82*VLOOKUP($I82,药材与丹炉!$B:$K,10,0),0)+IFERROR($N82*VLOOKUP($M82,药材与丹炉!$B:$K,10,0),0)+IFERROR($S82*VLOOKUP($R82,药材与丹炉!$B:$K,10,0),0)+IFERROR($W82*VLOOKUP($V82,药材与丹炉!$B:$K,10,0),0)+IFERROR($AA82*VLOOKUP($Z82,药材与丹炉!$B:$K,10,0),0)+IFERROR($AC82*VLOOKUP($AB82,药材与丹炉!$N:$P,3,0)/100,0)</f>
        <v>6356</v>
      </c>
      <c r="AF82" s="1185">
        <v>6500</v>
      </c>
      <c r="AG82" s="693">
        <f t="shared" si="18"/>
        <v>144</v>
      </c>
      <c r="AH82" s="1181">
        <f t="shared" si="19"/>
        <v>13000</v>
      </c>
      <c r="AI82" s="1181">
        <f t="shared" si="20"/>
        <v>6644</v>
      </c>
      <c r="AJ82" s="1185">
        <f>IFERROR(IF($Y82/VLOOKUP($Y82,药材与丹炉!$T:$U,2,0)&lt;=(VLOOKUP($AB82,药材与丹炉!$N:$O,2,0)+8)-($J82+IFERROR(IF($N82="",0,$N82),0)+IFERROR(IF($S82="",0,$S82),0)+IFERROR(IF($W82="",0,$W82),0)),1,2),1)</f>
        <v>1</v>
      </c>
      <c r="AK82" s="1184" t="b">
        <f>OR(NOT(IFERROR(OR($L82="",AND($L82&lt;&gt;"",$L82&gt;0,VLOOKUP($AB82,药材与丹炉!$N:$O,2,0)=6)),0)),AND($L82&lt;&gt;"",$L82&gt;0,OR(VLOOKUP($AB82,药材与丹炉!$N:$Q,4,0)-2&lt;$N82,$N82="")),AND($U82&lt;&gt;"",$U82&gt;0,OR(VLOOKUP($AB82,药材与丹炉!$N:$Q,4,0)-3&lt;$W82,$W82="")),NOT(OR(AND($Q82&lt;&gt;"",$S82&lt;&gt;"",VLOOKUP($AB82,药材与丹炉!$N:$Q,4,0)-3&gt;=$S82),$P82="")),NOT(OR(AND($H82&lt;&gt;"",$J82&lt;&gt;"",VLOOKUP($AB82,药材与丹炉!$N:$Q,4,0)-1&gt;=$J82),$G82="")),NOT(OR($U82="",AND($U82&lt;&gt;"",$U82&gt;0))),NOT(OR($Y82="",IF($Z82&lt;&gt;"",IFERROR(IF(VLOOKUP($Z82,药材与丹炉!$B:$D,3,0)=-1,$X82=1,IF(VLOOKUP($Z82,药材与丹炉!$B:$D,3,0)=1,$X82=2,$X82=0)),0),0))),$AC82="爆炸",(VLOOKUP($AB82,药材与丹炉!$N:$O,2,0)+8)&lt;$AD82)</f>
        <v>0</v>
      </c>
    </row>
    <row r="83" spans="1:37" ht="21.95" customHeight="1">
      <c r="A83" s="1185">
        <v>5319</v>
      </c>
      <c r="B83" s="1185">
        <v>4</v>
      </c>
      <c r="C83" s="1185" t="s">
        <v>3613</v>
      </c>
      <c r="D83" s="1185">
        <v>0</v>
      </c>
      <c r="E83" s="1188" t="s">
        <v>3614</v>
      </c>
      <c r="F83" s="1185">
        <v>36</v>
      </c>
      <c r="G83" s="1185" t="s">
        <v>6358</v>
      </c>
      <c r="H83" s="1185">
        <v>36</v>
      </c>
      <c r="I83" s="1185" t="s">
        <v>3615</v>
      </c>
      <c r="J83" s="1186">
        <f>IFERROR(CEILING($H83/VLOOKUP($I83,药材与丹炉!$B:$H,COLUMN(药材与丹炉!$H83)-1,0),1),"")</f>
        <v>1</v>
      </c>
      <c r="K83" s="1185" t="s">
        <v>6358</v>
      </c>
      <c r="L83" s="1185" t="str">
        <f t="shared" si="16"/>
        <v/>
      </c>
      <c r="M83" s="1185"/>
      <c r="N83" s="1186" t="str">
        <f>IFERROR(CEILING($L83/VLOOKUP($M83,药材与丹炉!$B:$H,COLUMN(药材与丹炉!$H83)-1,0),1),"")</f>
        <v/>
      </c>
      <c r="O83" s="1185">
        <v>18</v>
      </c>
      <c r="P83" s="1185" t="s">
        <v>6322</v>
      </c>
      <c r="Q83" s="1185">
        <v>18</v>
      </c>
      <c r="R83" s="1185" t="s">
        <v>3432</v>
      </c>
      <c r="S83" s="1186">
        <f>IFERROR(CEILING($Q83/VLOOKUP($R83,药材与丹炉!$B:$H,COLUMN(药材与丹炉!$H83)-1,0),1),"")</f>
        <v>6</v>
      </c>
      <c r="T83" s="1185" t="s">
        <v>6322</v>
      </c>
      <c r="U83" s="1185" t="str">
        <f>IFERROR(IF($O83-$Q83=0,"",$O83-$Q83),"")</f>
        <v/>
      </c>
      <c r="V83" s="1185"/>
      <c r="W83" s="1186" t="str">
        <f>IFERROR(CEILING($U83/VLOOKUP($V83,药材与丹炉!$B:$H,COLUMN(药材与丹炉!$H83)-1,0),1),"")</f>
        <v/>
      </c>
      <c r="X83" s="1185">
        <f>IF(IFERROR(IF(AND($J83&gt;0,$J83&lt;&gt;""),VLOOKUP($I83,药材与丹炉!$B:$D,3,0),0),0)+IFERROR(IF(AND($N83&gt;0,$N83&lt;&gt;""),VLOOKUP($M83,药材与丹炉!$B:$D,3,0),0),0)+IFERROR(IF(AND($S83&gt;0,$S83&lt;&gt;""),VLOOKUP($R83,药材与丹炉!$B:$D,3,0),0),0)+IFERROR(IF(AND($W83&gt;0,$W83&lt;&gt;""),VLOOKUP($V83,药材与丹炉!$B:$D,3,0),0),0)&gt;0,1,IF(IFERROR(IF(AND($J83&gt;0,$J83&lt;&gt;""),VLOOKUP($I83,药材与丹炉!$B:$D,3,0),0),0)+IFERROR(IF(AND($N83&gt;0,$N83&lt;&gt;""),VLOOKUP($M83,药材与丹炉!$B:$D,3,0),0),0)+IFERROR(IF(AND($S83&gt;0,$S83&lt;&gt;""),VLOOKUP($R83,药材与丹炉!$B:$D,3,0),0),0)+IFERROR(IF(AND($W83&gt;0,$W83&lt;&gt;""),VLOOKUP($V83,药材与丹炉!$B:$D,3,0),0),0)&lt;0,2,0))</f>
        <v>1</v>
      </c>
      <c r="Y83" s="1185">
        <v>36</v>
      </c>
      <c r="Z83" s="1185" t="s">
        <v>3561</v>
      </c>
      <c r="AA83" s="1186">
        <f>IFERROR($Y83/VLOOKUP($Z83,药材与丹炉!$B:$H,COLUMN(药材与丹炉!$H83)-1,0),"")</f>
        <v>4</v>
      </c>
      <c r="AB83" s="1185" t="s">
        <v>3499</v>
      </c>
      <c r="AC83" s="1185">
        <f>IFERROR(IF($B83-VLOOKUP($AB83,药材与丹炉!$N:$P,2,0)&lt;0,IF($AO$1="是",0,1),IF($B83-VLOOKUP($AB83,药材与丹炉!$N:$P,2,0)=0,2,IF($B83-VLOOKUP($AB83,药材与丹炉!$N:$P,2,0)=1,40,IF($B83-VLOOKUP($AB83,药材与丹炉!$N:$P,2,0)=2,80,"爆炸")))),"")</f>
        <v>2</v>
      </c>
      <c r="AD83" s="1186">
        <f t="shared" si="17"/>
        <v>11</v>
      </c>
      <c r="AE83" s="1185">
        <f>IFERROR($J83*VLOOKUP($I83,药材与丹炉!$B:$K,10,0),0)+IFERROR($N83*VLOOKUP($M83,药材与丹炉!$B:$K,10,0),0)+IFERROR($S83*VLOOKUP($R83,药材与丹炉!$B:$K,10,0),0)+IFERROR($W83*VLOOKUP($V83,药材与丹炉!$B:$K,10,0),0)+IFERROR($AA83*VLOOKUP($Z83,药材与丹炉!$B:$K,10,0),0)+IFERROR($AC83*VLOOKUP($AB83,药材与丹炉!$N:$P,3,0)/100,0)</f>
        <v>6356</v>
      </c>
      <c r="AF83" s="1185">
        <v>6500</v>
      </c>
      <c r="AG83" s="693">
        <f t="shared" si="18"/>
        <v>144</v>
      </c>
      <c r="AH83" s="1181">
        <f t="shared" si="19"/>
        <v>13000</v>
      </c>
      <c r="AI83" s="1181">
        <f t="shared" si="20"/>
        <v>6644</v>
      </c>
      <c r="AJ83" s="1185">
        <f>IFERROR(IF($Y83/VLOOKUP($Y83,药材与丹炉!$T:$U,2,0)&lt;=(VLOOKUP($AB83,药材与丹炉!$N:$O,2,0)+8)-($J83+IFERROR(IF($N83="",0,$N83),0)+IFERROR(IF($S83="",0,$S83),0)+IFERROR(IF($W83="",0,$W83),0)),1,2),1)</f>
        <v>1</v>
      </c>
      <c r="AK83" s="1184" t="b">
        <f>OR(NOT(IFERROR(OR($L83="",AND($L83&lt;&gt;"",$L83&gt;0,VLOOKUP($AB83,药材与丹炉!$N:$O,2,0)=6)),0)),AND($L83&lt;&gt;"",$L83&gt;0,OR(VLOOKUP($AB83,药材与丹炉!$N:$Q,4,0)-2&lt;$N83,$N83="")),AND($U83&lt;&gt;"",$U83&gt;0,OR(VLOOKUP($AB83,药材与丹炉!$N:$Q,4,0)-3&lt;$W83,$W83="")),NOT(OR(AND($Q83&lt;&gt;"",$S83&lt;&gt;"",VLOOKUP($AB83,药材与丹炉!$N:$Q,4,0)-3&gt;=$S83),$P83="")),NOT(OR(AND($H83&lt;&gt;"",$J83&lt;&gt;"",VLOOKUP($AB83,药材与丹炉!$N:$Q,4,0)-1&gt;=$J83),$G83="")),NOT(OR($U83="",AND($U83&lt;&gt;"",$U83&gt;0))),NOT(OR($Y83="",IF($Z83&lt;&gt;"",IFERROR(IF(VLOOKUP($Z83,药材与丹炉!$B:$D,3,0)=-1,$X83=1,IF(VLOOKUP($Z83,药材与丹炉!$B:$D,3,0)=1,$X83=2,$X83=0)),0),0))),$AC83="爆炸",(VLOOKUP($AB83,药材与丹炉!$N:$O,2,0)+8)&lt;$AD83)</f>
        <v>0</v>
      </c>
    </row>
    <row r="84" spans="1:37" ht="21.95" customHeight="1">
      <c r="A84" s="1185">
        <v>5320</v>
      </c>
      <c r="B84" s="1185">
        <v>4</v>
      </c>
      <c r="C84" s="1185" t="s">
        <v>3616</v>
      </c>
      <c r="D84" s="1185">
        <v>3</v>
      </c>
      <c r="E84" s="1188" t="s">
        <v>3617</v>
      </c>
      <c r="F84" s="1185">
        <v>108</v>
      </c>
      <c r="G84" s="1185" t="s">
        <v>6305</v>
      </c>
      <c r="H84" s="1185">
        <v>108</v>
      </c>
      <c r="I84" s="1185" t="s">
        <v>3660</v>
      </c>
      <c r="J84" s="1186">
        <f>IFERROR(CEILING($H84/VLOOKUP($I84,药材与丹炉!$B:$H,COLUMN(药材与丹炉!$H84)-1,0),1),"")</f>
        <v>3</v>
      </c>
      <c r="K84" s="1185" t="s">
        <v>6305</v>
      </c>
      <c r="L84" s="1185" t="str">
        <f t="shared" si="16"/>
        <v/>
      </c>
      <c r="M84" s="1185"/>
      <c r="N84" s="1186" t="str">
        <f>IFERROR(CEILING($L84/VLOOKUP($M84,药材与丹炉!$B:$H,COLUMN(药材与丹炉!$H84)-1,0),1),"")</f>
        <v/>
      </c>
      <c r="O84" s="1185">
        <v>72</v>
      </c>
      <c r="P84" s="1185" t="s">
        <v>6327</v>
      </c>
      <c r="Q84" s="1185">
        <v>36</v>
      </c>
      <c r="R84" s="1185" t="s">
        <v>3514</v>
      </c>
      <c r="S84" s="1186">
        <f>IFERROR(CEILING($Q84/VLOOKUP($R84,药材与丹炉!$B:$H,COLUMN(药材与丹炉!$H84)-1,0),1),"")</f>
        <v>4</v>
      </c>
      <c r="T84" s="1185" t="s">
        <v>6327</v>
      </c>
      <c r="U84" s="1185">
        <f>IFERROR(IF(O84-Q84=0,"",O84-Q84),"")</f>
        <v>36</v>
      </c>
      <c r="V84" s="1185" t="s">
        <v>3514</v>
      </c>
      <c r="W84" s="1186">
        <f>IFERROR(CEILING($U84/VLOOKUP($V84,药材与丹炉!$B:$H,COLUMN(药材与丹炉!$H84)-1,0),1),"")</f>
        <v>4</v>
      </c>
      <c r="X84" s="1185">
        <f>IF(IFERROR(IF(AND($J84&gt;0,$J84&lt;&gt;""),VLOOKUP($I84,药材与丹炉!$B:$D,3,0),0),0)+IFERROR(IF(AND($N84&gt;0,$N84&lt;&gt;""),VLOOKUP($M84,药材与丹炉!$B:$D,3,0),0),0)+IFERROR(IF(AND($S84&gt;0,$S84&lt;&gt;""),VLOOKUP($R84,药材与丹炉!$B:$D,3,0),0),0)+IFERROR(IF(AND($W84&gt;0,$W84&lt;&gt;""),VLOOKUP($V84,药材与丹炉!$B:$D,3,0),0),0)&gt;0,1,IF(IFERROR(IF(AND($J84&gt;0,$J84&lt;&gt;""),VLOOKUP($I84,药材与丹炉!$B:$D,3,0),0),0)+IFERROR(IF(AND($N84&gt;0,$N84&lt;&gt;""),VLOOKUP($M84,药材与丹炉!$B:$D,3,0),0),0)+IFERROR(IF(AND($S84&gt;0,$S84&lt;&gt;""),VLOOKUP($R84,药材与丹炉!$B:$D,3,0),0),0)+IFERROR(IF(AND($W84&gt;0,$W84&lt;&gt;""),VLOOKUP($V84,药材与丹炉!$B:$D,3,0),0),0)&lt;0,2,0))</f>
        <v>2</v>
      </c>
      <c r="Y84" s="1185">
        <v>36</v>
      </c>
      <c r="Z84" s="1185" t="s">
        <v>3591</v>
      </c>
      <c r="AA84" s="1186">
        <f>IFERROR($Y84/VLOOKUP($Z84,药材与丹炉!$B:$H,COLUMN(药材与丹炉!$H84)-1,0),"")</f>
        <v>1</v>
      </c>
      <c r="AB84" s="1185" t="s">
        <v>3499</v>
      </c>
      <c r="AC84" s="1185">
        <f>IFERROR(IF($B84-VLOOKUP($AB84,药材与丹炉!$N:$P,2,0)&lt;0,IF($AO$1="是",0,1),IF($B84-VLOOKUP($AB84,药材与丹炉!$N:$P,2,0)=0,2,IF($B84-VLOOKUP($AB84,药材与丹炉!$N:$P,2,0)=1,40,IF($B84-VLOOKUP($AB84,药材与丹炉!$N:$P,2,0)=2,80,"爆炸")))),"")</f>
        <v>2</v>
      </c>
      <c r="AD84" s="1186">
        <f t="shared" si="17"/>
        <v>12</v>
      </c>
      <c r="AE84" s="1185">
        <f>IFERROR($J84*VLOOKUP($I84,药材与丹炉!$B:$K,10,0),0)+IFERROR($N84*VLOOKUP($M84,药材与丹炉!$B:$K,10,0),0)+IFERROR($S84*VLOOKUP($R84,药材与丹炉!$B:$K,10,0),0)+IFERROR($W84*VLOOKUP($V84,药材与丹炉!$B:$K,10,0),0)+IFERROR($AA84*VLOOKUP($Z84,药材与丹炉!$B:$K,10,0),0)+IFERROR($AC84*VLOOKUP($AB84,药材与丹炉!$N:$P,3,0)/100,0)</f>
        <v>20720</v>
      </c>
      <c r="AF84" s="1185">
        <v>18750</v>
      </c>
      <c r="AG84" s="693">
        <f t="shared" si="18"/>
        <v>-1970</v>
      </c>
      <c r="AH84" s="1181">
        <f t="shared" si="19"/>
        <v>37500</v>
      </c>
      <c r="AI84" s="1181">
        <f t="shared" si="20"/>
        <v>16780</v>
      </c>
      <c r="AJ84" s="1185">
        <f>IFERROR(IF($Y84/VLOOKUP($Y84,药材与丹炉!$T:$U,2,0)&lt;=(VLOOKUP($AB84,药材与丹炉!$N:$O,2,0)+8)-($J84+IFERROR(IF($N84="",0,$N84),0)+IFERROR(IF($S84="",0,$S84),0)+IFERROR(IF($W84="",0,$W84),0)),1,2),1)</f>
        <v>2</v>
      </c>
      <c r="AK84" s="1184" t="b">
        <f>OR(NOT(IFERROR(OR($L84="",AND($L84&lt;&gt;"",$L84&gt;0,VLOOKUP($AB84,药材与丹炉!$N:$O,2,0)=6)),0)),AND($L84&lt;&gt;"",$L84&gt;0,OR(VLOOKUP($AB84,药材与丹炉!$N:$Q,4,0)-2&lt;$N84,$N84="")),AND($U84&lt;&gt;"",$U84&gt;0,OR(VLOOKUP($AB84,药材与丹炉!$N:$Q,4,0)-3&lt;$W84,$W84="")),NOT(OR(AND($Q84&lt;&gt;"",$S84&lt;&gt;"",VLOOKUP($AB84,药材与丹炉!$N:$Q,4,0)-3&gt;=$S84),$P84="")),NOT(OR(AND($H84&lt;&gt;"",$J84&lt;&gt;"",VLOOKUP($AB84,药材与丹炉!$N:$Q,4,0)-1&gt;=$J84),$G84="")),NOT(OR($U84="",AND($U84&lt;&gt;"",$U84&gt;0))),NOT(OR($Y84="",IF($Z84&lt;&gt;"",IFERROR(IF(VLOOKUP($Z84,药材与丹炉!$B:$D,3,0)=-1,$X84=1,IF(VLOOKUP($Z84,药材与丹炉!$B:$D,3,0)=1,$X84=2,$X84=0)),0),0))),$AC84="爆炸",(VLOOKUP($AB84,药材与丹炉!$N:$O,2,0)+8)&lt;$AD84)</f>
        <v>0</v>
      </c>
    </row>
    <row r="85" spans="1:37" ht="21.95" customHeight="1">
      <c r="A85" s="1185">
        <v>5321</v>
      </c>
      <c r="B85" s="1185">
        <v>4</v>
      </c>
      <c r="C85" s="1185" t="s">
        <v>3757</v>
      </c>
      <c r="D85" s="1185">
        <v>30</v>
      </c>
      <c r="E85" s="1188" t="s">
        <v>6508</v>
      </c>
      <c r="F85" s="1185">
        <v>36</v>
      </c>
      <c r="G85" s="1185" t="s">
        <v>6304</v>
      </c>
      <c r="H85" s="1185">
        <v>36</v>
      </c>
      <c r="I85" s="1185" t="s">
        <v>3514</v>
      </c>
      <c r="J85" s="1186">
        <f>IFERROR(CEILING($H85/VLOOKUP($I85,药材与丹炉!$B:$H,COLUMN(药材与丹炉!$H85)-1,0),1),"")</f>
        <v>4</v>
      </c>
      <c r="K85" s="1185" t="s">
        <v>6304</v>
      </c>
      <c r="L85" s="1185" t="str">
        <f t="shared" si="16"/>
        <v/>
      </c>
      <c r="M85" s="1179"/>
      <c r="N85" s="1186" t="str">
        <f>IFERROR(CEILING($L85/VLOOKUP($M85,药材与丹炉!$B:$H,COLUMN(药材与丹炉!$H85)-1,0),1),"")</f>
        <v/>
      </c>
      <c r="O85" s="1185">
        <v>36</v>
      </c>
      <c r="P85" s="1185" t="s">
        <v>249</v>
      </c>
      <c r="Q85" s="1185">
        <v>36</v>
      </c>
      <c r="R85" s="1179" t="s">
        <v>3760</v>
      </c>
      <c r="S85" s="1186">
        <f>IFERROR(CEILING($Q85/VLOOKUP($R85,药材与丹炉!$B:$H,COLUMN(药材与丹炉!$H85)-1,0),1),"")</f>
        <v>4</v>
      </c>
      <c r="T85" s="1185" t="s">
        <v>249</v>
      </c>
      <c r="U85" s="1185" t="str">
        <f t="shared" ref="U85:U91" si="21">IFERROR(IF($O85-$Q85=0,"",$O85-$Q85),"")</f>
        <v/>
      </c>
      <c r="V85" s="1179"/>
      <c r="W85" s="1186" t="str">
        <f>IFERROR(CEILING($U85/VLOOKUP($V85,药材与丹炉!$B:$H,COLUMN(药材与丹炉!$H85)-1,0),1),"")</f>
        <v/>
      </c>
      <c r="X85" s="1185">
        <f>IF(IFERROR(IF(AND($J85&gt;0,$J85&lt;&gt;""),VLOOKUP($I85,药材与丹炉!$B:$D,3,0),0),0)+IFERROR(IF(AND($N85&gt;0,$N85&lt;&gt;""),VLOOKUP($M85,药材与丹炉!$B:$D,3,0),0),0)+IFERROR(IF(AND($S85&gt;0,$S85&lt;&gt;""),VLOOKUP($R85,药材与丹炉!$B:$D,3,0),0),0)+IFERROR(IF(AND($W85&gt;0,$W85&lt;&gt;""),VLOOKUP($V85,药材与丹炉!$B:$D,3,0),0),0)&gt;0,1,IF(IFERROR(IF(AND($J85&gt;0,$J85&lt;&gt;""),VLOOKUP($I85,药材与丹炉!$B:$D,3,0),0),0)+IFERROR(IF(AND($N85&gt;0,$N85&lt;&gt;""),VLOOKUP($M85,药材与丹炉!$B:$D,3,0),0),0)+IFERROR(IF(AND($S85&gt;0,$S85&lt;&gt;""),VLOOKUP($R85,药材与丹炉!$B:$D,3,0),0),0)+IFERROR(IF(AND($W85&gt;0,$W85&lt;&gt;""),VLOOKUP($V85,药材与丹炉!$B:$D,3,0),0),0)&lt;0,2,0))</f>
        <v>2</v>
      </c>
      <c r="Y85" s="1185">
        <v>36</v>
      </c>
      <c r="Z85" s="1179" t="s">
        <v>3507</v>
      </c>
      <c r="AA85" s="1186">
        <f>IFERROR($Y85/VLOOKUP($Z85,药材与丹炉!$B:$H,COLUMN(药材与丹炉!$H85)-1,0),"")</f>
        <v>4</v>
      </c>
      <c r="AB85" s="1185" t="s">
        <v>3499</v>
      </c>
      <c r="AC85" s="1185">
        <f>IFERROR(IF($B85-VLOOKUP($AB85,药材与丹炉!$N:$P,2,0)&lt;0,IF($AO$1="是",0,1),IF($B85-VLOOKUP($AB85,药材与丹炉!$N:$P,2,0)=0,2,IF($B85-VLOOKUP($AB85,药材与丹炉!$N:$P,2,0)=1,40,IF($B85-VLOOKUP($AB85,药材与丹炉!$N:$P,2,0)=2,80,"爆炸")))),"")</f>
        <v>2</v>
      </c>
      <c r="AD85" s="1186">
        <f t="shared" si="17"/>
        <v>12</v>
      </c>
      <c r="AE85" s="1185">
        <f>IFERROR($J85*VLOOKUP($I85,药材与丹炉!$B:$K,10,0),0)+IFERROR($N85*VLOOKUP($M85,药材与丹炉!$B:$K,10,0),0)+IFERROR($S85*VLOOKUP($R85,药材与丹炉!$B:$K,10,0),0)+IFERROR($W85*VLOOKUP($V85,药材与丹炉!$B:$K,10,0),0)+IFERROR($AA85*VLOOKUP($Z85,药材与丹炉!$B:$K,10,0),0)+IFERROR($AC85*VLOOKUP($AB85,药材与丹炉!$N:$P,3,0)/100,0)</f>
        <v>5060</v>
      </c>
      <c r="AF85" s="1185">
        <v>8000</v>
      </c>
      <c r="AG85" s="1185">
        <f t="shared" si="18"/>
        <v>2940</v>
      </c>
      <c r="AH85" s="1181">
        <f t="shared" si="19"/>
        <v>16000</v>
      </c>
      <c r="AI85" s="1187">
        <f t="shared" si="20"/>
        <v>10940</v>
      </c>
      <c r="AJ85" s="1185">
        <f>IFERROR(IF($Y85/VLOOKUP($Y85,药材与丹炉!$T:$U,2,0)&lt;=(VLOOKUP($AB85,药材与丹炉!$N:$O,2,0)+8)-($J85+IFERROR(IF($N85="",0,$N85),0)+IFERROR(IF($S85="",0,$S85),0)+IFERROR(IF($W85="",0,$W85),0)),1,2),1)</f>
        <v>1</v>
      </c>
      <c r="AK85" s="1185" t="b">
        <f>OR(NOT(IFERROR(OR($L85="",AND($L85&lt;&gt;"",$L85&gt;0,VLOOKUP($AB85,药材与丹炉!$N:$O,2,0)=6)),0)),AND($L85&lt;&gt;"",$L85&gt;0,OR(VLOOKUP($AB85,药材与丹炉!$N:$Q,4,0)-2&lt;$N85,$N85="")),AND($U85&lt;&gt;"",$U85&gt;0,OR(VLOOKUP($AB85,药材与丹炉!$N:$Q,4,0)-3&lt;$W85,$W85="")),NOT(OR(AND($Q85&lt;&gt;"",$S85&lt;&gt;"",VLOOKUP($AB85,药材与丹炉!$N:$Q,4,0)-3&gt;=$S85),$P85="")),NOT(OR(AND($H85&lt;&gt;"",$J85&lt;&gt;"",VLOOKUP($AB85,药材与丹炉!$N:$Q,4,0)-1&gt;=$J85),$G85="")),NOT(OR($U85="",AND($U85&lt;&gt;"",$U85&gt;0))),NOT(OR($Y85="",IF($Z85&lt;&gt;"",IFERROR(IF(VLOOKUP($Z85,药材与丹炉!$B:$D,3,0)=-1,$X85=1,IF(VLOOKUP($Z85,药材与丹炉!$B:$D,3,0)=1,$X85=2,$X85=0)),0),0))),$AC85="爆炸",(VLOOKUP($AB85,药材与丹炉!$N:$O,2,0)+8)&lt;$AD85)</f>
        <v>0</v>
      </c>
    </row>
    <row r="86" spans="1:37" ht="21.95" customHeight="1">
      <c r="A86" s="1185">
        <v>5322</v>
      </c>
      <c r="B86" s="1185">
        <v>4</v>
      </c>
      <c r="C86" s="1185" t="s">
        <v>6507</v>
      </c>
      <c r="D86" s="1185">
        <v>999</v>
      </c>
      <c r="E86" s="1188" t="s">
        <v>6506</v>
      </c>
      <c r="F86" s="1185">
        <v>36</v>
      </c>
      <c r="G86" s="1185" t="s">
        <v>4212</v>
      </c>
      <c r="H86" s="1185">
        <v>36</v>
      </c>
      <c r="I86" s="1185" t="s">
        <v>3502</v>
      </c>
      <c r="J86" s="1186">
        <f>IFERROR(CEILING($H86/VLOOKUP($I86,药材与丹炉!$B:$H,COLUMN(药材与丹炉!$H86)-1,0),1),"")</f>
        <v>4</v>
      </c>
      <c r="K86" s="1185" t="s">
        <v>6304</v>
      </c>
      <c r="L86" s="1185" t="str">
        <f t="shared" si="16"/>
        <v/>
      </c>
      <c r="M86" s="1179"/>
      <c r="N86" s="1186" t="str">
        <f>IFERROR(CEILING($L86/VLOOKUP($M86,药材与丹炉!$B:$H,COLUMN(药材与丹炉!$H86)-1,0),1),"")</f>
        <v/>
      </c>
      <c r="O86" s="1185">
        <v>36</v>
      </c>
      <c r="P86" s="1185" t="s">
        <v>6357</v>
      </c>
      <c r="Q86" s="1185">
        <v>36</v>
      </c>
      <c r="R86" s="1179" t="s">
        <v>3615</v>
      </c>
      <c r="S86" s="1186">
        <f>IFERROR(CEILING($Q86/VLOOKUP($R86,药材与丹炉!$B:$H,COLUMN(药材与丹炉!$H86)-1,0),1),"")</f>
        <v>1</v>
      </c>
      <c r="T86" s="1185" t="s">
        <v>249</v>
      </c>
      <c r="U86" s="1185" t="str">
        <f t="shared" si="21"/>
        <v/>
      </c>
      <c r="V86" s="1179"/>
      <c r="W86" s="1186" t="str">
        <f>IFERROR(CEILING($U86/VLOOKUP($V86,药材与丹炉!$B:$H,COLUMN(药材与丹炉!$H86)-1,0),1),"")</f>
        <v/>
      </c>
      <c r="X86" s="1185">
        <f>IF(IFERROR(IF(AND($J86&gt;0,$J86&lt;&gt;""),VLOOKUP($I86,药材与丹炉!$B:$D,3,0),0),0)+IFERROR(IF(AND($N86&gt;0,$N86&lt;&gt;""),VLOOKUP($M86,药材与丹炉!$B:$D,3,0),0),0)+IFERROR(IF(AND($S86&gt;0,$S86&lt;&gt;""),VLOOKUP($R86,药材与丹炉!$B:$D,3,0),0),0)+IFERROR(IF(AND($W86&gt;0,$W86&lt;&gt;""),VLOOKUP($V86,药材与丹炉!$B:$D,3,0),0),0)&gt;0,1,IF(IFERROR(IF(AND($J86&gt;0,$J86&lt;&gt;""),VLOOKUP($I86,药材与丹炉!$B:$D,3,0),0),0)+IFERROR(IF(AND($N86&gt;0,$N86&lt;&gt;""),VLOOKUP($M86,药材与丹炉!$B:$D,3,0),0),0)+IFERROR(IF(AND($S86&gt;0,$S86&lt;&gt;""),VLOOKUP($R86,药材与丹炉!$B:$D,3,0),0),0)+IFERROR(IF(AND($W86&gt;0,$W86&lt;&gt;""),VLOOKUP($V86,药材与丹炉!$B:$D,3,0),0),0)&lt;0,2,0))</f>
        <v>1</v>
      </c>
      <c r="Y86" s="1185">
        <v>36</v>
      </c>
      <c r="Z86" s="1179" t="s">
        <v>3498</v>
      </c>
      <c r="AA86" s="1186">
        <f>IFERROR($Y86/VLOOKUP($Z86,药材与丹炉!$B:$H,COLUMN(药材与丹炉!$H86)-1,0),"")</f>
        <v>4</v>
      </c>
      <c r="AB86" s="1185" t="s">
        <v>3499</v>
      </c>
      <c r="AC86" s="1185">
        <f>IFERROR(IF($B86-VLOOKUP($AB86,药材与丹炉!$N:$P,2,0)&lt;0,IF($AO$1="是",0,1),IF($B86-VLOOKUP($AB86,药材与丹炉!$N:$P,2,0)=0,2,IF($B86-VLOOKUP($AB86,药材与丹炉!$N:$P,2,0)=1,40,IF($B86-VLOOKUP($AB86,药材与丹炉!$N:$P,2,0)=2,80,"爆炸")))),"")</f>
        <v>2</v>
      </c>
      <c r="AD86" s="1186">
        <f t="shared" si="17"/>
        <v>9</v>
      </c>
      <c r="AE86" s="1185">
        <f>IFERROR($J86*VLOOKUP($I86,药材与丹炉!$B:$K,10,0),0)+IFERROR($N86*VLOOKUP($M86,药材与丹炉!$B:$K,10,0),0)+IFERROR($S86*VLOOKUP($R86,药材与丹炉!$B:$K,10,0),0)+IFERROR($W86*VLOOKUP($V86,药材与丹炉!$B:$K,10,0),0)+IFERROR($AA86*VLOOKUP($Z86,药材与丹炉!$B:$K,10,0),0)+IFERROR($AC86*VLOOKUP($AB86,药材与丹炉!$N:$P,3,0)/100,0)</f>
        <v>7760</v>
      </c>
      <c r="AF86" s="1185">
        <v>10000</v>
      </c>
      <c r="AG86" s="1185">
        <f t="shared" si="18"/>
        <v>2240</v>
      </c>
      <c r="AH86" s="1181">
        <f t="shared" si="19"/>
        <v>20000</v>
      </c>
      <c r="AI86" s="1187">
        <f t="shared" si="20"/>
        <v>12240</v>
      </c>
      <c r="AJ86" s="1185">
        <f>IFERROR(IF($Y86/VLOOKUP($Y86,药材与丹炉!$T:$U,2,0)&lt;=(VLOOKUP($AB86,药材与丹炉!$N:$O,2,0)+8)-($J86+IFERROR(IF($N86="",0,$N86),0)+IFERROR(IF($S86="",0,$S86),0)+IFERROR(IF($W86="",0,$W86),0)),1,2),1)</f>
        <v>1</v>
      </c>
      <c r="AK86" s="1185" t="b">
        <f>OR(NOT(IFERROR(OR($L86="",AND($L86&lt;&gt;"",$L86&gt;0,VLOOKUP($AB86,药材与丹炉!$N:$O,2,0)=6)),0)),AND($L86&lt;&gt;"",$L86&gt;0,OR(VLOOKUP($AB86,药材与丹炉!$N:$Q,4,0)-2&lt;$N86,$N86="")),AND($U86&lt;&gt;"",$U86&gt;0,OR(VLOOKUP($AB86,药材与丹炉!$N:$Q,4,0)-3&lt;$W86,$W86="")),NOT(OR(AND($Q86&lt;&gt;"",$S86&lt;&gt;"",VLOOKUP($AB86,药材与丹炉!$N:$Q,4,0)-3&gt;=$S86),$P86="")),NOT(OR(AND($H86&lt;&gt;"",$J86&lt;&gt;"",VLOOKUP($AB86,药材与丹炉!$N:$Q,4,0)-1&gt;=$J86),$G86="")),NOT(OR($U86="",AND($U86&lt;&gt;"",$U86&gt;0))),NOT(OR($Y86="",IF($Z86&lt;&gt;"",IFERROR(IF(VLOOKUP($Z86,药材与丹炉!$B:$D,3,0)=-1,$X86=1,IF(VLOOKUP($Z86,药材与丹炉!$B:$D,3,0)=1,$X86=2,$X86=0)),0),0))),$AC86="爆炸",(VLOOKUP($AB86,药材与丹炉!$N:$O,2,0)+8)&lt;$AD86)</f>
        <v>0</v>
      </c>
    </row>
    <row r="87" spans="1:37" ht="21.95" customHeight="1">
      <c r="A87" s="1185">
        <v>5401</v>
      </c>
      <c r="B87" s="1185">
        <v>4</v>
      </c>
      <c r="C87" s="1185" t="s">
        <v>3619</v>
      </c>
      <c r="D87" s="1185">
        <v>999</v>
      </c>
      <c r="E87" s="1188" t="s">
        <v>6505</v>
      </c>
      <c r="F87" s="1185">
        <v>9</v>
      </c>
      <c r="G87" s="1185" t="s">
        <v>4212</v>
      </c>
      <c r="H87" s="1185">
        <v>9</v>
      </c>
      <c r="I87" s="1185" t="s">
        <v>3454</v>
      </c>
      <c r="J87" s="1186">
        <f>IFERROR(CEILING($H87/VLOOKUP($I87,药材与丹炉!$B:$H,COLUMN(药材与丹炉!$H85)-1,0),1),"")</f>
        <v>3</v>
      </c>
      <c r="K87" s="1185" t="s">
        <v>4212</v>
      </c>
      <c r="L87" s="1185" t="str">
        <f t="shared" si="16"/>
        <v/>
      </c>
      <c r="M87" s="1185"/>
      <c r="N87" s="1186" t="str">
        <f>IFERROR(CEILING($L87/VLOOKUP($M87,药材与丹炉!$B:$H,COLUMN(药材与丹炉!$H85)-1,0),1),"")</f>
        <v/>
      </c>
      <c r="O87" s="1185">
        <v>9</v>
      </c>
      <c r="P87" s="1185" t="s">
        <v>6391</v>
      </c>
      <c r="Q87" s="1185">
        <v>6</v>
      </c>
      <c r="R87" s="1185" t="s">
        <v>3407</v>
      </c>
      <c r="S87" s="1186">
        <f>IFERROR(CEILING($Q87/VLOOKUP($R87,药材与丹炉!$B:$H,COLUMN(药材与丹炉!$H85)-1,0),1),"")</f>
        <v>2</v>
      </c>
      <c r="T87" s="1185" t="s">
        <v>6391</v>
      </c>
      <c r="U87" s="1185">
        <f t="shared" si="21"/>
        <v>3</v>
      </c>
      <c r="V87" s="1185" t="s">
        <v>3400</v>
      </c>
      <c r="W87" s="1186">
        <f>IFERROR(CEILING($U87/VLOOKUP($V87,药材与丹炉!$B:$H,COLUMN(药材与丹炉!$H85)-1,0),1),"")</f>
        <v>3</v>
      </c>
      <c r="X87" s="1185">
        <f>IF(IFERROR(IF(AND($J87&gt;0,$J87&lt;&gt;""),VLOOKUP($I87,药材与丹炉!$B:$D,3,0),0),0)+IFERROR(IF(AND($N87&gt;0,$N87&lt;&gt;""),VLOOKUP($M87,药材与丹炉!$B:$D,3,0),0),0)+IFERROR(IF(AND($S87&gt;0,$S87&lt;&gt;""),VLOOKUP($R87,药材与丹炉!$B:$D,3,0),0),0)+IFERROR(IF(AND($W87&gt;0,$W87&lt;&gt;""),VLOOKUP($V87,药材与丹炉!$B:$D,3,0),0),0)&gt;0,1,IF(IFERROR(IF(AND($J87&gt;0,$J87&lt;&gt;""),VLOOKUP($I87,药材与丹炉!$B:$D,3,0),0),0)+IFERROR(IF(AND($N87&gt;0,$N87&lt;&gt;""),VLOOKUP($M87,药材与丹炉!$B:$D,3,0),0),0)+IFERROR(IF(AND($S87&gt;0,$S87&lt;&gt;""),VLOOKUP($R87,药材与丹炉!$B:$D,3,0),0),0)+IFERROR(IF(AND($W87&gt;0,$W87&lt;&gt;""),VLOOKUP($V87,药材与丹炉!$B:$D,3,0),0),0)&lt;0,2,0))</f>
        <v>1</v>
      </c>
      <c r="Y87" s="1185">
        <v>3</v>
      </c>
      <c r="Z87" s="1185" t="s">
        <v>3401</v>
      </c>
      <c r="AA87" s="1186">
        <f>IFERROR($Y87/VLOOKUP($Z87,药材与丹炉!$B:$H,COLUMN(药材与丹炉!$H85)-1,0),"")</f>
        <v>3</v>
      </c>
      <c r="AB87" s="1185" t="s">
        <v>3499</v>
      </c>
      <c r="AC87" s="1185">
        <f>IFERROR(IF($B87-VLOOKUP($AB87,药材与丹炉!$N:$P,2,0)&lt;0,IF($AO$1="是",0,1),IF($B87-VLOOKUP($AB87,药材与丹炉!$N:$P,2,0)=0,2,IF($B87-VLOOKUP($AB87,药材与丹炉!$N:$P,2,0)=1,40,IF($B87-VLOOKUP($AB87,药材与丹炉!$N:$P,2,0)=2,80,"爆炸")))),"")</f>
        <v>2</v>
      </c>
      <c r="AD87" s="1186">
        <f t="shared" si="17"/>
        <v>11</v>
      </c>
      <c r="AE87" s="1185">
        <f>IFERROR($J87*VLOOKUP($I87,药材与丹炉!$B:$K,10,0),0)+IFERROR($N87*VLOOKUP($M87,药材与丹炉!$B:$K,10,0),0)+IFERROR($S87*VLOOKUP($R87,药材与丹炉!$B:$K,10,0),0)+IFERROR($W87*VLOOKUP($V87,药材与丹炉!$B:$K,10,0),0)+IFERROR($AA87*VLOOKUP($Z87,药材与丹炉!$B:$K,10,0),0)+IFERROR($AC87*VLOOKUP($AB87,药材与丹炉!$N:$P,3,0)/100,0)</f>
        <v>434</v>
      </c>
      <c r="AF87" s="1185">
        <v>1000</v>
      </c>
      <c r="AG87" s="693">
        <f t="shared" si="18"/>
        <v>566</v>
      </c>
      <c r="AH87" s="1181">
        <f t="shared" si="19"/>
        <v>2000</v>
      </c>
      <c r="AI87" s="1181">
        <f t="shared" si="20"/>
        <v>1566</v>
      </c>
      <c r="AJ87" s="1185">
        <f>IFERROR(IF($Y87/VLOOKUP($Y87,药材与丹炉!$T:$U,2,0)&lt;=(VLOOKUP($AB87,药材与丹炉!$N:$O,2,0)+8)-($J87+IFERROR(IF($N87="",0,$N87),0)+IFERROR(IF($S87="",0,$S87),0)+IFERROR(IF($W87="",0,$W87),0)),1,2),1)</f>
        <v>1</v>
      </c>
      <c r="AK87" s="1184" t="b">
        <f>OR(NOT(IFERROR(OR($L87="",AND($L87&lt;&gt;"",$L87&gt;0,VLOOKUP($AB87,药材与丹炉!$N:$O,2,0)=6)),0)),AND($L87&lt;&gt;"",$L87&gt;0,OR(VLOOKUP($AB87,药材与丹炉!$N:$Q,4,0)-2&lt;$N87,$N87="")),AND($U87&lt;&gt;"",$U87&gt;0,OR(VLOOKUP($AB87,药材与丹炉!$N:$Q,4,0)-3&lt;$W87,$W87="")),NOT(OR(AND($Q87&lt;&gt;"",$S87&lt;&gt;"",VLOOKUP($AB87,药材与丹炉!$N:$Q,4,0)-3&gt;=$S87),$P87="")),NOT(OR(AND($H87&lt;&gt;"",$J87&lt;&gt;"",VLOOKUP($AB87,药材与丹炉!$N:$Q,4,0)-1&gt;=$J87),$G87="")),NOT(OR($U87="",AND($U87&lt;&gt;"",$U87&gt;0))),NOT(OR($Y87="",IF($Z87&lt;&gt;"",IFERROR(IF(VLOOKUP($Z87,药材与丹炉!$B:$D,3,0)=-1,$X87=1,IF(VLOOKUP($Z87,药材与丹炉!$B:$D,3,0)=1,$X87=2,$X87=0)),0),0))),$AC87="爆炸",(VLOOKUP($AB87,药材与丹炉!$N:$O,2,0)+8)&lt;$AD87)</f>
        <v>0</v>
      </c>
    </row>
    <row r="88" spans="1:37" ht="21.95" customHeight="1">
      <c r="A88" s="1185" t="s">
        <v>0</v>
      </c>
      <c r="B88" s="1185">
        <v>4</v>
      </c>
      <c r="C88" s="1185" t="s">
        <v>3621</v>
      </c>
      <c r="D88" s="1185">
        <v>999</v>
      </c>
      <c r="E88" s="1188" t="s">
        <v>3622</v>
      </c>
      <c r="F88" s="1185">
        <v>9</v>
      </c>
      <c r="G88" s="1185" t="s">
        <v>4212</v>
      </c>
      <c r="H88" s="1185">
        <v>9</v>
      </c>
      <c r="I88" s="1185" t="s">
        <v>3410</v>
      </c>
      <c r="J88" s="1186">
        <f>IFERROR(CEILING($H88/VLOOKUP($I88,药材与丹炉!$B:$H,COLUMN(药材与丹炉!$H86)-1,0),1),"")</f>
        <v>9</v>
      </c>
      <c r="K88" s="1185" t="s">
        <v>4212</v>
      </c>
      <c r="L88" s="1185" t="str">
        <f t="shared" si="16"/>
        <v/>
      </c>
      <c r="M88" s="1185"/>
      <c r="N88" s="1186" t="str">
        <f>IFERROR(CEILING($L88/VLOOKUP($M88,药材与丹炉!$B:$H,COLUMN(药材与丹炉!$H86)-1,0),1),"")</f>
        <v/>
      </c>
      <c r="O88" s="1185">
        <v>1</v>
      </c>
      <c r="P88" s="1185" t="s">
        <v>6394</v>
      </c>
      <c r="Q88" s="1185">
        <v>1</v>
      </c>
      <c r="R88" s="1185" t="s">
        <v>3410</v>
      </c>
      <c r="S88" s="1186">
        <f>IFERROR(CEILING($Q88/VLOOKUP($R88,药材与丹炉!$B:$H,COLUMN(药材与丹炉!$H86)-1,0),1),"")</f>
        <v>1</v>
      </c>
      <c r="T88" s="1185" t="str">
        <f>P88</f>
        <v>固元</v>
      </c>
      <c r="U88" s="1185" t="str">
        <f t="shared" si="21"/>
        <v/>
      </c>
      <c r="V88" s="1185"/>
      <c r="W88" s="1186" t="str">
        <f>IFERROR(CEILING($U88/VLOOKUP($V88,药材与丹炉!$B:$H,COLUMN(药材与丹炉!$H86)-1,0),1),"")</f>
        <v/>
      </c>
      <c r="X88" s="1185">
        <f>IF(IFERROR(IF(AND($J88&gt;0,$J88&lt;&gt;""),VLOOKUP($I88,药材与丹炉!$B:$D,3,0),0),0)+IFERROR(IF(AND($N88&gt;0,$N88&lt;&gt;""),VLOOKUP($M88,药材与丹炉!$B:$D,3,0),0),0)+IFERROR(IF(AND($S88&gt;0,$S88&lt;&gt;""),VLOOKUP($R88,药材与丹炉!$B:$D,3,0),0),0)+IFERROR(IF(AND($W88&gt;0,$W88&lt;&gt;""),VLOOKUP($V88,药材与丹炉!$B:$D,3,0),0),0)&gt;0,1,IF(IFERROR(IF(AND($J88&gt;0,$J88&lt;&gt;""),VLOOKUP($I88,药材与丹炉!$B:$D,3,0),0),0)+IFERROR(IF(AND($N88&gt;0,$N88&lt;&gt;""),VLOOKUP($M88,药材与丹炉!$B:$D,3,0),0),0)+IFERROR(IF(AND($S88&gt;0,$S88&lt;&gt;""),VLOOKUP($R88,药材与丹炉!$B:$D,3,0),0),0)+IFERROR(IF(AND($W88&gt;0,$W88&lt;&gt;""),VLOOKUP($V88,药材与丹炉!$B:$D,3,0),0),0)&lt;0,2,0))</f>
        <v>2</v>
      </c>
      <c r="Y88" s="1185"/>
      <c r="Z88" s="1185"/>
      <c r="AA88" s="1186" t="str">
        <f>IFERROR($Y88/VLOOKUP($Z88,药材与丹炉!$B:$H,COLUMN(药材与丹炉!$H86)-1,0),"")</f>
        <v/>
      </c>
      <c r="AB88" s="1185" t="s">
        <v>3499</v>
      </c>
      <c r="AC88" s="1185">
        <f>IFERROR(IF($B88-VLOOKUP($AB88,药材与丹炉!$N:$P,2,0)&lt;0,IF($AO$1="是",0,1),IF($B88-VLOOKUP($AB88,药材与丹炉!$N:$P,2,0)=0,2,IF($B88-VLOOKUP($AB88,药材与丹炉!$N:$P,2,0)=1,40,IF($B88-VLOOKUP($AB88,药材与丹炉!$N:$P,2,0)=2,80,"爆炸")))),"")</f>
        <v>2</v>
      </c>
      <c r="AD88" s="1186">
        <f t="shared" si="17"/>
        <v>10</v>
      </c>
      <c r="AE88" s="1185">
        <f>IFERROR($J88*VLOOKUP($I88,药材与丹炉!$B:$K,10,0),0)+IFERROR($N88*VLOOKUP($M88,药材与丹炉!$B:$K,10,0),0)+IFERROR($S88*VLOOKUP($R88,药材与丹炉!$B:$K,10,0),0)+IFERROR($W88*VLOOKUP($V88,药材与丹炉!$B:$K,10,0),0)+IFERROR($AA88*VLOOKUP($Z88,药材与丹炉!$B:$K,10,0),0)+IFERROR($AC88*VLOOKUP($AB88,药材与丹炉!$N:$P,3,0)/100,0)</f>
        <v>290</v>
      </c>
      <c r="AF88" s="1185">
        <v>1</v>
      </c>
      <c r="AG88" s="693">
        <f t="shared" si="18"/>
        <v>-289</v>
      </c>
      <c r="AH88" s="1181">
        <f t="shared" si="19"/>
        <v>2</v>
      </c>
      <c r="AI88" s="1181">
        <f t="shared" si="20"/>
        <v>-288</v>
      </c>
      <c r="AJ88" s="1185">
        <f>IFERROR(IF($Y88/VLOOKUP($Y88,药材与丹炉!$T:$U,2,0)&lt;=(VLOOKUP($AB88,药材与丹炉!$N:$O,2,0)+8)-($J88+IFERROR(IF($N88="",0,$N88),0)+IFERROR(IF($S88="",0,$S88),0)+IFERROR(IF($W88="",0,$W88),0)),1,2),1)</f>
        <v>1</v>
      </c>
      <c r="AK88" s="1184" t="b">
        <f>OR(NOT(IFERROR(OR($L88="",AND($L88&lt;&gt;"",$L88&gt;0,VLOOKUP($AB88,药材与丹炉!$N:$O,2,0)=6)),0)),AND($L88&lt;&gt;"",$L88&gt;0,OR(VLOOKUP($AB88,药材与丹炉!$N:$Q,4,0)-2&lt;$N88,$N88="")),AND($U88&lt;&gt;"",$U88&gt;0,OR(VLOOKUP($AB88,药材与丹炉!$N:$Q,4,0)-3&lt;$W88,$W88="")),NOT(OR(AND($Q88&lt;&gt;"",$S88&lt;&gt;"",VLOOKUP($AB88,药材与丹炉!$N:$Q,4,0)-3&gt;=$S88),$P88="")),NOT(OR(AND($H88&lt;&gt;"",$J88&lt;&gt;"",VLOOKUP($AB88,药材与丹炉!$N:$Q,4,0)-1&gt;=$J88),$G88="")),NOT(OR($U88="",AND($U88&lt;&gt;"",$U88&gt;0))),NOT(OR($Y88="",IF($Z88&lt;&gt;"",IFERROR(IF(VLOOKUP($Z88,药材与丹炉!$B:$D,3,0)=-1,$X88=1,IF(VLOOKUP($Z88,药材与丹炉!$B:$D,3,0)=1,$X88=2,$X88=0)),0),0))),$AC88="爆炸",(VLOOKUP($AB88,药材与丹炉!$N:$O,2,0)+8)&lt;$AD88)</f>
        <v>0</v>
      </c>
    </row>
    <row r="89" spans="1:37" ht="21.95" customHeight="1">
      <c r="A89" s="1185">
        <v>5402</v>
      </c>
      <c r="B89" s="1185">
        <v>5</v>
      </c>
      <c r="C89" s="1185" t="s">
        <v>3623</v>
      </c>
      <c r="D89" s="1185">
        <v>100</v>
      </c>
      <c r="E89" s="1188" t="s">
        <v>3624</v>
      </c>
      <c r="F89" s="1185">
        <v>360</v>
      </c>
      <c r="G89" s="1185" t="s">
        <v>6302</v>
      </c>
      <c r="H89" s="1185">
        <v>360</v>
      </c>
      <c r="I89" s="1185" t="s">
        <v>3591</v>
      </c>
      <c r="J89" s="1186">
        <f>IFERROR(CEILING($H89/VLOOKUP($I89,药材与丹炉!$B:$H,COLUMN(药材与丹炉!$H87)-1,0),1),"")</f>
        <v>10</v>
      </c>
      <c r="K89" s="1185" t="s">
        <v>6302</v>
      </c>
      <c r="L89" s="1185" t="str">
        <f t="shared" si="16"/>
        <v/>
      </c>
      <c r="M89" s="1185"/>
      <c r="N89" s="1186" t="str">
        <f>IFERROR(CEILING($L89/VLOOKUP($M89,药材与丹炉!$B:$H,COLUMN(药材与丹炉!$H87)-1,0),1),"")</f>
        <v/>
      </c>
      <c r="O89" s="1185">
        <v>360</v>
      </c>
      <c r="P89" s="1185" t="s">
        <v>6312</v>
      </c>
      <c r="Q89" s="1185">
        <v>180</v>
      </c>
      <c r="R89" s="1185" t="s">
        <v>3625</v>
      </c>
      <c r="S89" s="1186">
        <f>IFERROR(CEILING($Q89/VLOOKUP($R89,药材与丹炉!$B:$H,COLUMN(药材与丹炉!$H87)-1,0),1),"")</f>
        <v>1</v>
      </c>
      <c r="T89" s="1185" t="s">
        <v>6312</v>
      </c>
      <c r="U89" s="1185">
        <f t="shared" si="21"/>
        <v>180</v>
      </c>
      <c r="V89" s="1185" t="s">
        <v>3625</v>
      </c>
      <c r="W89" s="1186">
        <f>IFERROR(CEILING($U89/VLOOKUP($V89,药材与丹炉!$B:$H,COLUMN(药材与丹炉!$H87)-1,0),1),"")</f>
        <v>1</v>
      </c>
      <c r="X89" s="1185">
        <f>IF(IFERROR(IF(AND($J89&gt;0,$J89&lt;&gt;""),VLOOKUP($I89,药材与丹炉!$B:$D,3,0),0),0)+IFERROR(IF(AND($N89&gt;0,$N89&lt;&gt;""),VLOOKUP($M89,药材与丹炉!$B:$D,3,0),0),0)+IFERROR(IF(AND($S89&gt;0,$S89&lt;&gt;""),VLOOKUP($R89,药材与丹炉!$B:$D,3,0),0),0)+IFERROR(IF(AND($W89&gt;0,$W89&lt;&gt;""),VLOOKUP($V89,药材与丹炉!$B:$D,3,0),0),0)&gt;0,1,IF(IFERROR(IF(AND($J89&gt;0,$J89&lt;&gt;""),VLOOKUP($I89,药材与丹炉!$B:$D,3,0),0),0)+IFERROR(IF(AND($N89&gt;0,$N89&lt;&gt;""),VLOOKUP($M89,药材与丹炉!$B:$D,3,0),0),0)+IFERROR(IF(AND($S89&gt;0,$S89&lt;&gt;""),VLOOKUP($R89,药材与丹炉!$B:$D,3,0),0),0)+IFERROR(IF(AND($W89&gt;0,$W89&lt;&gt;""),VLOOKUP($V89,药材与丹炉!$B:$D,3,0),0),0)&lt;0,2,0))</f>
        <v>1</v>
      </c>
      <c r="Y89" s="1185">
        <v>36</v>
      </c>
      <c r="Z89" s="1185" t="s">
        <v>3660</v>
      </c>
      <c r="AA89" s="1186">
        <f>IFERROR($Y89/VLOOKUP($Z89,药材与丹炉!$B:$H,COLUMN(药材与丹炉!$H87)-1,0),"")</f>
        <v>1</v>
      </c>
      <c r="AB89" s="1185" t="s">
        <v>3574</v>
      </c>
      <c r="AC89" s="1185">
        <f>IFERROR(IF($B89-VLOOKUP($AB89,药材与丹炉!$N:$P,2,0)&lt;0,IF($AO$1="是",0,1),IF($B89-VLOOKUP($AB89,药材与丹炉!$N:$P,2,0)=0,2,IF($B89-VLOOKUP($AB89,药材与丹炉!$N:$P,2,0)=1,40,IF($B89-VLOOKUP($AB89,药材与丹炉!$N:$P,2,0)=2,80,"爆炸")))),"")</f>
        <v>2</v>
      </c>
      <c r="AD89" s="1186">
        <f t="shared" si="17"/>
        <v>13</v>
      </c>
      <c r="AE89" s="1185">
        <f>IFERROR($J89*VLOOKUP($I89,药材与丹炉!$B:$K,10,0),0)+IFERROR($N89*VLOOKUP($M89,药材与丹炉!$B:$K,10,0),0)+IFERROR($S89*VLOOKUP($R89,药材与丹炉!$B:$K,10,0),0)+IFERROR($W89*VLOOKUP($V89,药材与丹炉!$B:$K,10,0),0)+IFERROR($AA89*VLOOKUP($Z89,药材与丹炉!$B:$K,10,0),0)+IFERROR($AC89*VLOOKUP($AB89,药材与丹炉!$N:$P,3,0)/100,0)</f>
        <v>128820</v>
      </c>
      <c r="AF89" s="1185">
        <v>118800</v>
      </c>
      <c r="AG89" s="693">
        <f t="shared" si="18"/>
        <v>-10020</v>
      </c>
      <c r="AH89" s="1181">
        <f t="shared" si="19"/>
        <v>237600</v>
      </c>
      <c r="AI89" s="1181">
        <f t="shared" si="20"/>
        <v>108780</v>
      </c>
      <c r="AJ89" s="1185">
        <f>IFERROR(IF($Y89/VLOOKUP($Y89,药材与丹炉!$T:$U,2,0)&lt;=(VLOOKUP($AB89,药材与丹炉!$N:$O,2,0)+8)-($J89+IFERROR(IF($N89="",0,$N89),0)+IFERROR(IF($S89="",0,$S89),0)+IFERROR(IF($W89="",0,$W89),0)),1,2),1)</f>
        <v>2</v>
      </c>
      <c r="AK89" s="1184" t="b">
        <f>OR(NOT(IFERROR(OR($L89="",AND($L89&lt;&gt;"",$L89&gt;0,VLOOKUP($AB89,药材与丹炉!$N:$O,2,0)=6)),0)),AND($L89&lt;&gt;"",$L89&gt;0,OR(VLOOKUP($AB89,药材与丹炉!$N:$Q,4,0)-2&lt;$N89,$N89="")),AND($U89&lt;&gt;"",$U89&gt;0,OR(VLOOKUP($AB89,药材与丹炉!$N:$Q,4,0)-3&lt;$W89,$W89="")),NOT(OR(AND($Q89&lt;&gt;"",$S89&lt;&gt;"",VLOOKUP($AB89,药材与丹炉!$N:$Q,4,0)-3&gt;=$S89),$P89="")),NOT(OR(AND($H89&lt;&gt;"",$J89&lt;&gt;"",VLOOKUP($AB89,药材与丹炉!$N:$Q,4,0)-1&gt;=$J89),$G89="")),NOT(OR($U89="",AND($U89&lt;&gt;"",$U89&gt;0))),NOT(OR($Y89="",IF($Z89&lt;&gt;"",IFERROR(IF(VLOOKUP($Z89,药材与丹炉!$B:$D,3,0)=-1,$X89=1,IF(VLOOKUP($Z89,药材与丹炉!$B:$D,3,0)=1,$X89=2,$X89=0)),0),0))),$AC89="爆炸",(VLOOKUP($AB89,药材与丹炉!$N:$O,2,0)+8)&lt;$AD89)</f>
        <v>0</v>
      </c>
    </row>
    <row r="90" spans="1:37" ht="21.95" customHeight="1">
      <c r="A90" s="1185">
        <v>5404</v>
      </c>
      <c r="B90" s="1185">
        <v>5</v>
      </c>
      <c r="C90" s="1185" t="s">
        <v>3626</v>
      </c>
      <c r="D90" s="1185">
        <v>5</v>
      </c>
      <c r="E90" s="1188" t="s">
        <v>3627</v>
      </c>
      <c r="F90" s="1185">
        <v>288</v>
      </c>
      <c r="G90" s="1185" t="s">
        <v>6305</v>
      </c>
      <c r="H90" s="1185">
        <v>288</v>
      </c>
      <c r="I90" s="1185" t="s">
        <v>3605</v>
      </c>
      <c r="J90" s="1186">
        <f>IFERROR(CEILING($H90/VLOOKUP($I90,药材与丹炉!$B:$H,COLUMN(药材与丹炉!$H88)-1,0),1),"")</f>
        <v>8</v>
      </c>
      <c r="K90" s="1185" t="s">
        <v>6305</v>
      </c>
      <c r="L90" s="1185" t="str">
        <f t="shared" si="16"/>
        <v/>
      </c>
      <c r="M90" s="1185"/>
      <c r="N90" s="1186" t="str">
        <f>IFERROR(CEILING($L90/VLOOKUP($M90,药材与丹炉!$B:$H,COLUMN(药材与丹炉!$H88)-1,0),1),"")</f>
        <v/>
      </c>
      <c r="O90" s="1185">
        <v>360</v>
      </c>
      <c r="P90" s="1185" t="s">
        <v>6311</v>
      </c>
      <c r="Q90" s="1185">
        <v>360</v>
      </c>
      <c r="R90" s="1185" t="s">
        <v>1763</v>
      </c>
      <c r="S90" s="1186">
        <f>IFERROR(CEILING($Q90/VLOOKUP($R90,药材与丹炉!$B:$H,COLUMN(药材与丹炉!$H88)-1,0),1),"")</f>
        <v>2</v>
      </c>
      <c r="T90" s="1185" t="s">
        <v>6311</v>
      </c>
      <c r="U90" s="1185" t="str">
        <f t="shared" si="21"/>
        <v/>
      </c>
      <c r="V90" s="1185"/>
      <c r="W90" s="1186" t="str">
        <f>IFERROR(CEILING($U90/VLOOKUP($V90,药材与丹炉!$B:$H,COLUMN(药材与丹炉!$H88)-1,0),1),"")</f>
        <v/>
      </c>
      <c r="X90" s="1185">
        <f>IF(IFERROR(IF(AND($J90&gt;0,$J90&lt;&gt;""),VLOOKUP($I90,药材与丹炉!$B:$D,3,0),0),0)+IFERROR(IF(AND($N90&gt;0,$N90&lt;&gt;""),VLOOKUP($M90,药材与丹炉!$B:$D,3,0),0),0)+IFERROR(IF(AND($S90&gt;0,$S90&lt;&gt;""),VLOOKUP($R90,药材与丹炉!$B:$D,3,0),0),0)+IFERROR(IF(AND($W90&gt;0,$W90&lt;&gt;""),VLOOKUP($V90,药材与丹炉!$B:$D,3,0),0),0)&gt;0,1,IF(IFERROR(IF(AND($J90&gt;0,$J90&lt;&gt;""),VLOOKUP($I90,药材与丹炉!$B:$D,3,0),0),0)+IFERROR(IF(AND($N90&gt;0,$N90&lt;&gt;""),VLOOKUP($M90,药材与丹炉!$B:$D,3,0),0),0)+IFERROR(IF(AND($S90&gt;0,$S90&lt;&gt;""),VLOOKUP($R90,药材与丹炉!$B:$D,3,0),0),0)+IFERROR(IF(AND($W90&gt;0,$W90&lt;&gt;""),VLOOKUP($V90,药材与丹炉!$B:$D,3,0),0),0)&lt;0,2,0))</f>
        <v>0</v>
      </c>
      <c r="Y90" s="1185">
        <v>36</v>
      </c>
      <c r="Z90" s="1185" t="s">
        <v>3632</v>
      </c>
      <c r="AA90" s="1186">
        <f>IFERROR($Y90/VLOOKUP($Z90,药材与丹炉!$B:$H,COLUMN(药材与丹炉!$H88)-1,0),"")</f>
        <v>1</v>
      </c>
      <c r="AB90" s="1185" t="s">
        <v>3574</v>
      </c>
      <c r="AC90" s="1185">
        <f>IFERROR(IF($B90-VLOOKUP($AB90,药材与丹炉!$N:$P,2,0)&lt;0,IF($AO$1="是",0,1),IF($B90-VLOOKUP($AB90,药材与丹炉!$N:$P,2,0)=0,2,IF($B90-VLOOKUP($AB90,药材与丹炉!$N:$P,2,0)=1,40,IF($B90-VLOOKUP($AB90,药材与丹炉!$N:$P,2,0)=2,80,"爆炸")))),"")</f>
        <v>2</v>
      </c>
      <c r="AD90" s="1186">
        <f t="shared" si="17"/>
        <v>11</v>
      </c>
      <c r="AE90" s="1185">
        <f>IFERROR($J90*VLOOKUP($I90,药材与丹炉!$B:$K,10,0),0)+IFERROR($N90*VLOOKUP($M90,药材与丹炉!$B:$K,10,0),0)+IFERROR($S90*VLOOKUP($R90,药材与丹炉!$B:$K,10,0),0)+IFERROR($W90*VLOOKUP($V90,药材与丹炉!$B:$K,10,0),0)+IFERROR($AA90*VLOOKUP($Z90,药材与丹炉!$B:$K,10,0),0)+IFERROR($AC90*VLOOKUP($AB90,药材与丹炉!$N:$P,3,0)/100,0)</f>
        <v>120180</v>
      </c>
      <c r="AF90" s="1185">
        <v>100000</v>
      </c>
      <c r="AG90" s="693">
        <f t="shared" si="18"/>
        <v>-20180</v>
      </c>
      <c r="AH90" s="1181">
        <f t="shared" si="19"/>
        <v>200000</v>
      </c>
      <c r="AI90" s="1181">
        <f t="shared" si="20"/>
        <v>79820</v>
      </c>
      <c r="AJ90" s="1185">
        <f>IFERROR(IF($Y90/VLOOKUP($Y90,药材与丹炉!$T:$U,2,0)&lt;=(VLOOKUP($AB90,药材与丹炉!$N:$O,2,0)+8)-($J90+IFERROR(IF($N90="",0,$N90),0)+IFERROR(IF($S90="",0,$S90),0)+IFERROR(IF($W90="",0,$W90),0)),1,2),1)</f>
        <v>2</v>
      </c>
      <c r="AK90" s="1184" t="b">
        <f>OR(NOT(IFERROR(OR($L90="",AND($L90&lt;&gt;"",$L90&gt;0,VLOOKUP($AB90,药材与丹炉!$N:$O,2,0)=6)),0)),AND($L90&lt;&gt;"",$L90&gt;0,OR(VLOOKUP($AB90,药材与丹炉!$N:$Q,4,0)-2&lt;$N90,$N90="")),AND($U90&lt;&gt;"",$U90&gt;0,OR(VLOOKUP($AB90,药材与丹炉!$N:$Q,4,0)-3&lt;$W90,$W90="")),NOT(OR(AND($Q90&lt;&gt;"",$S90&lt;&gt;"",VLOOKUP($AB90,药材与丹炉!$N:$Q,4,0)-3&gt;=$S90),$P90="")),NOT(OR(AND($H90&lt;&gt;"",$J90&lt;&gt;"",VLOOKUP($AB90,药材与丹炉!$N:$Q,4,0)-1&gt;=$J90),$G90="")),NOT(OR($U90="",AND($U90&lt;&gt;"",$U90&gt;0))),NOT(OR($Y90="",IF($Z90&lt;&gt;"",IFERROR(IF(VLOOKUP($Z90,药材与丹炉!$B:$D,3,0)=-1,$X90=1,IF(VLOOKUP($Z90,药材与丹炉!$B:$D,3,0)=1,$X90=2,$X90=0)),0),0))),$AC90="爆炸",(VLOOKUP($AB90,药材与丹炉!$N:$O,2,0)+8)&lt;$AD90)</f>
        <v>0</v>
      </c>
    </row>
    <row r="91" spans="1:37" ht="21.95" customHeight="1">
      <c r="A91" s="1185">
        <v>5405</v>
      </c>
      <c r="B91" s="1185">
        <v>5</v>
      </c>
      <c r="C91" s="1185" t="s">
        <v>3629</v>
      </c>
      <c r="D91" s="1185">
        <v>2</v>
      </c>
      <c r="E91" s="1188" t="s">
        <v>3630</v>
      </c>
      <c r="F91" s="1185">
        <v>216</v>
      </c>
      <c r="G91" s="1185" t="s">
        <v>6305</v>
      </c>
      <c r="H91" s="1185">
        <v>216</v>
      </c>
      <c r="I91" s="1185" t="s">
        <v>3660</v>
      </c>
      <c r="J91" s="1186">
        <f>IFERROR(CEILING($H91/VLOOKUP($I91,药材与丹炉!$B:$H,COLUMN(药材与丹炉!$H89)-1,0),1),"")</f>
        <v>6</v>
      </c>
      <c r="K91" s="1185" t="s">
        <v>6305</v>
      </c>
      <c r="L91" s="1185" t="str">
        <f t="shared" si="16"/>
        <v/>
      </c>
      <c r="M91" s="1185"/>
      <c r="N91" s="1186" t="str">
        <f>IFERROR(CEILING($L91/VLOOKUP($M91,药材与丹炉!$B:$H,COLUMN(药材与丹炉!$H89)-1,0),1),"")</f>
        <v/>
      </c>
      <c r="O91" s="1185">
        <v>180</v>
      </c>
      <c r="P91" s="1185" t="s">
        <v>6308</v>
      </c>
      <c r="Q91" s="1185">
        <v>180</v>
      </c>
      <c r="R91" s="1185" t="s">
        <v>3681</v>
      </c>
      <c r="S91" s="1186">
        <f>IFERROR(CEILING($Q91/VLOOKUP($R91,药材与丹炉!$B:$H,COLUMN(药材与丹炉!$H89)-1,0),1),"")</f>
        <v>1</v>
      </c>
      <c r="T91" s="1185" t="str">
        <f>P91</f>
        <v>养魂</v>
      </c>
      <c r="U91" s="1185" t="str">
        <f t="shared" si="21"/>
        <v/>
      </c>
      <c r="V91" s="1185"/>
      <c r="W91" s="1186" t="str">
        <f>IFERROR(CEILING($U91/VLOOKUP($V91,药材与丹炉!$B:$H,COLUMN(药材与丹炉!$H89)-1,0),1),"")</f>
        <v/>
      </c>
      <c r="X91" s="1185">
        <f>IF(IFERROR(IF(AND($J91&gt;0,$J91&lt;&gt;""),VLOOKUP($I91,药材与丹炉!$B:$D,3,0),0),0)+IFERROR(IF(AND($N91&gt;0,$N91&lt;&gt;""),VLOOKUP($M91,药材与丹炉!$B:$D,3,0),0),0)+IFERROR(IF(AND($S91&gt;0,$S91&lt;&gt;""),VLOOKUP($R91,药材与丹炉!$B:$D,3,0),0),0)+IFERROR(IF(AND($W91&gt;0,$W91&lt;&gt;""),VLOOKUP($V91,药材与丹炉!$B:$D,3,0),0),0)&gt;0,1,IF(IFERROR(IF(AND($J91&gt;0,$J91&lt;&gt;""),VLOOKUP($I91,药材与丹炉!$B:$D,3,0),0),0)+IFERROR(IF(AND($N91&gt;0,$N91&lt;&gt;""),VLOOKUP($M91,药材与丹炉!$B:$D,3,0),0),0)+IFERROR(IF(AND($S91&gt;0,$S91&lt;&gt;""),VLOOKUP($R91,药材与丹炉!$B:$D,3,0),0),0)+IFERROR(IF(AND($W91&gt;0,$W91&lt;&gt;""),VLOOKUP($V91,药材与丹炉!$B:$D,3,0),0),0)&lt;0,2,0))</f>
        <v>2</v>
      </c>
      <c r="Y91" s="1185">
        <v>9</v>
      </c>
      <c r="Z91" s="1185" t="s">
        <v>3448</v>
      </c>
      <c r="AA91" s="1186">
        <f>IFERROR($Y91/VLOOKUP($Z91,药材与丹炉!$B:$H,COLUMN(药材与丹炉!$H89)-1,0),"")</f>
        <v>3</v>
      </c>
      <c r="AB91" s="1185" t="s">
        <v>3574</v>
      </c>
      <c r="AC91" s="1185">
        <f>IFERROR(IF($B91-VLOOKUP($AB91,药材与丹炉!$N:$P,2,0)&lt;0,IF($AO$1="是",0,1),IF($B91-VLOOKUP($AB91,药材与丹炉!$N:$P,2,0)=0,2,IF($B91-VLOOKUP($AB91,药材与丹炉!$N:$P,2,0)=1,40,IF($B91-VLOOKUP($AB91,药材与丹炉!$N:$P,2,0)=2,80,"爆炸")))),"")</f>
        <v>2</v>
      </c>
      <c r="AD91" s="1186">
        <f t="shared" si="17"/>
        <v>10</v>
      </c>
      <c r="AE91" s="1185">
        <f>IFERROR($J91*VLOOKUP($I91,药材与丹炉!$B:$K,10,0),0)+IFERROR($N91*VLOOKUP($M91,药材与丹炉!$B:$K,10,0),0)+IFERROR($S91*VLOOKUP($R91,药材与丹炉!$B:$K,10,0),0)+IFERROR($W91*VLOOKUP($V91,药材与丹炉!$B:$K,10,0),0)+IFERROR($AA91*VLOOKUP($Z91,药材与丹炉!$B:$K,10,0),0)+IFERROR($AC91*VLOOKUP($AB91,药材与丹炉!$N:$P,3,0)/100,0)</f>
        <v>66828</v>
      </c>
      <c r="AF91" s="1185">
        <v>57500</v>
      </c>
      <c r="AG91" s="693">
        <f t="shared" si="18"/>
        <v>-9328</v>
      </c>
      <c r="AH91" s="1181">
        <f t="shared" si="19"/>
        <v>115000</v>
      </c>
      <c r="AI91" s="1181">
        <f t="shared" si="20"/>
        <v>48172</v>
      </c>
      <c r="AJ91" s="1185">
        <f>IFERROR(IF($Y91/VLOOKUP($Y91,药材与丹炉!$T:$U,2,0)&lt;=(VLOOKUP($AB91,药材与丹炉!$N:$O,2,0)+8)-($J91+IFERROR(IF($N91="",0,$N91),0)+IFERROR(IF($S91="",0,$S91),0)+IFERROR(IF($W91="",0,$W91),0)),1,2),1)</f>
        <v>1</v>
      </c>
      <c r="AK91" s="1184" t="b">
        <f>OR(NOT(IFERROR(OR($L91="",AND($L91&lt;&gt;"",$L91&gt;0,VLOOKUP($AB91,药材与丹炉!$N:$O,2,0)=6)),0)),AND($L91&lt;&gt;"",$L91&gt;0,OR(VLOOKUP($AB91,药材与丹炉!$N:$Q,4,0)-2&lt;$N91,$N91="")),AND($U91&lt;&gt;"",$U91&gt;0,OR(VLOOKUP($AB91,药材与丹炉!$N:$Q,4,0)-3&lt;$W91,$W91="")),NOT(OR(AND($Q91&lt;&gt;"",$S91&lt;&gt;"",VLOOKUP($AB91,药材与丹炉!$N:$Q,4,0)-3&gt;=$S91),$P91="")),NOT(OR(AND($H91&lt;&gt;"",$J91&lt;&gt;"",VLOOKUP($AB91,药材与丹炉!$N:$Q,4,0)-1&gt;=$J91),$G91="")),NOT(OR($U91="",AND($U91&lt;&gt;"",$U91&gt;0))),NOT(OR($Y91="",IF($Z91&lt;&gt;"",IFERROR(IF(VLOOKUP($Z91,药材与丹炉!$B:$D,3,0)=-1,$X91=1,IF(VLOOKUP($Z91,药材与丹炉!$B:$D,3,0)=1,$X91=2,$X91=0)),0),0))),$AC91="爆炸",(VLOOKUP($AB91,药材与丹炉!$N:$O,2,0)+8)&lt;$AD91)</f>
        <v>0</v>
      </c>
    </row>
    <row r="92" spans="1:37" ht="21.95" customHeight="1">
      <c r="A92" s="1185">
        <v>5406</v>
      </c>
      <c r="B92" s="1185">
        <v>5</v>
      </c>
      <c r="C92" s="1185" t="s">
        <v>2153</v>
      </c>
      <c r="D92" s="1185">
        <v>1</v>
      </c>
      <c r="E92" s="1188" t="s">
        <v>3631</v>
      </c>
      <c r="F92" s="1185">
        <v>18</v>
      </c>
      <c r="G92" s="1185" t="s">
        <v>6304</v>
      </c>
      <c r="H92" s="1185">
        <v>18</v>
      </c>
      <c r="I92" s="1185" t="s">
        <v>3594</v>
      </c>
      <c r="J92" s="1186">
        <f>IFERROR(CEILING($H92/VLOOKUP($I92,药材与丹炉!$B:$H,COLUMN(药材与丹炉!$H90)-1,0),1),"")</f>
        <v>2</v>
      </c>
      <c r="K92" s="1185" t="s">
        <v>6304</v>
      </c>
      <c r="L92" s="1185" t="str">
        <f t="shared" si="16"/>
        <v/>
      </c>
      <c r="M92" s="1185"/>
      <c r="N92" s="1186" t="str">
        <f>IFERROR(CEILING($L92/VLOOKUP($M92,药材与丹炉!$B:$H,COLUMN(药材与丹炉!$H90)-1,0),1),"")</f>
        <v/>
      </c>
      <c r="O92" s="1185"/>
      <c r="P92" s="1185" t="s">
        <v>6366</v>
      </c>
      <c r="Q92" s="1185">
        <v>72</v>
      </c>
      <c r="R92" s="1185" t="s">
        <v>3632</v>
      </c>
      <c r="S92" s="1186">
        <f>IFERROR(CEILING($Q92/VLOOKUP($R92,药材与丹炉!$B:$H,COLUMN(药材与丹炉!$H90)-1,0),1),"")</f>
        <v>2</v>
      </c>
      <c r="T92" s="1185" t="s">
        <v>4349</v>
      </c>
      <c r="U92" s="1185">
        <v>36</v>
      </c>
      <c r="V92" s="1185" t="s">
        <v>3594</v>
      </c>
      <c r="W92" s="1186">
        <f>IFERROR(CEILING($U92/VLOOKUP($V92,药材与丹炉!$B:$H,COLUMN(药材与丹炉!$H90)-1,0),1),"")</f>
        <v>4</v>
      </c>
      <c r="X92" s="1185">
        <f>IF(IFERROR(IF(AND($J92&gt;0,$J92&lt;&gt;""),VLOOKUP($I92,药材与丹炉!$B:$D,3,0),0),0)+IFERROR(IF(AND($N92&gt;0,$N92&lt;&gt;""),VLOOKUP($M92,药材与丹炉!$B:$D,3,0),0),0)+IFERROR(IF(AND($S92&gt;0,$S92&lt;&gt;""),VLOOKUP($R92,药材与丹炉!$B:$D,3,0),0),0)+IFERROR(IF(AND($W92&gt;0,$W92&lt;&gt;""),VLOOKUP($V92,药材与丹炉!$B:$D,3,0),0),0)&gt;0,1,IF(IFERROR(IF(AND($J92&gt;0,$J92&lt;&gt;""),VLOOKUP($I92,药材与丹炉!$B:$D,3,0),0),0)+IFERROR(IF(AND($N92&gt;0,$N92&lt;&gt;""),VLOOKUP($M92,药材与丹炉!$B:$D,3,0),0),0)+IFERROR(IF(AND($S92&gt;0,$S92&lt;&gt;""),VLOOKUP($R92,药材与丹炉!$B:$D,3,0),0),0)+IFERROR(IF(AND($W92&gt;0,$W92&lt;&gt;""),VLOOKUP($V92,药材与丹炉!$B:$D,3,0),0),0)&lt;0,2,0))</f>
        <v>0</v>
      </c>
      <c r="Y92" s="1185">
        <v>9</v>
      </c>
      <c r="Z92" s="1185" t="s">
        <v>3407</v>
      </c>
      <c r="AA92" s="1186">
        <f>IFERROR($Y92/VLOOKUP($Z92,药材与丹炉!$B:$H,COLUMN(药材与丹炉!$H90)-1,0),"")</f>
        <v>3</v>
      </c>
      <c r="AB92" s="1185" t="s">
        <v>3574</v>
      </c>
      <c r="AC92" s="1185">
        <f>IFERROR(IF($B92-VLOOKUP($AB92,药材与丹炉!$N:$P,2,0)&lt;0,IF($AO$1="是",0,1),IF($B92-VLOOKUP($AB92,药材与丹炉!$N:$P,2,0)=0,2,IF($B92-VLOOKUP($AB92,药材与丹炉!$N:$P,2,0)=1,40,IF($B92-VLOOKUP($AB92,药材与丹炉!$N:$P,2,0)=2,80,"爆炸")))),"")</f>
        <v>2</v>
      </c>
      <c r="AD92" s="1186">
        <f t="shared" si="17"/>
        <v>11</v>
      </c>
      <c r="AE92" s="1185">
        <f>IFERROR($J92*VLOOKUP($I92,药材与丹炉!$B:$K,10,0),0)+IFERROR($N92*VLOOKUP($M92,药材与丹炉!$B:$K,10,0),0)+IFERROR($S92*VLOOKUP($R92,药材与丹炉!$B:$K,10,0),0)+IFERROR($W92*VLOOKUP($V92,药材与丹炉!$B:$K,10,0),0)+IFERROR($AA92*VLOOKUP($Z92,药材与丹炉!$B:$K,10,0),0)+IFERROR($AC92*VLOOKUP($AB92,药材与丹炉!$N:$P,3,0)/100,0)</f>
        <v>11478</v>
      </c>
      <c r="AF92" s="1185">
        <v>12500</v>
      </c>
      <c r="AG92" s="693">
        <f t="shared" si="18"/>
        <v>1022</v>
      </c>
      <c r="AH92" s="1181">
        <f t="shared" si="19"/>
        <v>25000</v>
      </c>
      <c r="AI92" s="1181">
        <f t="shared" si="20"/>
        <v>13522</v>
      </c>
      <c r="AJ92" s="1185">
        <f>IFERROR(IF($Y92/VLOOKUP($Y92,药材与丹炉!$T:$U,2,0)&lt;=(VLOOKUP($AB92,药材与丹炉!$N:$O,2,0)+8)-($J92+IFERROR(IF($N92="",0,$N92),0)+IFERROR(IF($S92="",0,$S92),0)+IFERROR(IF($W92="",0,$W92),0)),1,2),1)</f>
        <v>1</v>
      </c>
      <c r="AK92" s="1184" t="b">
        <f>OR(NOT(IFERROR(OR($L92="",AND($L92&lt;&gt;"",$L92&gt;0,VLOOKUP($AB92,药材与丹炉!$N:$O,2,0)=6)),0)),AND($L92&lt;&gt;"",$L92&gt;0,OR(VLOOKUP($AB92,药材与丹炉!$N:$Q,4,0)-2&lt;$N92,$N92="")),AND($U92&lt;&gt;"",$U92&gt;0,OR(VLOOKUP($AB92,药材与丹炉!$N:$Q,4,0)-3&lt;$W92,$W92="")),NOT(OR(AND($Q92&lt;&gt;"",$S92&lt;&gt;"",VLOOKUP($AB92,药材与丹炉!$N:$Q,4,0)-3&gt;=$S92),$P92="")),NOT(OR(AND($H92&lt;&gt;"",$J92&lt;&gt;"",VLOOKUP($AB92,药材与丹炉!$N:$Q,4,0)-1&gt;=$J92),$G92="")),NOT(OR($U92="",AND($U92&lt;&gt;"",$U92&gt;0))),NOT(OR($Y92="",IF($Z92&lt;&gt;"",IFERROR(IF(VLOOKUP($Z92,药材与丹炉!$B:$D,3,0)=-1,$X92=1,IF(VLOOKUP($Z92,药材与丹炉!$B:$D,3,0)=1,$X92=2,$X92=0)),0),0))),$AC92="爆炸",(VLOOKUP($AB92,药材与丹炉!$N:$O,2,0)+8)&lt;$AD92)</f>
        <v>0</v>
      </c>
    </row>
    <row r="93" spans="1:37" ht="21.95" customHeight="1">
      <c r="A93" s="1185">
        <v>5407</v>
      </c>
      <c r="B93" s="1185">
        <v>5</v>
      </c>
      <c r="C93" s="1185" t="s">
        <v>3633</v>
      </c>
      <c r="D93" s="1185">
        <v>10</v>
      </c>
      <c r="E93" s="1188" t="s">
        <v>3634</v>
      </c>
      <c r="F93" s="1185">
        <v>180</v>
      </c>
      <c r="G93" s="1185" t="s">
        <v>6305</v>
      </c>
      <c r="H93" s="1185">
        <v>180</v>
      </c>
      <c r="I93" s="1185" t="s">
        <v>3625</v>
      </c>
      <c r="J93" s="1186">
        <f>IFERROR(CEILING($H93/VLOOKUP($I93,药材与丹炉!$B:$H,COLUMN(药材与丹炉!$H91)-1,0),1),"")</f>
        <v>1</v>
      </c>
      <c r="K93" s="1185" t="s">
        <v>6305</v>
      </c>
      <c r="L93" s="1185" t="str">
        <f t="shared" si="16"/>
        <v/>
      </c>
      <c r="M93" s="1185"/>
      <c r="N93" s="1186" t="str">
        <f>IFERROR(CEILING($L93/VLOOKUP($M93,药材与丹炉!$B:$H,COLUMN(药材与丹炉!$H91)-1,0),1),"")</f>
        <v/>
      </c>
      <c r="O93" s="1185"/>
      <c r="P93" s="1185" t="s">
        <v>4355</v>
      </c>
      <c r="Q93" s="1185">
        <v>540</v>
      </c>
      <c r="R93" s="1185" t="s">
        <v>3635</v>
      </c>
      <c r="S93" s="1186">
        <f>IFERROR(CEILING($Q93/VLOOKUP($R93,药材与丹炉!$B:$H,COLUMN(药材与丹炉!$H91)-1,0),1),"")</f>
        <v>3</v>
      </c>
      <c r="T93" s="1185" t="s">
        <v>6301</v>
      </c>
      <c r="U93" s="1185">
        <v>180</v>
      </c>
      <c r="V93" s="1185" t="s">
        <v>3764</v>
      </c>
      <c r="W93" s="1186">
        <f>IFERROR(CEILING($U93/VLOOKUP($V93,药材与丹炉!$B:$H,COLUMN(药材与丹炉!$H91)-1,0),1),"")</f>
        <v>1</v>
      </c>
      <c r="X93" s="1185">
        <f>IF(IFERROR(IF(AND($J93&gt;0,$J93&lt;&gt;""),VLOOKUP($I93,药材与丹炉!$B:$D,3,0),0),0)+IFERROR(IF(AND($N93&gt;0,$N93&lt;&gt;""),VLOOKUP($M93,药材与丹炉!$B:$D,3,0),0),0)+IFERROR(IF(AND($S93&gt;0,$S93&lt;&gt;""),VLOOKUP($R93,药材与丹炉!$B:$D,3,0),0),0)+IFERROR(IF(AND($W93&gt;0,$W93&lt;&gt;""),VLOOKUP($V93,药材与丹炉!$B:$D,3,0),0),0)&gt;0,1,IF(IFERROR(IF(AND($J93&gt;0,$J93&lt;&gt;""),VLOOKUP($I93,药材与丹炉!$B:$D,3,0),0),0)+IFERROR(IF(AND($N93&gt;0,$N93&lt;&gt;""),VLOOKUP($M93,药材与丹炉!$B:$D,3,0),0),0)+IFERROR(IF(AND($S93&gt;0,$S93&lt;&gt;""),VLOOKUP($R93,药材与丹炉!$B:$D,3,0),0),0)+IFERROR(IF(AND($W93&gt;0,$W93&lt;&gt;""),VLOOKUP($V93,药材与丹炉!$B:$D,3,0),0),0)&lt;0,2,0))</f>
        <v>1</v>
      </c>
      <c r="Y93" s="1185">
        <v>180</v>
      </c>
      <c r="Z93" s="1185" t="s">
        <v>3660</v>
      </c>
      <c r="AA93" s="1186">
        <f>IFERROR($Y93/VLOOKUP($Z93,药材与丹炉!$B:$H,COLUMN(药材与丹炉!$H91)-1,0),"")</f>
        <v>5</v>
      </c>
      <c r="AB93" s="1185" t="s">
        <v>3574</v>
      </c>
      <c r="AC93" s="1185">
        <f>IFERROR(IF($B93-VLOOKUP($AB93,药材与丹炉!$N:$P,2,0)&lt;0,IF($AO$1="是",0,1),IF($B93-VLOOKUP($AB93,药材与丹炉!$N:$P,2,0)=0,2,IF($B93-VLOOKUP($AB93,药材与丹炉!$N:$P,2,0)=1,40,IF($B93-VLOOKUP($AB93,药材与丹炉!$N:$P,2,0)=2,80,"爆炸")))),"")</f>
        <v>2</v>
      </c>
      <c r="AD93" s="1186">
        <f t="shared" si="17"/>
        <v>10</v>
      </c>
      <c r="AE93" s="1185">
        <f>IFERROR($J93*VLOOKUP($I93,药材与丹炉!$B:$K,10,0),0)+IFERROR($N93*VLOOKUP($M93,药材与丹炉!$B:$K,10,0),0)+IFERROR($S93*VLOOKUP($R93,药材与丹炉!$B:$K,10,0),0)+IFERROR($W93*VLOOKUP($V93,药材与丹炉!$B:$K,10,0),0)+IFERROR($AA93*VLOOKUP($Z93,药材与丹炉!$B:$K,10,0),0)+IFERROR($AC93*VLOOKUP($AB93,药材与丹炉!$N:$P,3,0)/100,0)</f>
        <v>224400</v>
      </c>
      <c r="AF93" s="1185">
        <v>180000</v>
      </c>
      <c r="AG93" s="693">
        <f t="shared" si="18"/>
        <v>-44400</v>
      </c>
      <c r="AH93" s="1181">
        <f t="shared" si="19"/>
        <v>360000</v>
      </c>
      <c r="AI93" s="1181">
        <f t="shared" si="20"/>
        <v>135600</v>
      </c>
      <c r="AJ93" s="1185">
        <f>IFERROR(IF($Y93/VLOOKUP($Y93,药材与丹炉!$T:$U,2,0)&lt;=(VLOOKUP($AB93,药材与丹炉!$N:$O,2,0)+8)-($J93+IFERROR(IF($N93="",0,$N93),0)+IFERROR(IF($S93="",0,$S93),0)+IFERROR(IF($W93="",0,$W93),0)),1,2),1)</f>
        <v>1</v>
      </c>
      <c r="AK93" s="1184" t="b">
        <f>OR(NOT(IFERROR(OR($L93="",AND($L93&lt;&gt;"",$L93&gt;0,VLOOKUP($AB93,药材与丹炉!$N:$O,2,0)=6)),0)),AND($L93&lt;&gt;"",$L93&gt;0,OR(VLOOKUP($AB93,药材与丹炉!$N:$Q,4,0)-2&lt;$N93,$N93="")),AND($U93&lt;&gt;"",$U93&gt;0,OR(VLOOKUP($AB93,药材与丹炉!$N:$Q,4,0)-3&lt;$W93,$W93="")),NOT(OR(AND($Q93&lt;&gt;"",$S93&lt;&gt;"",VLOOKUP($AB93,药材与丹炉!$N:$Q,4,0)-3&gt;=$S93),$P93="")),NOT(OR(AND($H93&lt;&gt;"",$J93&lt;&gt;"",VLOOKUP($AB93,药材与丹炉!$N:$Q,4,0)-1&gt;=$J93),$G93="")),NOT(OR($U93="",AND($U93&lt;&gt;"",$U93&gt;0))),NOT(OR($Y93="",IF($Z93&lt;&gt;"",IFERROR(IF(VLOOKUP($Z93,药材与丹炉!$B:$D,3,0)=-1,$X93=1,IF(VLOOKUP($Z93,药材与丹炉!$B:$D,3,0)=1,$X93=2,$X93=0)),0),0))),$AC93="爆炸",(VLOOKUP($AB93,药材与丹炉!$N:$O,2,0)+8)&lt;$AD93)</f>
        <v>0</v>
      </c>
    </row>
    <row r="94" spans="1:37" ht="21.95" customHeight="1">
      <c r="A94" s="1185">
        <v>5408</v>
      </c>
      <c r="B94" s="1185">
        <v>5</v>
      </c>
      <c r="C94" s="1185" t="s">
        <v>3637</v>
      </c>
      <c r="D94" s="1185">
        <v>10</v>
      </c>
      <c r="E94" s="1188" t="s">
        <v>3638</v>
      </c>
      <c r="F94" s="1185">
        <v>180</v>
      </c>
      <c r="G94" s="1185" t="s">
        <v>6305</v>
      </c>
      <c r="H94" s="1185">
        <v>180</v>
      </c>
      <c r="I94" s="1185" t="s">
        <v>3639</v>
      </c>
      <c r="J94" s="1186">
        <f>IFERROR(CEILING($H94/VLOOKUP($I94,药材与丹炉!$B:$H,COLUMN(药材与丹炉!$H92)-1,0),1),"")</f>
        <v>1</v>
      </c>
      <c r="K94" s="1185" t="s">
        <v>6305</v>
      </c>
      <c r="L94" s="1185" t="str">
        <f t="shared" si="16"/>
        <v/>
      </c>
      <c r="M94" s="1185"/>
      <c r="N94" s="1186" t="str">
        <f>IFERROR(CEILING($L94/VLOOKUP($M94,药材与丹炉!$B:$H,COLUMN(药材与丹炉!$H92)-1,0),1),"")</f>
        <v/>
      </c>
      <c r="O94" s="1185"/>
      <c r="P94" s="1185" t="s">
        <v>4295</v>
      </c>
      <c r="Q94" s="1185">
        <v>540</v>
      </c>
      <c r="R94" s="1185" t="s">
        <v>3639</v>
      </c>
      <c r="S94" s="1186">
        <f>IFERROR(CEILING($Q94/VLOOKUP($R94,药材与丹炉!$B:$H,COLUMN(药材与丹炉!$H92)-1,0),1),"")</f>
        <v>3</v>
      </c>
      <c r="T94" s="1185" t="s">
        <v>6301</v>
      </c>
      <c r="U94" s="1185">
        <v>180</v>
      </c>
      <c r="V94" s="1185" t="s">
        <v>3764</v>
      </c>
      <c r="W94" s="1186">
        <f>IFERROR(CEILING($U94/VLOOKUP($V94,药材与丹炉!$B:$H,COLUMN(药材与丹炉!$H92)-1,0),1),"")</f>
        <v>1</v>
      </c>
      <c r="X94" s="1185">
        <f>IF(IFERROR(IF(AND($J94&gt;0,$J94&lt;&gt;""),VLOOKUP($I94,药材与丹炉!$B:$D,3,0),0),0)+IFERROR(IF(AND($N94&gt;0,$N94&lt;&gt;""),VLOOKUP($M94,药材与丹炉!$B:$D,3,0),0),0)+IFERROR(IF(AND($S94&gt;0,$S94&lt;&gt;""),VLOOKUP($R94,药材与丹炉!$B:$D,3,0),0),0)+IFERROR(IF(AND($W94&gt;0,$W94&lt;&gt;""),VLOOKUP($V94,药材与丹炉!$B:$D,3,0),0),0)&gt;0,1,IF(IFERROR(IF(AND($J94&gt;0,$J94&lt;&gt;""),VLOOKUP($I94,药材与丹炉!$B:$D,3,0),0),0)+IFERROR(IF(AND($N94&gt;0,$N94&lt;&gt;""),VLOOKUP($M94,药材与丹炉!$B:$D,3,0),0),0)+IFERROR(IF(AND($S94&gt;0,$S94&lt;&gt;""),VLOOKUP($R94,药材与丹炉!$B:$D,3,0),0),0)+IFERROR(IF(AND($W94&gt;0,$W94&lt;&gt;""),VLOOKUP($V94,药材与丹炉!$B:$D,3,0),0),0)&lt;0,2,0))</f>
        <v>0</v>
      </c>
      <c r="Y94" s="1185">
        <v>180</v>
      </c>
      <c r="Z94" s="1185" t="s">
        <v>3632</v>
      </c>
      <c r="AA94" s="1186">
        <f>IFERROR($Y94/VLOOKUP($Z94,药材与丹炉!$B:$H,COLUMN(药材与丹炉!$H92)-1,0),"")</f>
        <v>5</v>
      </c>
      <c r="AB94" s="1185" t="s">
        <v>3574</v>
      </c>
      <c r="AC94" s="1185">
        <f>IFERROR(IF($B94-VLOOKUP($AB94,药材与丹炉!$N:$P,2,0)&lt;0,IF($AO$1="是",0,1),IF($B94-VLOOKUP($AB94,药材与丹炉!$N:$P,2,0)=0,2,IF($B94-VLOOKUP($AB94,药材与丹炉!$N:$P,2,0)=1,40,IF($B94-VLOOKUP($AB94,药材与丹炉!$N:$P,2,0)=2,80,"爆炸")))),"")</f>
        <v>2</v>
      </c>
      <c r="AD94" s="1186">
        <f t="shared" si="17"/>
        <v>10</v>
      </c>
      <c r="AE94" s="1185">
        <f>IFERROR($J94*VLOOKUP($I94,药材与丹炉!$B:$K,10,0),0)+IFERROR($N94*VLOOKUP($M94,药材与丹炉!$B:$K,10,0),0)+IFERROR($S94*VLOOKUP($R94,药材与丹炉!$B:$K,10,0),0)+IFERROR($W94*VLOOKUP($V94,药材与丹炉!$B:$K,10,0),0)+IFERROR($AA94*VLOOKUP($Z94,药材与丹炉!$B:$K,10,0),0)+IFERROR($AC94*VLOOKUP($AB94,药材与丹炉!$N:$P,3,0)/100,0)</f>
        <v>224400</v>
      </c>
      <c r="AF94" s="1185">
        <v>180000</v>
      </c>
      <c r="AG94" s="693">
        <f t="shared" si="18"/>
        <v>-44400</v>
      </c>
      <c r="AH94" s="1181">
        <f t="shared" si="19"/>
        <v>360000</v>
      </c>
      <c r="AI94" s="1181">
        <f t="shared" si="20"/>
        <v>135600</v>
      </c>
      <c r="AJ94" s="1185">
        <f>IFERROR(IF($Y94/VLOOKUP($Y94,药材与丹炉!$T:$U,2,0)&lt;=(VLOOKUP($AB94,药材与丹炉!$N:$O,2,0)+8)-($J94+IFERROR(IF($N94="",0,$N94),0)+IFERROR(IF($S94="",0,$S94),0)+IFERROR(IF($W94="",0,$W94),0)),1,2),1)</f>
        <v>1</v>
      </c>
      <c r="AK94" s="1184" t="b">
        <f>OR(NOT(IFERROR(OR($L94="",AND($L94&lt;&gt;"",$L94&gt;0,VLOOKUP($AB94,药材与丹炉!$N:$O,2,0)=6)),0)),AND($L94&lt;&gt;"",$L94&gt;0,OR(VLOOKUP($AB94,药材与丹炉!$N:$Q,4,0)-2&lt;$N94,$N94="")),AND($U94&lt;&gt;"",$U94&gt;0,OR(VLOOKUP($AB94,药材与丹炉!$N:$Q,4,0)-3&lt;$W94,$W94="")),NOT(OR(AND($Q94&lt;&gt;"",$S94&lt;&gt;"",VLOOKUP($AB94,药材与丹炉!$N:$Q,4,0)-3&gt;=$S94),$P94="")),NOT(OR(AND($H94&lt;&gt;"",$J94&lt;&gt;"",VLOOKUP($AB94,药材与丹炉!$N:$Q,4,0)-1&gt;=$J94),$G94="")),NOT(OR($U94="",AND($U94&lt;&gt;"",$U94&gt;0))),NOT(OR($Y94="",IF($Z94&lt;&gt;"",IFERROR(IF(VLOOKUP($Z94,药材与丹炉!$B:$D,3,0)=-1,$X94=1,IF(VLOOKUP($Z94,药材与丹炉!$B:$D,3,0)=1,$X94=2,$X94=0)),0),0))),$AC94="爆炸",(VLOOKUP($AB94,药材与丹炉!$N:$O,2,0)+8)&lt;$AD94)</f>
        <v>0</v>
      </c>
    </row>
    <row r="95" spans="1:37" ht="21.95" customHeight="1">
      <c r="A95" s="1185">
        <v>5409</v>
      </c>
      <c r="B95" s="1185">
        <v>5</v>
      </c>
      <c r="C95" s="1185" t="s">
        <v>3640</v>
      </c>
      <c r="D95" s="1185">
        <v>10</v>
      </c>
      <c r="E95" s="1188" t="s">
        <v>3641</v>
      </c>
      <c r="F95" s="1185">
        <v>180</v>
      </c>
      <c r="G95" s="1185" t="s">
        <v>6305</v>
      </c>
      <c r="H95" s="1185">
        <v>180</v>
      </c>
      <c r="I95" s="1185" t="s">
        <v>3625</v>
      </c>
      <c r="J95" s="1186">
        <f>IFERROR(CEILING($H95/VLOOKUP($I95,药材与丹炉!$B:$H,COLUMN(药材与丹炉!$H93)-1,0),1),"")</f>
        <v>1</v>
      </c>
      <c r="K95" s="1185" t="s">
        <v>6305</v>
      </c>
      <c r="L95" s="1185" t="str">
        <f t="shared" si="16"/>
        <v/>
      </c>
      <c r="M95" s="1185"/>
      <c r="N95" s="1186" t="str">
        <f>IFERROR(CEILING($L95/VLOOKUP($M95,药材与丹炉!$B:$H,COLUMN(药材与丹炉!$H93)-1,0),1),"")</f>
        <v/>
      </c>
      <c r="O95" s="1185"/>
      <c r="P95" s="1185" t="s">
        <v>4320</v>
      </c>
      <c r="Q95" s="1185">
        <v>540</v>
      </c>
      <c r="R95" s="1185" t="s">
        <v>3643</v>
      </c>
      <c r="S95" s="1186">
        <f>IFERROR(CEILING($Q95/VLOOKUP($R95,药材与丹炉!$B:$H,COLUMN(药材与丹炉!$H93)-1,0),1),"")</f>
        <v>3</v>
      </c>
      <c r="T95" s="1185" t="s">
        <v>6301</v>
      </c>
      <c r="U95" s="1185">
        <v>180</v>
      </c>
      <c r="V95" s="1185" t="s">
        <v>3764</v>
      </c>
      <c r="W95" s="1186">
        <f>IFERROR(CEILING($U95/VLOOKUP($V95,药材与丹炉!$B:$H,COLUMN(药材与丹炉!$H93)-1,0),1),"")</f>
        <v>1</v>
      </c>
      <c r="X95" s="1185">
        <f>IF(IFERROR(IF(AND($J95&gt;0,$J95&lt;&gt;""),VLOOKUP($I95,药材与丹炉!$B:$D,3,0),0),0)+IFERROR(IF(AND($N95&gt;0,$N95&lt;&gt;""),VLOOKUP($M95,药材与丹炉!$B:$D,3,0),0),0)+IFERROR(IF(AND($S95&gt;0,$S95&lt;&gt;""),VLOOKUP($R95,药材与丹炉!$B:$D,3,0),0),0)+IFERROR(IF(AND($W95&gt;0,$W95&lt;&gt;""),VLOOKUP($V95,药材与丹炉!$B:$D,3,0),0),0)&gt;0,1,IF(IFERROR(IF(AND($J95&gt;0,$J95&lt;&gt;""),VLOOKUP($I95,药材与丹炉!$B:$D,3,0),0),0)+IFERROR(IF(AND($N95&gt;0,$N95&lt;&gt;""),VLOOKUP($M95,药材与丹炉!$B:$D,3,0),0),0)+IFERROR(IF(AND($S95&gt;0,$S95&lt;&gt;""),VLOOKUP($R95,药材与丹炉!$B:$D,3,0),0),0)+IFERROR(IF(AND($W95&gt;0,$W95&lt;&gt;""),VLOOKUP($V95,药材与丹炉!$B:$D,3,0),0),0)&lt;0,2,0))</f>
        <v>0</v>
      </c>
      <c r="Y95" s="1185">
        <v>180</v>
      </c>
      <c r="Z95" s="1185" t="s">
        <v>3632</v>
      </c>
      <c r="AA95" s="1186">
        <f>IFERROR($Y95/VLOOKUP($Z95,药材与丹炉!$B:$H,COLUMN(药材与丹炉!$H93)-1,0),"")</f>
        <v>5</v>
      </c>
      <c r="AB95" s="1185" t="s">
        <v>3574</v>
      </c>
      <c r="AC95" s="1185">
        <f>IFERROR(IF($B95-VLOOKUP($AB95,药材与丹炉!$N:$P,2,0)&lt;0,IF($AO$1="是",0,1),IF($B95-VLOOKUP($AB95,药材与丹炉!$N:$P,2,0)=0,2,IF($B95-VLOOKUP($AB95,药材与丹炉!$N:$P,2,0)=1,40,IF($B95-VLOOKUP($AB95,药材与丹炉!$N:$P,2,0)=2,80,"爆炸")))),"")</f>
        <v>2</v>
      </c>
      <c r="AD95" s="1186">
        <f t="shared" si="17"/>
        <v>10</v>
      </c>
      <c r="AE95" s="1185">
        <f>IFERROR($J95*VLOOKUP($I95,药材与丹炉!$B:$K,10,0),0)+IFERROR($N95*VLOOKUP($M95,药材与丹炉!$B:$K,10,0),0)+IFERROR($S95*VLOOKUP($R95,药材与丹炉!$B:$K,10,0),0)+IFERROR($W95*VLOOKUP($V95,药材与丹炉!$B:$K,10,0),0)+IFERROR($AA95*VLOOKUP($Z95,药材与丹炉!$B:$K,10,0),0)+IFERROR($AC95*VLOOKUP($AB95,药材与丹炉!$N:$P,3,0)/100,0)</f>
        <v>224400</v>
      </c>
      <c r="AF95" s="1185">
        <v>180000</v>
      </c>
      <c r="AG95" s="693">
        <f t="shared" si="18"/>
        <v>-44400</v>
      </c>
      <c r="AH95" s="1181">
        <f t="shared" si="19"/>
        <v>360000</v>
      </c>
      <c r="AI95" s="1181">
        <f t="shared" si="20"/>
        <v>135600</v>
      </c>
      <c r="AJ95" s="1185">
        <f>IFERROR(IF($Y95/VLOOKUP($Y95,药材与丹炉!$T:$U,2,0)&lt;=(VLOOKUP($AB95,药材与丹炉!$N:$O,2,0)+8)-($J95+IFERROR(IF($N95="",0,$N95),0)+IFERROR(IF($S95="",0,$S95),0)+IFERROR(IF($W95="",0,$W95),0)),1,2),1)</f>
        <v>1</v>
      </c>
      <c r="AK95" s="1184" t="b">
        <f>OR(NOT(IFERROR(OR($L95="",AND($L95&lt;&gt;"",$L95&gt;0,VLOOKUP($AB95,药材与丹炉!$N:$O,2,0)=6)),0)),AND($L95&lt;&gt;"",$L95&gt;0,OR(VLOOKUP($AB95,药材与丹炉!$N:$Q,4,0)-2&lt;$N95,$N95="")),AND($U95&lt;&gt;"",$U95&gt;0,OR(VLOOKUP($AB95,药材与丹炉!$N:$Q,4,0)-3&lt;$W95,$W95="")),NOT(OR(AND($Q95&lt;&gt;"",$S95&lt;&gt;"",VLOOKUP($AB95,药材与丹炉!$N:$Q,4,0)-3&gt;=$S95),$P95="")),NOT(OR(AND($H95&lt;&gt;"",$J95&lt;&gt;"",VLOOKUP($AB95,药材与丹炉!$N:$Q,4,0)-1&gt;=$J95),$G95="")),NOT(OR($U95="",AND($U95&lt;&gt;"",$U95&gt;0))),NOT(OR($Y95="",IF($Z95&lt;&gt;"",IFERROR(IF(VLOOKUP($Z95,药材与丹炉!$B:$D,3,0)=-1,$X95=1,IF(VLOOKUP($Z95,药材与丹炉!$B:$D,3,0)=1,$X95=2,$X95=0)),0),0))),$AC95="爆炸",(VLOOKUP($AB95,药材与丹炉!$N:$O,2,0)+8)&lt;$AD95)</f>
        <v>0</v>
      </c>
    </row>
    <row r="96" spans="1:37" ht="21.95" customHeight="1">
      <c r="A96" s="1185">
        <v>5410</v>
      </c>
      <c r="B96" s="1185">
        <v>5</v>
      </c>
      <c r="C96" s="1185" t="s">
        <v>3644</v>
      </c>
      <c r="D96" s="1185">
        <v>10</v>
      </c>
      <c r="E96" s="1188" t="s">
        <v>3645</v>
      </c>
      <c r="F96" s="1185">
        <v>180</v>
      </c>
      <c r="G96" s="1185" t="s">
        <v>6305</v>
      </c>
      <c r="H96" s="1185">
        <v>180</v>
      </c>
      <c r="I96" s="1185" t="s">
        <v>3625</v>
      </c>
      <c r="J96" s="1186">
        <f>IFERROR(CEILING($H96/VLOOKUP($I96,药材与丹炉!$B:$H,COLUMN(药材与丹炉!$H94)-1,0),1),"")</f>
        <v>1</v>
      </c>
      <c r="K96" s="1185" t="s">
        <v>6305</v>
      </c>
      <c r="L96" s="1185" t="str">
        <f t="shared" si="16"/>
        <v/>
      </c>
      <c r="M96" s="1185"/>
      <c r="N96" s="1186" t="str">
        <f>IFERROR(CEILING($L96/VLOOKUP($M96,药材与丹炉!$B:$H,COLUMN(药材与丹炉!$H94)-1,0),1),"")</f>
        <v/>
      </c>
      <c r="O96" s="1185"/>
      <c r="P96" s="1185" t="s">
        <v>6306</v>
      </c>
      <c r="Q96" s="1185">
        <v>540</v>
      </c>
      <c r="R96" s="1185" t="s">
        <v>3642</v>
      </c>
      <c r="S96" s="1186">
        <f>IFERROR(CEILING($Q96/VLOOKUP($R96,药材与丹炉!$B:$H,COLUMN(药材与丹炉!$H94)-1,0),1),"")</f>
        <v>3</v>
      </c>
      <c r="T96" s="1185" t="s">
        <v>6301</v>
      </c>
      <c r="U96" s="1185">
        <v>180</v>
      </c>
      <c r="V96" s="1185" t="s">
        <v>3764</v>
      </c>
      <c r="W96" s="1186">
        <f>IFERROR(CEILING($U96/VLOOKUP($V96,药材与丹炉!$B:$H,COLUMN(药材与丹炉!$H94)-1,0),1),"")</f>
        <v>1</v>
      </c>
      <c r="X96" s="1185">
        <f>IF(IFERROR(IF(AND($J96&gt;0,$J96&lt;&gt;""),VLOOKUP($I96,药材与丹炉!$B:$D,3,0),0),0)+IFERROR(IF(AND($N96&gt;0,$N96&lt;&gt;""),VLOOKUP($M96,药材与丹炉!$B:$D,3,0),0),0)+IFERROR(IF(AND($S96&gt;0,$S96&lt;&gt;""),VLOOKUP($R96,药材与丹炉!$B:$D,3,0),0),0)+IFERROR(IF(AND($W96&gt;0,$W96&lt;&gt;""),VLOOKUP($V96,药材与丹炉!$B:$D,3,0),0),0)&gt;0,1,IF(IFERROR(IF(AND($J96&gt;0,$J96&lt;&gt;""),VLOOKUP($I96,药材与丹炉!$B:$D,3,0),0),0)+IFERROR(IF(AND($N96&gt;0,$N96&lt;&gt;""),VLOOKUP($M96,药材与丹炉!$B:$D,3,0),0),0)+IFERROR(IF(AND($S96&gt;0,$S96&lt;&gt;""),VLOOKUP($R96,药材与丹炉!$B:$D,3,0),0),0)+IFERROR(IF(AND($W96&gt;0,$W96&lt;&gt;""),VLOOKUP($V96,药材与丹炉!$B:$D,3,0),0),0)&lt;0,2,0))</f>
        <v>1</v>
      </c>
      <c r="Y96" s="1185">
        <v>180</v>
      </c>
      <c r="Z96" s="1185" t="s">
        <v>3660</v>
      </c>
      <c r="AA96" s="1186">
        <f>IFERROR($Y96/VLOOKUP($Z96,药材与丹炉!$B:$H,COLUMN(药材与丹炉!$H94)-1,0),"")</f>
        <v>5</v>
      </c>
      <c r="AB96" s="1185" t="s">
        <v>3574</v>
      </c>
      <c r="AC96" s="1185">
        <f>IFERROR(IF($B96-VLOOKUP($AB96,药材与丹炉!$N:$P,2,0)&lt;0,IF($AO$1="是",0,1),IF($B96-VLOOKUP($AB96,药材与丹炉!$N:$P,2,0)=0,2,IF($B96-VLOOKUP($AB96,药材与丹炉!$N:$P,2,0)=1,40,IF($B96-VLOOKUP($AB96,药材与丹炉!$N:$P,2,0)=2,80,"爆炸")))),"")</f>
        <v>2</v>
      </c>
      <c r="AD96" s="1186">
        <f t="shared" si="17"/>
        <v>10</v>
      </c>
      <c r="AE96" s="1185">
        <f>IFERROR($J96*VLOOKUP($I96,药材与丹炉!$B:$K,10,0),0)+IFERROR($N96*VLOOKUP($M96,药材与丹炉!$B:$K,10,0),0)+IFERROR($S96*VLOOKUP($R96,药材与丹炉!$B:$K,10,0),0)+IFERROR($W96*VLOOKUP($V96,药材与丹炉!$B:$K,10,0),0)+IFERROR($AA96*VLOOKUP($Z96,药材与丹炉!$B:$K,10,0),0)+IFERROR($AC96*VLOOKUP($AB96,药材与丹炉!$N:$P,3,0)/100,0)</f>
        <v>224400</v>
      </c>
      <c r="AF96" s="1185">
        <v>180000</v>
      </c>
      <c r="AG96" s="693">
        <f t="shared" si="18"/>
        <v>-44400</v>
      </c>
      <c r="AH96" s="1181">
        <f t="shared" si="19"/>
        <v>360000</v>
      </c>
      <c r="AI96" s="1181">
        <f t="shared" si="20"/>
        <v>135600</v>
      </c>
      <c r="AJ96" s="1185">
        <f>IFERROR(IF($Y96/VLOOKUP($Y96,药材与丹炉!$T:$U,2,0)&lt;=(VLOOKUP($AB96,药材与丹炉!$N:$O,2,0)+8)-($J96+IFERROR(IF($N96="",0,$N96),0)+IFERROR(IF($S96="",0,$S96),0)+IFERROR(IF($W96="",0,$W96),0)),1,2),1)</f>
        <v>1</v>
      </c>
      <c r="AK96" s="1184" t="b">
        <f>OR(NOT(IFERROR(OR($L96="",AND($L96&lt;&gt;"",$L96&gt;0,VLOOKUP($AB96,药材与丹炉!$N:$O,2,0)=6)),0)),AND($L96&lt;&gt;"",$L96&gt;0,OR(VLOOKUP($AB96,药材与丹炉!$N:$Q,4,0)-2&lt;$N96,$N96="")),AND($U96&lt;&gt;"",$U96&gt;0,OR(VLOOKUP($AB96,药材与丹炉!$N:$Q,4,0)-3&lt;$W96,$W96="")),NOT(OR(AND($Q96&lt;&gt;"",$S96&lt;&gt;"",VLOOKUP($AB96,药材与丹炉!$N:$Q,4,0)-3&gt;=$S96),$P96="")),NOT(OR(AND($H96&lt;&gt;"",$J96&lt;&gt;"",VLOOKUP($AB96,药材与丹炉!$N:$Q,4,0)-1&gt;=$J96),$G96="")),NOT(OR($U96="",AND($U96&lt;&gt;"",$U96&gt;0))),NOT(OR($Y96="",IF($Z96&lt;&gt;"",IFERROR(IF(VLOOKUP($Z96,药材与丹炉!$B:$D,3,0)=-1,$X96=1,IF(VLOOKUP($Z96,药材与丹炉!$B:$D,3,0)=1,$X96=2,$X96=0)),0),0))),$AC96="爆炸",(VLOOKUP($AB96,药材与丹炉!$N:$O,2,0)+8)&lt;$AD96)</f>
        <v>0</v>
      </c>
    </row>
    <row r="97" spans="1:37" ht="21.95" customHeight="1">
      <c r="A97" s="1185">
        <v>5411</v>
      </c>
      <c r="B97" s="1185">
        <v>5</v>
      </c>
      <c r="C97" s="1185" t="s">
        <v>3646</v>
      </c>
      <c r="D97" s="1185">
        <v>10</v>
      </c>
      <c r="E97" s="1188" t="s">
        <v>3647</v>
      </c>
      <c r="F97" s="1185">
        <v>180</v>
      </c>
      <c r="G97" s="1185" t="s">
        <v>6305</v>
      </c>
      <c r="H97" s="1185">
        <v>180</v>
      </c>
      <c r="I97" s="1185" t="s">
        <v>3625</v>
      </c>
      <c r="J97" s="1186">
        <f>IFERROR(CEILING($H97/VLOOKUP($I97,药材与丹炉!$B:$H,COLUMN(药材与丹炉!$H95)-1,0),1),"")</f>
        <v>1</v>
      </c>
      <c r="K97" s="1185" t="s">
        <v>6305</v>
      </c>
      <c r="L97" s="1185" t="str">
        <f t="shared" si="16"/>
        <v/>
      </c>
      <c r="M97" s="1185"/>
      <c r="N97" s="1186" t="str">
        <f>IFERROR(CEILING($L97/VLOOKUP($M97,药材与丹炉!$B:$H,COLUMN(药材与丹炉!$H95)-1,0),1),"")</f>
        <v/>
      </c>
      <c r="O97" s="1185"/>
      <c r="P97" s="1185" t="s">
        <v>4286</v>
      </c>
      <c r="Q97" s="1185">
        <v>540</v>
      </c>
      <c r="R97" s="1185" t="s">
        <v>3648</v>
      </c>
      <c r="S97" s="1186">
        <f>IFERROR(CEILING($Q97/VLOOKUP($R97,药材与丹炉!$B:$H,COLUMN(药材与丹炉!$H95)-1,0),1),"")</f>
        <v>3</v>
      </c>
      <c r="T97" s="1185" t="s">
        <v>6301</v>
      </c>
      <c r="U97" s="1185">
        <v>180</v>
      </c>
      <c r="V97" s="1185" t="s">
        <v>3764</v>
      </c>
      <c r="W97" s="1186">
        <f>IFERROR(CEILING($U97/VLOOKUP($V97,药材与丹炉!$B:$H,COLUMN(药材与丹炉!$H95)-1,0),1),"")</f>
        <v>1</v>
      </c>
      <c r="X97" s="1185">
        <f>IF(IFERROR(IF(AND($J97&gt;0,$J97&lt;&gt;""),VLOOKUP($I97,药材与丹炉!$B:$D,3,0),0),0)+IFERROR(IF(AND($N97&gt;0,$N97&lt;&gt;""),VLOOKUP($M97,药材与丹炉!$B:$D,3,0),0),0)+IFERROR(IF(AND($S97&gt;0,$S97&lt;&gt;""),VLOOKUP($R97,药材与丹炉!$B:$D,3,0),0),0)+IFERROR(IF(AND($W97&gt;0,$W97&lt;&gt;""),VLOOKUP($V97,药材与丹炉!$B:$D,3,0),0),0)&gt;0,1,IF(IFERROR(IF(AND($J97&gt;0,$J97&lt;&gt;""),VLOOKUP($I97,药材与丹炉!$B:$D,3,0),0),0)+IFERROR(IF(AND($N97&gt;0,$N97&lt;&gt;""),VLOOKUP($M97,药材与丹炉!$B:$D,3,0),0),0)+IFERROR(IF(AND($S97&gt;0,$S97&lt;&gt;""),VLOOKUP($R97,药材与丹炉!$B:$D,3,0),0),0)+IFERROR(IF(AND($W97&gt;0,$W97&lt;&gt;""),VLOOKUP($V97,药材与丹炉!$B:$D,3,0),0),0)&lt;0,2,0))</f>
        <v>1</v>
      </c>
      <c r="Y97" s="1185">
        <v>180</v>
      </c>
      <c r="Z97" s="1185" t="s">
        <v>3660</v>
      </c>
      <c r="AA97" s="1186">
        <f>IFERROR($Y97/VLOOKUP($Z97,药材与丹炉!$B:$H,COLUMN(药材与丹炉!$H95)-1,0),"")</f>
        <v>5</v>
      </c>
      <c r="AB97" s="1185" t="s">
        <v>3574</v>
      </c>
      <c r="AC97" s="1185">
        <f>IFERROR(IF($B97-VLOOKUP($AB97,药材与丹炉!$N:$P,2,0)&lt;0,IF($AO$1="是",0,1),IF($B97-VLOOKUP($AB97,药材与丹炉!$N:$P,2,0)=0,2,IF($B97-VLOOKUP($AB97,药材与丹炉!$N:$P,2,0)=1,40,IF($B97-VLOOKUP($AB97,药材与丹炉!$N:$P,2,0)=2,80,"爆炸")))),"")</f>
        <v>2</v>
      </c>
      <c r="AD97" s="1186">
        <f t="shared" si="17"/>
        <v>10</v>
      </c>
      <c r="AE97" s="1185">
        <f>IFERROR($J97*VLOOKUP($I97,药材与丹炉!$B:$K,10,0),0)+IFERROR($N97*VLOOKUP($M97,药材与丹炉!$B:$K,10,0),0)+IFERROR($S97*VLOOKUP($R97,药材与丹炉!$B:$K,10,0),0)+IFERROR($W97*VLOOKUP($V97,药材与丹炉!$B:$K,10,0),0)+IFERROR($AA97*VLOOKUP($Z97,药材与丹炉!$B:$K,10,0),0)+IFERROR($AC97*VLOOKUP($AB97,药材与丹炉!$N:$P,3,0)/100,0)</f>
        <v>224400</v>
      </c>
      <c r="AF97" s="1185">
        <v>180000</v>
      </c>
      <c r="AG97" s="693">
        <f t="shared" si="18"/>
        <v>-44400</v>
      </c>
      <c r="AH97" s="1181">
        <f t="shared" si="19"/>
        <v>360000</v>
      </c>
      <c r="AI97" s="1181">
        <f t="shared" si="20"/>
        <v>135600</v>
      </c>
      <c r="AJ97" s="1185">
        <f>IFERROR(IF($Y97/VLOOKUP($Y97,药材与丹炉!$T:$U,2,0)&lt;=(VLOOKUP($AB97,药材与丹炉!$N:$O,2,0)+8)-($J97+IFERROR(IF($N97="",0,$N97),0)+IFERROR(IF($S97="",0,$S97),0)+IFERROR(IF($W97="",0,$W97),0)),1,2),1)</f>
        <v>1</v>
      </c>
      <c r="AK97" s="1184" t="b">
        <f>OR(NOT(IFERROR(OR($L97="",AND($L97&lt;&gt;"",$L97&gt;0,VLOOKUP($AB97,药材与丹炉!$N:$O,2,0)=6)),0)),AND($L97&lt;&gt;"",$L97&gt;0,OR(VLOOKUP($AB97,药材与丹炉!$N:$Q,4,0)-2&lt;$N97,$N97="")),AND($U97&lt;&gt;"",$U97&gt;0,OR(VLOOKUP($AB97,药材与丹炉!$N:$Q,4,0)-3&lt;$W97,$W97="")),NOT(OR(AND($Q97&lt;&gt;"",$S97&lt;&gt;"",VLOOKUP($AB97,药材与丹炉!$N:$Q,4,0)-3&gt;=$S97),$P97="")),NOT(OR(AND($H97&lt;&gt;"",$J97&lt;&gt;"",VLOOKUP($AB97,药材与丹炉!$N:$Q,4,0)-1&gt;=$J97),$G97="")),NOT(OR($U97="",AND($U97&lt;&gt;"",$U97&gt;0))),NOT(OR($Y97="",IF($Z97&lt;&gt;"",IFERROR(IF(VLOOKUP($Z97,药材与丹炉!$B:$D,3,0)=-1,$X97=1,IF(VLOOKUP($Z97,药材与丹炉!$B:$D,3,0)=1,$X97=2,$X97=0)),0),0))),$AC97="爆炸",(VLOOKUP($AB97,药材与丹炉!$N:$O,2,0)+8)&lt;$AD97)</f>
        <v>0</v>
      </c>
    </row>
    <row r="98" spans="1:37" ht="21.95" customHeight="1">
      <c r="A98" s="1185">
        <v>5412</v>
      </c>
      <c r="B98" s="1185">
        <v>5</v>
      </c>
      <c r="C98" s="1185" t="s">
        <v>3649</v>
      </c>
      <c r="D98" s="1185">
        <v>10</v>
      </c>
      <c r="E98" s="1188" t="s">
        <v>3650</v>
      </c>
      <c r="F98" s="1185">
        <v>180</v>
      </c>
      <c r="G98" s="1185" t="s">
        <v>6305</v>
      </c>
      <c r="H98" s="1185">
        <v>180</v>
      </c>
      <c r="I98" s="1185" t="s">
        <v>3625</v>
      </c>
      <c r="J98" s="1186">
        <f>IFERROR(CEILING($H98/VLOOKUP($I98,药材与丹炉!$B:$H,COLUMN(药材与丹炉!$H96)-1,0),1),"")</f>
        <v>1</v>
      </c>
      <c r="K98" s="1185" t="s">
        <v>6305</v>
      </c>
      <c r="L98" s="1185" t="str">
        <f t="shared" ref="L98:L133" si="22">IFERROR(IF($F98-$H98=0,"",$F98-$H98),"")</f>
        <v/>
      </c>
      <c r="M98" s="1185"/>
      <c r="N98" s="1186" t="str">
        <f>IFERROR(CEILING($L98/VLOOKUP($M98,药材与丹炉!$B:$H,COLUMN(药材与丹炉!$H96)-1,0),1),"")</f>
        <v/>
      </c>
      <c r="O98" s="1185"/>
      <c r="P98" s="1185" t="s">
        <v>6303</v>
      </c>
      <c r="Q98" s="1185">
        <v>540</v>
      </c>
      <c r="R98" s="1185" t="s">
        <v>3651</v>
      </c>
      <c r="S98" s="1186">
        <f>IFERROR(CEILING($Q98/VLOOKUP($R98,药材与丹炉!$B:$H,COLUMN(药材与丹炉!$H96)-1,0),1),"")</f>
        <v>3</v>
      </c>
      <c r="T98" s="1185" t="s">
        <v>6301</v>
      </c>
      <c r="U98" s="1185">
        <v>180</v>
      </c>
      <c r="V98" s="1185" t="s">
        <v>3764</v>
      </c>
      <c r="W98" s="1186">
        <f>IFERROR(CEILING($U98/VLOOKUP($V98,药材与丹炉!$B:$H,COLUMN(药材与丹炉!$H96)-1,0),1),"")</f>
        <v>1</v>
      </c>
      <c r="X98" s="1185">
        <f>IF(IFERROR(IF(AND($J98&gt;0,$J98&lt;&gt;""),VLOOKUP($I98,药材与丹炉!$B:$D,3,0),0),0)+IFERROR(IF(AND($N98&gt;0,$N98&lt;&gt;""),VLOOKUP($M98,药材与丹炉!$B:$D,3,0),0),0)+IFERROR(IF(AND($S98&gt;0,$S98&lt;&gt;""),VLOOKUP($R98,药材与丹炉!$B:$D,3,0),0),0)+IFERROR(IF(AND($W98&gt;0,$W98&lt;&gt;""),VLOOKUP($V98,药材与丹炉!$B:$D,3,0),0),0)&gt;0,1,IF(IFERROR(IF(AND($J98&gt;0,$J98&lt;&gt;""),VLOOKUP($I98,药材与丹炉!$B:$D,3,0),0),0)+IFERROR(IF(AND($N98&gt;0,$N98&lt;&gt;""),VLOOKUP($M98,药材与丹炉!$B:$D,3,0),0),0)+IFERROR(IF(AND($S98&gt;0,$S98&lt;&gt;""),VLOOKUP($R98,药材与丹炉!$B:$D,3,0),0),0)+IFERROR(IF(AND($W98&gt;0,$W98&lt;&gt;""),VLOOKUP($V98,药材与丹炉!$B:$D,3,0),0),0)&lt;0,2,0))</f>
        <v>0</v>
      </c>
      <c r="Y98" s="1185">
        <v>180</v>
      </c>
      <c r="Z98" s="1185" t="s">
        <v>3632</v>
      </c>
      <c r="AA98" s="1186">
        <f>IFERROR($Y98/VLOOKUP($Z98,药材与丹炉!$B:$H,COLUMN(药材与丹炉!$H96)-1,0),"")</f>
        <v>5</v>
      </c>
      <c r="AB98" s="1185" t="s">
        <v>3574</v>
      </c>
      <c r="AC98" s="1185">
        <f>IFERROR(IF($B98-VLOOKUP($AB98,药材与丹炉!$N:$P,2,0)&lt;0,IF($AO$1="是",0,1),IF($B98-VLOOKUP($AB98,药材与丹炉!$N:$P,2,0)=0,2,IF($B98-VLOOKUP($AB98,药材与丹炉!$N:$P,2,0)=1,40,IF($B98-VLOOKUP($AB98,药材与丹炉!$N:$P,2,0)=2,80,"爆炸")))),"")</f>
        <v>2</v>
      </c>
      <c r="AD98" s="1186">
        <f t="shared" ref="AD98:AD129" si="23">IFERROR($J98+IFERROR(IF($N98="",0,$N98),0)+IFERROR(IF($S98="",0,$S98),0)+IFERROR(IF($W98="",0,$W98),0)+IFERROR(IF($AA98="",0,$AA98),0),"")</f>
        <v>10</v>
      </c>
      <c r="AE98" s="1185">
        <f>IFERROR($J98*VLOOKUP($I98,药材与丹炉!$B:$K,10,0),0)+IFERROR($N98*VLOOKUP($M98,药材与丹炉!$B:$K,10,0),0)+IFERROR($S98*VLOOKUP($R98,药材与丹炉!$B:$K,10,0),0)+IFERROR($W98*VLOOKUP($V98,药材与丹炉!$B:$K,10,0),0)+IFERROR($AA98*VLOOKUP($Z98,药材与丹炉!$B:$K,10,0),0)+IFERROR($AC98*VLOOKUP($AB98,药材与丹炉!$N:$P,3,0)/100,0)</f>
        <v>224400</v>
      </c>
      <c r="AF98" s="1185">
        <v>180000</v>
      </c>
      <c r="AG98" s="693">
        <f t="shared" ref="AG98:AG129" si="24">$AF98-$AE98</f>
        <v>-44400</v>
      </c>
      <c r="AH98" s="1181">
        <f t="shared" ref="AH98:AH129" si="25">$AF98*$AM$1*$AM$21</f>
        <v>360000</v>
      </c>
      <c r="AI98" s="1181">
        <f t="shared" ref="AI98:AI129" si="26">$AH98-$AE98</f>
        <v>135600</v>
      </c>
      <c r="AJ98" s="1185">
        <f>IFERROR(IF($Y98/VLOOKUP($Y98,药材与丹炉!$T:$U,2,0)&lt;=(VLOOKUP($AB98,药材与丹炉!$N:$O,2,0)+8)-($J98+IFERROR(IF($N98="",0,$N98),0)+IFERROR(IF($S98="",0,$S98),0)+IFERROR(IF($W98="",0,$W98),0)),1,2),1)</f>
        <v>1</v>
      </c>
      <c r="AK98" s="1184" t="b">
        <f>OR(NOT(IFERROR(OR($L98="",AND($L98&lt;&gt;"",$L98&gt;0,VLOOKUP($AB98,药材与丹炉!$N:$O,2,0)=6)),0)),AND($L98&lt;&gt;"",$L98&gt;0,OR(VLOOKUP($AB98,药材与丹炉!$N:$Q,4,0)-2&lt;$N98,$N98="")),AND($U98&lt;&gt;"",$U98&gt;0,OR(VLOOKUP($AB98,药材与丹炉!$N:$Q,4,0)-3&lt;$W98,$W98="")),NOT(OR(AND($Q98&lt;&gt;"",$S98&lt;&gt;"",VLOOKUP($AB98,药材与丹炉!$N:$Q,4,0)-3&gt;=$S98),$P98="")),NOT(OR(AND($H98&lt;&gt;"",$J98&lt;&gt;"",VLOOKUP($AB98,药材与丹炉!$N:$Q,4,0)-1&gt;=$J98),$G98="")),NOT(OR($U98="",AND($U98&lt;&gt;"",$U98&gt;0))),NOT(OR($Y98="",IF($Z98&lt;&gt;"",IFERROR(IF(VLOOKUP($Z98,药材与丹炉!$B:$D,3,0)=-1,$X98=1,IF(VLOOKUP($Z98,药材与丹炉!$B:$D,3,0)=1,$X98=2,$X98=0)),0),0))),$AC98="爆炸",(VLOOKUP($AB98,药材与丹炉!$N:$O,2,0)+8)&lt;$AD98)</f>
        <v>0</v>
      </c>
    </row>
    <row r="99" spans="1:37" ht="21.95" customHeight="1">
      <c r="A99" s="1185">
        <v>5413</v>
      </c>
      <c r="B99" s="1185">
        <v>5</v>
      </c>
      <c r="C99" s="1185" t="s">
        <v>3652</v>
      </c>
      <c r="D99" s="1185">
        <v>10</v>
      </c>
      <c r="E99" s="1188" t="s">
        <v>3653</v>
      </c>
      <c r="F99" s="1185">
        <v>180</v>
      </c>
      <c r="G99" s="1185" t="s">
        <v>6305</v>
      </c>
      <c r="H99" s="1185">
        <v>180</v>
      </c>
      <c r="I99" s="1185" t="s">
        <v>3625</v>
      </c>
      <c r="J99" s="1186">
        <f>IFERROR(CEILING($H99/VLOOKUP($I99,药材与丹炉!$B:$H,COLUMN(药材与丹炉!$H97)-1,0),1),"")</f>
        <v>1</v>
      </c>
      <c r="K99" s="1185" t="s">
        <v>6305</v>
      </c>
      <c r="L99" s="1185" t="str">
        <f t="shared" si="22"/>
        <v/>
      </c>
      <c r="M99" s="1185"/>
      <c r="N99" s="1186" t="str">
        <f>IFERROR(CEILING($L99/VLOOKUP($M99,药材与丹炉!$B:$H,COLUMN(药材与丹炉!$H97)-1,0),1),"")</f>
        <v/>
      </c>
      <c r="O99" s="1185"/>
      <c r="P99" s="1185" t="s">
        <v>249</v>
      </c>
      <c r="Q99" s="1185">
        <v>540</v>
      </c>
      <c r="R99" s="1185" t="s">
        <v>3654</v>
      </c>
      <c r="S99" s="1186">
        <f>IFERROR(CEILING($Q99/VLOOKUP($R99,药材与丹炉!$B:$H,COLUMN(药材与丹炉!$H97)-1,0),1),"")</f>
        <v>3</v>
      </c>
      <c r="T99" s="1185" t="s">
        <v>6301</v>
      </c>
      <c r="U99" s="1185">
        <v>180</v>
      </c>
      <c r="V99" s="1185" t="s">
        <v>3764</v>
      </c>
      <c r="W99" s="1186">
        <f>IFERROR(CEILING($U99/VLOOKUP($V99,药材与丹炉!$B:$H,COLUMN(药材与丹炉!$H97)-1,0),1),"")</f>
        <v>1</v>
      </c>
      <c r="X99" s="1185">
        <f>IF(IFERROR(IF(AND($J99&gt;0,$J99&lt;&gt;""),VLOOKUP($I99,药材与丹炉!$B:$D,3,0),0),0)+IFERROR(IF(AND($N99&gt;0,$N99&lt;&gt;""),VLOOKUP($M99,药材与丹炉!$B:$D,3,0),0),0)+IFERROR(IF(AND($S99&gt;0,$S99&lt;&gt;""),VLOOKUP($R99,药材与丹炉!$B:$D,3,0),0),0)+IFERROR(IF(AND($W99&gt;0,$W99&lt;&gt;""),VLOOKUP($V99,药材与丹炉!$B:$D,3,0),0),0)&gt;0,1,IF(IFERROR(IF(AND($J99&gt;0,$J99&lt;&gt;""),VLOOKUP($I99,药材与丹炉!$B:$D,3,0),0),0)+IFERROR(IF(AND($N99&gt;0,$N99&lt;&gt;""),VLOOKUP($M99,药材与丹炉!$B:$D,3,0),0),0)+IFERROR(IF(AND($S99&gt;0,$S99&lt;&gt;""),VLOOKUP($R99,药材与丹炉!$B:$D,3,0),0),0)+IFERROR(IF(AND($W99&gt;0,$W99&lt;&gt;""),VLOOKUP($V99,药材与丹炉!$B:$D,3,0),0),0)&lt;0,2,0))</f>
        <v>1</v>
      </c>
      <c r="Y99" s="1185">
        <v>180</v>
      </c>
      <c r="Z99" s="1185" t="s">
        <v>3660</v>
      </c>
      <c r="AA99" s="1186">
        <f>IFERROR($Y99/VLOOKUP($Z99,药材与丹炉!$B:$H,COLUMN(药材与丹炉!$H97)-1,0),"")</f>
        <v>5</v>
      </c>
      <c r="AB99" s="1185" t="s">
        <v>3574</v>
      </c>
      <c r="AC99" s="1185">
        <f>IFERROR(IF($B99-VLOOKUP($AB99,药材与丹炉!$N:$P,2,0)&lt;0,IF($AO$1="是",0,1),IF($B99-VLOOKUP($AB99,药材与丹炉!$N:$P,2,0)=0,2,IF($B99-VLOOKUP($AB99,药材与丹炉!$N:$P,2,0)=1,40,IF($B99-VLOOKUP($AB99,药材与丹炉!$N:$P,2,0)=2,80,"爆炸")))),"")</f>
        <v>2</v>
      </c>
      <c r="AD99" s="1186">
        <f t="shared" si="23"/>
        <v>10</v>
      </c>
      <c r="AE99" s="1185">
        <f>IFERROR($J99*VLOOKUP($I99,药材与丹炉!$B:$K,10,0),0)+IFERROR($N99*VLOOKUP($M99,药材与丹炉!$B:$K,10,0),0)+IFERROR($S99*VLOOKUP($R99,药材与丹炉!$B:$K,10,0),0)+IFERROR($W99*VLOOKUP($V99,药材与丹炉!$B:$K,10,0),0)+IFERROR($AA99*VLOOKUP($Z99,药材与丹炉!$B:$K,10,0),0)+IFERROR($AC99*VLOOKUP($AB99,药材与丹炉!$N:$P,3,0)/100,0)</f>
        <v>224400</v>
      </c>
      <c r="AF99" s="1185">
        <v>180000</v>
      </c>
      <c r="AG99" s="693">
        <f t="shared" si="24"/>
        <v>-44400</v>
      </c>
      <c r="AH99" s="1181">
        <f t="shared" si="25"/>
        <v>360000</v>
      </c>
      <c r="AI99" s="1181">
        <f t="shared" si="26"/>
        <v>135600</v>
      </c>
      <c r="AJ99" s="1185">
        <f>IFERROR(IF($Y99/VLOOKUP($Y99,药材与丹炉!$T:$U,2,0)&lt;=(VLOOKUP($AB99,药材与丹炉!$N:$O,2,0)+8)-($J99+IFERROR(IF($N99="",0,$N99),0)+IFERROR(IF($S99="",0,$S99),0)+IFERROR(IF($W99="",0,$W99),0)),1,2),1)</f>
        <v>1</v>
      </c>
      <c r="AK99" s="1184" t="b">
        <f>OR(NOT(IFERROR(OR($L99="",AND($L99&lt;&gt;"",$L99&gt;0,VLOOKUP($AB99,药材与丹炉!$N:$O,2,0)=6)),0)),AND($L99&lt;&gt;"",$L99&gt;0,OR(VLOOKUP($AB99,药材与丹炉!$N:$Q,4,0)-2&lt;$N99,$N99="")),AND($U99&lt;&gt;"",$U99&gt;0,OR(VLOOKUP($AB99,药材与丹炉!$N:$Q,4,0)-3&lt;$W99,$W99="")),NOT(OR(AND($Q99&lt;&gt;"",$S99&lt;&gt;"",VLOOKUP($AB99,药材与丹炉!$N:$Q,4,0)-3&gt;=$S99),$P99="")),NOT(OR(AND($H99&lt;&gt;"",$J99&lt;&gt;"",VLOOKUP($AB99,药材与丹炉!$N:$Q,4,0)-1&gt;=$J99),$G99="")),NOT(OR($U99="",AND($U99&lt;&gt;"",$U99&gt;0))),NOT(OR($Y99="",IF($Z99&lt;&gt;"",IFERROR(IF(VLOOKUP($Z99,药材与丹炉!$B:$D,3,0)=-1,$X99=1,IF(VLOOKUP($Z99,药材与丹炉!$B:$D,3,0)=1,$X99=2,$X99=0)),0),0))),$AC99="爆炸",(VLOOKUP($AB99,药材与丹炉!$N:$O,2,0)+8)&lt;$AD99)</f>
        <v>0</v>
      </c>
    </row>
    <row r="100" spans="1:37" ht="21.95" customHeight="1">
      <c r="A100" s="1185">
        <v>5414</v>
      </c>
      <c r="B100" s="1185">
        <v>5</v>
      </c>
      <c r="C100" s="1185" t="s">
        <v>3655</v>
      </c>
      <c r="D100" s="1185">
        <v>3</v>
      </c>
      <c r="E100" s="1188" t="s">
        <v>3656</v>
      </c>
      <c r="F100" s="1185">
        <v>360</v>
      </c>
      <c r="G100" s="1185" t="s">
        <v>6305</v>
      </c>
      <c r="H100" s="1185">
        <v>360</v>
      </c>
      <c r="I100" s="1185" t="s">
        <v>3635</v>
      </c>
      <c r="J100" s="1186">
        <f>IFERROR(CEILING($H100/VLOOKUP($I100,药材与丹炉!$B:$H,COLUMN(药材与丹炉!$H101)-1,0),1),"")</f>
        <v>2</v>
      </c>
      <c r="K100" s="1185" t="s">
        <v>6305</v>
      </c>
      <c r="L100" s="1185" t="str">
        <f t="shared" si="22"/>
        <v/>
      </c>
      <c r="M100" s="1185"/>
      <c r="N100" s="1186" t="str">
        <f>IFERROR(CEILING($L100/VLOOKUP($M100,药材与丹炉!$B:$H,COLUMN(药材与丹炉!$H101)-1,0),1),"")</f>
        <v/>
      </c>
      <c r="O100" s="1185">
        <v>1260</v>
      </c>
      <c r="P100" s="1185" t="s">
        <v>6296</v>
      </c>
      <c r="Q100" s="1185">
        <v>1260</v>
      </c>
      <c r="R100" s="1185" t="s">
        <v>3657</v>
      </c>
      <c r="S100" s="1186">
        <f>IFERROR(CEILING($Q100/VLOOKUP($R100,药材与丹炉!$B:$H,COLUMN(药材与丹炉!$H101)-1,0),1),"")</f>
        <v>7</v>
      </c>
      <c r="T100" s="1185" t="s">
        <v>6296</v>
      </c>
      <c r="U100" s="1185" t="str">
        <f>IFERROR(IF($O100-$Q100=0,"",$O100-$Q100),"")</f>
        <v/>
      </c>
      <c r="V100" s="1185"/>
      <c r="W100" s="1186" t="str">
        <f>IFERROR(CEILING($U100/VLOOKUP($V100,药材与丹炉!$B:$H,COLUMN(药材与丹炉!$H101)-1,0),1),"")</f>
        <v/>
      </c>
      <c r="X100" s="1185">
        <f>IF(IFERROR(IF(AND($J100&gt;0,$J100&lt;&gt;""),VLOOKUP($I100,药材与丹炉!$B:$D,3,0),0),0)+IFERROR(IF(AND($N100&gt;0,$N100&lt;&gt;""),VLOOKUP($M100,药材与丹炉!$B:$D,3,0),0),0)+IFERROR(IF(AND($S100&gt;0,$S100&lt;&gt;""),VLOOKUP($R100,药材与丹炉!$B:$D,3,0),0),0)+IFERROR(IF(AND($W100&gt;0,$W100&lt;&gt;""),VLOOKUP($V100,药材与丹炉!$B:$D,3,0),0),0)&gt;0,1,IF(IFERROR(IF(AND($J100&gt;0,$J100&lt;&gt;""),VLOOKUP($I100,药材与丹炉!$B:$D,3,0),0),0)+IFERROR(IF(AND($N100&gt;0,$N100&lt;&gt;""),VLOOKUP($M100,药材与丹炉!$B:$D,3,0),0),0)+IFERROR(IF(AND($S100&gt;0,$S100&lt;&gt;""),VLOOKUP($R100,药材与丹炉!$B:$D,3,0),0),0)+IFERROR(IF(AND($W100&gt;0,$W100&lt;&gt;""),VLOOKUP($V100,药材与丹炉!$B:$D,3,0),0),0)&lt;0,2,0))</f>
        <v>0</v>
      </c>
      <c r="Y100" s="1185">
        <v>180</v>
      </c>
      <c r="Z100" s="1185" t="s">
        <v>3635</v>
      </c>
      <c r="AA100" s="1186">
        <f>IFERROR($Y100/VLOOKUP($Z100,药材与丹炉!$B:$H,COLUMN(药材与丹炉!$H101)-1,0),"")</f>
        <v>1</v>
      </c>
      <c r="AB100" s="1185" t="s">
        <v>3574</v>
      </c>
      <c r="AC100" s="1185">
        <f>IFERROR(IF($B100-VLOOKUP($AB100,药材与丹炉!$N:$P,2,0)&lt;0,IF($AO$1="是",0,1),IF($B100-VLOOKUP($AB100,药材与丹炉!$N:$P,2,0)=0,2,IF($B100-VLOOKUP($AB100,药材与丹炉!$N:$P,2,0)=1,40,IF($B100-VLOOKUP($AB100,药材与丹炉!$N:$P,2,0)=2,80,"爆炸")))),"")</f>
        <v>2</v>
      </c>
      <c r="AD100" s="1186">
        <f t="shared" si="23"/>
        <v>10</v>
      </c>
      <c r="AE100" s="1185">
        <f>IFERROR($J100*VLOOKUP($I100,药材与丹炉!$B:$K,10,0),0)+IFERROR($N100*VLOOKUP($M100,药材与丹炉!$B:$K,10,0),0)+IFERROR($S100*VLOOKUP($R100,药材与丹炉!$B:$K,10,0),0)+IFERROR($W100*VLOOKUP($V100,药材与丹炉!$B:$K,10,0),0)+IFERROR($AA100*VLOOKUP($Z100,药材与丹炉!$B:$K,10,0),0)+IFERROR($AC100*VLOOKUP($AB100,药材与丹炉!$N:$P,3,0)/100,0)</f>
        <v>405300</v>
      </c>
      <c r="AF100" s="1185">
        <v>270000</v>
      </c>
      <c r="AG100" s="693">
        <f t="shared" si="24"/>
        <v>-135300</v>
      </c>
      <c r="AH100" s="1181">
        <f t="shared" si="25"/>
        <v>540000</v>
      </c>
      <c r="AI100" s="1181">
        <f t="shared" si="26"/>
        <v>134700</v>
      </c>
      <c r="AJ100" s="1185">
        <f>IFERROR(IF($Y100/VLOOKUP($Y100,药材与丹炉!$T:$U,2,0)&lt;=(VLOOKUP($AB100,药材与丹炉!$N:$O,2,0)+8)-($J100+IFERROR(IF($N100="",0,$N100),0)+IFERROR(IF($S100="",0,$S100),0)+IFERROR(IF($W100="",0,$W100),0)),1,2),1)</f>
        <v>2</v>
      </c>
      <c r="AK100" s="1184" t="b">
        <f>OR(NOT(IFERROR(OR($L100="",AND($L100&lt;&gt;"",$L100&gt;0,VLOOKUP($AB100,药材与丹炉!$N:$O,2,0)=6)),0)),AND($L100&lt;&gt;"",$L100&gt;0,OR(VLOOKUP($AB100,药材与丹炉!$N:$Q,4,0)-2&lt;$N100,$N100="")),AND($U100&lt;&gt;"",$U100&gt;0,OR(VLOOKUP($AB100,药材与丹炉!$N:$Q,4,0)-3&lt;$W100,$W100="")),NOT(OR(AND($Q100&lt;&gt;"",$S100&lt;&gt;"",VLOOKUP($AB100,药材与丹炉!$N:$Q,4,0)-3&gt;=$S100),$P100="")),NOT(OR(AND($H100&lt;&gt;"",$J100&lt;&gt;"",VLOOKUP($AB100,药材与丹炉!$N:$Q,4,0)-1&gt;=$J100),$G100="")),NOT(OR($U100="",AND($U100&lt;&gt;"",$U100&gt;0))),NOT(OR($Y100="",IF($Z100&lt;&gt;"",IFERROR(IF(VLOOKUP($Z100,药材与丹炉!$B:$D,3,0)=-1,$X100=1,IF(VLOOKUP($Z100,药材与丹炉!$B:$D,3,0)=1,$X100=2,$X100=0)),0),0))),$AC100="爆炸",(VLOOKUP($AB100,药材与丹炉!$N:$O,2,0)+8)&lt;$AD100)</f>
        <v>0</v>
      </c>
    </row>
    <row r="101" spans="1:37" ht="21.95" customHeight="1">
      <c r="A101" s="1185">
        <v>5415</v>
      </c>
      <c r="B101" s="1185">
        <v>5</v>
      </c>
      <c r="C101" s="1185" t="s">
        <v>3658</v>
      </c>
      <c r="D101" s="1185">
        <v>3</v>
      </c>
      <c r="E101" s="1188" t="s">
        <v>3659</v>
      </c>
      <c r="F101" s="1185">
        <v>180</v>
      </c>
      <c r="G101" s="1185" t="s">
        <v>6305</v>
      </c>
      <c r="H101" s="1185">
        <v>180</v>
      </c>
      <c r="I101" s="1185" t="s">
        <v>3660</v>
      </c>
      <c r="J101" s="1186">
        <f>IFERROR(CEILING($H101/VLOOKUP($I101,药材与丹炉!$B:$H,COLUMN(药材与丹炉!$H102)-1,0),1),"")</f>
        <v>5</v>
      </c>
      <c r="K101" s="1185" t="s">
        <v>6305</v>
      </c>
      <c r="L101" s="1185" t="str">
        <f t="shared" si="22"/>
        <v/>
      </c>
      <c r="M101" s="1185"/>
      <c r="N101" s="1186" t="str">
        <f>IFERROR(CEILING($L101/VLOOKUP($M101,药材与丹炉!$B:$H,COLUMN(药材与丹炉!$H102)-1,0),1),"")</f>
        <v/>
      </c>
      <c r="O101" s="1185"/>
      <c r="P101" s="1185" t="s">
        <v>6327</v>
      </c>
      <c r="Q101" s="1185">
        <v>180</v>
      </c>
      <c r="R101" s="1185" t="s">
        <v>3660</v>
      </c>
      <c r="S101" s="1186">
        <f>IFERROR(CEILING($Q101/VLOOKUP($R101,药材与丹炉!$B:$H,COLUMN(药材与丹炉!$H102)-1,0),1),"")</f>
        <v>5</v>
      </c>
      <c r="T101" s="1185" t="s">
        <v>6322</v>
      </c>
      <c r="U101" s="1185">
        <v>180</v>
      </c>
      <c r="V101" s="1185" t="s">
        <v>1735</v>
      </c>
      <c r="W101" s="1186">
        <f>IFERROR(CEILING($U101/VLOOKUP($V101,药材与丹炉!$B:$H,COLUMN(药材与丹炉!$H102)-1,0),1),"")</f>
        <v>1</v>
      </c>
      <c r="X101" s="1185">
        <f>IF(IFERROR(IF(AND($J101&gt;0,$J101&lt;&gt;""),VLOOKUP($I101,药材与丹炉!$B:$D,3,0),0),0)+IFERROR(IF(AND($N101&gt;0,$N101&lt;&gt;""),VLOOKUP($M101,药材与丹炉!$B:$D,3,0),0),0)+IFERROR(IF(AND($S101&gt;0,$S101&lt;&gt;""),VLOOKUP($R101,药材与丹炉!$B:$D,3,0),0),0)+IFERROR(IF(AND($W101&gt;0,$W101&lt;&gt;""),VLOOKUP($V101,药材与丹炉!$B:$D,3,0),0),0)&gt;0,1,IF(IFERROR(IF(AND($J101&gt;0,$J101&lt;&gt;""),VLOOKUP($I101,药材与丹炉!$B:$D,3,0),0),0)+IFERROR(IF(AND($N101&gt;0,$N101&lt;&gt;""),VLOOKUP($M101,药材与丹炉!$B:$D,3,0),0),0)+IFERROR(IF(AND($S101&gt;0,$S101&lt;&gt;""),VLOOKUP($R101,药材与丹炉!$B:$D,3,0),0),0)+IFERROR(IF(AND($W101&gt;0,$W101&lt;&gt;""),VLOOKUP($V101,药材与丹炉!$B:$D,3,0),0),0)&lt;0,2,0))</f>
        <v>2</v>
      </c>
      <c r="Y101" s="1185">
        <v>36</v>
      </c>
      <c r="Z101" s="1185" t="s">
        <v>3591</v>
      </c>
      <c r="AA101" s="1186">
        <f>IFERROR($Y101/VLOOKUP($Z101,药材与丹炉!$B:$H,COLUMN(药材与丹炉!$H102)-1,0),"")</f>
        <v>1</v>
      </c>
      <c r="AB101" s="1185" t="s">
        <v>3574</v>
      </c>
      <c r="AC101" s="1185">
        <f>IFERROR(IF($B101-VLOOKUP($AB101,药材与丹炉!$N:$P,2,0)&lt;0,IF($AO$1="是",0,1),IF($B101-VLOOKUP($AB101,药材与丹炉!$N:$P,2,0)=0,2,IF($B101-VLOOKUP($AB101,药材与丹炉!$N:$P,2,0)=1,40,IF($B101-VLOOKUP($AB101,药材与丹炉!$N:$P,2,0)=2,80,"爆炸")))),"")</f>
        <v>2</v>
      </c>
      <c r="AD101" s="1186">
        <f t="shared" si="23"/>
        <v>12</v>
      </c>
      <c r="AE101" s="1185">
        <f>IFERROR($J101*VLOOKUP($I101,药材与丹炉!$B:$K,10,0),0)+IFERROR($N101*VLOOKUP($M101,药材与丹炉!$B:$K,10,0),0)+IFERROR($S101*VLOOKUP($R101,药材与丹炉!$B:$K,10,0),0)+IFERROR($W101*VLOOKUP($V101,药材与丹炉!$B:$K,10,0),0)+IFERROR($AA101*VLOOKUP($Z101,药材与丹炉!$B:$K,10,0),0)+IFERROR($AC101*VLOOKUP($AB101,药材与丹炉!$N:$P,3,0)/100,0)</f>
        <v>88320</v>
      </c>
      <c r="AF101" s="1185">
        <v>57500</v>
      </c>
      <c r="AG101" s="693">
        <f t="shared" si="24"/>
        <v>-30820</v>
      </c>
      <c r="AH101" s="1181">
        <f t="shared" si="25"/>
        <v>115000</v>
      </c>
      <c r="AI101" s="1181">
        <f t="shared" si="26"/>
        <v>26680</v>
      </c>
      <c r="AJ101" s="1185">
        <f>IFERROR(IF($Y101/VLOOKUP($Y101,药材与丹炉!$T:$U,2,0)&lt;=(VLOOKUP($AB101,药材与丹炉!$N:$O,2,0)+8)-($J101+IFERROR(IF($N101="",0,$N101),0)+IFERROR(IF($S101="",0,$S101),0)+IFERROR(IF($W101="",0,$W101),0)),1,2),1)</f>
        <v>2</v>
      </c>
      <c r="AK101" s="1184" t="b">
        <f>OR(NOT(IFERROR(OR($L101="",AND($L101&lt;&gt;"",$L101&gt;0,VLOOKUP($AB101,药材与丹炉!$N:$O,2,0)=6)),0)),AND($L101&lt;&gt;"",$L101&gt;0,OR(VLOOKUP($AB101,药材与丹炉!$N:$Q,4,0)-2&lt;$N101,$N101="")),AND($U101&lt;&gt;"",$U101&gt;0,OR(VLOOKUP($AB101,药材与丹炉!$N:$Q,4,0)-3&lt;$W101,$W101="")),NOT(OR(AND($Q101&lt;&gt;"",$S101&lt;&gt;"",VLOOKUP($AB101,药材与丹炉!$N:$Q,4,0)-3&gt;=$S101),$P101="")),NOT(OR(AND($H101&lt;&gt;"",$J101&lt;&gt;"",VLOOKUP($AB101,药材与丹炉!$N:$Q,4,0)-1&gt;=$J101),$G101="")),NOT(OR($U101="",AND($U101&lt;&gt;"",$U101&gt;0))),NOT(OR($Y101="",IF($Z101&lt;&gt;"",IFERROR(IF(VLOOKUP($Z101,药材与丹炉!$B:$D,3,0)=-1,$X101=1,IF(VLOOKUP($Z101,药材与丹炉!$B:$D,3,0)=1,$X101=2,$X101=0)),0),0))),$AC101="爆炸",(VLOOKUP($AB101,药材与丹炉!$N:$O,2,0)+8)&lt;$AD101)</f>
        <v>0</v>
      </c>
    </row>
    <row r="102" spans="1:37" ht="21.95" customHeight="1">
      <c r="A102" s="1185">
        <v>5416</v>
      </c>
      <c r="B102" s="1185">
        <v>5</v>
      </c>
      <c r="C102" s="1185" t="s">
        <v>3661</v>
      </c>
      <c r="D102" s="1185">
        <v>1</v>
      </c>
      <c r="E102" s="1188" t="s">
        <v>3662</v>
      </c>
      <c r="F102" s="1185">
        <v>180</v>
      </c>
      <c r="G102" s="1185" t="s">
        <v>6305</v>
      </c>
      <c r="H102" s="1185">
        <v>180</v>
      </c>
      <c r="I102" s="1185" t="s">
        <v>3625</v>
      </c>
      <c r="J102" s="1186">
        <f>IFERROR(CEILING($H102/VLOOKUP($I102,药材与丹炉!$B:$H,COLUMN(药材与丹炉!$H103)-1,0),1),"")</f>
        <v>1</v>
      </c>
      <c r="K102" s="1185" t="s">
        <v>6305</v>
      </c>
      <c r="L102" s="1185" t="str">
        <f t="shared" si="22"/>
        <v/>
      </c>
      <c r="M102" s="1185"/>
      <c r="N102" s="1186" t="str">
        <f>IFERROR(CEILING($L102/VLOOKUP($M102,药材与丹炉!$B:$H,COLUMN(药材与丹炉!$H103)-1,0),1),"")</f>
        <v/>
      </c>
      <c r="O102" s="1185">
        <v>180</v>
      </c>
      <c r="P102" s="1185" t="s">
        <v>4208</v>
      </c>
      <c r="Q102" s="1185">
        <v>180</v>
      </c>
      <c r="R102" s="1185" t="s">
        <v>3756</v>
      </c>
      <c r="S102" s="1186">
        <f>IFERROR(CEILING($Q102/VLOOKUP($R102,药材与丹炉!$B:$H,COLUMN(药材与丹炉!$H103)-1,0),1),"")</f>
        <v>5</v>
      </c>
      <c r="T102" s="1185" t="s">
        <v>4208</v>
      </c>
      <c r="U102" s="1185" t="str">
        <f>IFERROR(IF($O102-$Q102=0,"",$O102-$Q102),"")</f>
        <v/>
      </c>
      <c r="V102" s="1185"/>
      <c r="W102" s="1186" t="str">
        <f>IFERROR(CEILING($U102/VLOOKUP($V102,药材与丹炉!$B:$H,COLUMN(药材与丹炉!$H103)-1,0),1),"")</f>
        <v/>
      </c>
      <c r="X102" s="1185">
        <f>IF(IFERROR(IF(AND($J102&gt;0,$J102&lt;&gt;""),VLOOKUP($I102,药材与丹炉!$B:$D,3,0),0),0)+IFERROR(IF(AND($N102&gt;0,$N102&lt;&gt;""),VLOOKUP($M102,药材与丹炉!$B:$D,3,0),0),0)+IFERROR(IF(AND($S102&gt;0,$S102&lt;&gt;""),VLOOKUP($R102,药材与丹炉!$B:$D,3,0),0),0)+IFERROR(IF(AND($W102&gt;0,$W102&lt;&gt;""),VLOOKUP($V102,药材与丹炉!$B:$D,3,0),0),0)&gt;0,1,IF(IFERROR(IF(AND($J102&gt;0,$J102&lt;&gt;""),VLOOKUP($I102,药材与丹炉!$B:$D,3,0),0),0)+IFERROR(IF(AND($N102&gt;0,$N102&lt;&gt;""),VLOOKUP($M102,药材与丹炉!$B:$D,3,0),0),0)+IFERROR(IF(AND($S102&gt;0,$S102&lt;&gt;""),VLOOKUP($R102,药材与丹炉!$B:$D,3,0),0),0)+IFERROR(IF(AND($W102&gt;0,$W102&lt;&gt;""),VLOOKUP($V102,药材与丹炉!$B:$D,3,0),0),0)&lt;0,2,0))</f>
        <v>1</v>
      </c>
      <c r="Y102" s="1185">
        <v>180</v>
      </c>
      <c r="Z102" s="1185" t="s">
        <v>3581</v>
      </c>
      <c r="AA102" s="1186">
        <f>IFERROR($Y102/VLOOKUP($Z102,药材与丹炉!$B:$H,COLUMN(药材与丹炉!$H103)-1,0),"")</f>
        <v>5</v>
      </c>
      <c r="AB102" s="1185" t="s">
        <v>3574</v>
      </c>
      <c r="AC102" s="1185">
        <f>IFERROR(IF($B102-VLOOKUP($AB102,药材与丹炉!$N:$P,2,0)&lt;0,IF($AO$1="是",0,1),IF($B102-VLOOKUP($AB102,药材与丹炉!$N:$P,2,0)=0,2,IF($B102-VLOOKUP($AB102,药材与丹炉!$N:$P,2,0)=1,40,IF($B102-VLOOKUP($AB102,药材与丹炉!$N:$P,2,0)=2,80,"爆炸")))),"")</f>
        <v>2</v>
      </c>
      <c r="AD102" s="1186">
        <f t="shared" si="23"/>
        <v>11</v>
      </c>
      <c r="AE102" s="1185">
        <f>IFERROR($J102*VLOOKUP($I102,药材与丹炉!$B:$K,10,0),0)+IFERROR($N102*VLOOKUP($M102,药材与丹炉!$B:$K,10,0),0)+IFERROR($S102*VLOOKUP($R102,药材与丹炉!$B:$K,10,0),0)+IFERROR($W102*VLOOKUP($V102,药材与丹炉!$B:$K,10,0),0)+IFERROR($AA102*VLOOKUP($Z102,药材与丹炉!$B:$K,10,0),0)+IFERROR($AC102*VLOOKUP($AB102,药材与丹炉!$N:$P,3,0)/100,0)</f>
        <v>84000</v>
      </c>
      <c r="AF102" s="1185">
        <v>82000</v>
      </c>
      <c r="AG102" s="693">
        <f t="shared" si="24"/>
        <v>-2000</v>
      </c>
      <c r="AH102" s="1181">
        <f t="shared" si="25"/>
        <v>164000</v>
      </c>
      <c r="AI102" s="1181">
        <f t="shared" si="26"/>
        <v>80000</v>
      </c>
      <c r="AJ102" s="1185">
        <f>IFERROR(IF($Y102/VLOOKUP($Y102,药材与丹炉!$T:$U,2,0)&lt;=(VLOOKUP($AB102,药材与丹炉!$N:$O,2,0)+8)-($J102+IFERROR(IF($N102="",0,$N102),0)+IFERROR(IF($S102="",0,$S102),0)+IFERROR(IF($W102="",0,$W102),0)),1,2),1)</f>
        <v>1</v>
      </c>
      <c r="AK102" s="1184" t="b">
        <f>OR(NOT(IFERROR(OR($L102="",AND($L102&lt;&gt;"",$L102&gt;0,VLOOKUP($AB102,药材与丹炉!$N:$O,2,0)=6)),0)),AND($L102&lt;&gt;"",$L102&gt;0,OR(VLOOKUP($AB102,药材与丹炉!$N:$Q,4,0)-2&lt;$N102,$N102="")),AND($U102&lt;&gt;"",$U102&gt;0,OR(VLOOKUP($AB102,药材与丹炉!$N:$Q,4,0)-3&lt;$W102,$W102="")),NOT(OR(AND($Q102&lt;&gt;"",$S102&lt;&gt;"",VLOOKUP($AB102,药材与丹炉!$N:$Q,4,0)-3&gt;=$S102),$P102="")),NOT(OR(AND($H102&lt;&gt;"",$J102&lt;&gt;"",VLOOKUP($AB102,药材与丹炉!$N:$Q,4,0)-1&gt;=$J102),$G102="")),NOT(OR($U102="",AND($U102&lt;&gt;"",$U102&gt;0))),NOT(OR($Y102="",IF($Z102&lt;&gt;"",IFERROR(IF(VLOOKUP($Z102,药材与丹炉!$B:$D,3,0)=-1,$X102=1,IF(VLOOKUP($Z102,药材与丹炉!$B:$D,3,0)=1,$X102=2,$X102=0)),0),0))),$AC102="爆炸",(VLOOKUP($AB102,药材与丹炉!$N:$O,2,0)+8)&lt;$AD102)</f>
        <v>0</v>
      </c>
    </row>
    <row r="103" spans="1:37" ht="21.95" customHeight="1">
      <c r="A103" s="1185">
        <v>5417</v>
      </c>
      <c r="B103" s="1185">
        <v>5</v>
      </c>
      <c r="C103" s="1185" t="s">
        <v>3665</v>
      </c>
      <c r="D103" s="1185">
        <v>5</v>
      </c>
      <c r="E103" s="1188" t="s">
        <v>3666</v>
      </c>
      <c r="F103" s="1185">
        <v>180</v>
      </c>
      <c r="G103" s="1185" t="s">
        <v>6305</v>
      </c>
      <c r="H103" s="1185">
        <v>180</v>
      </c>
      <c r="I103" s="1185" t="s">
        <v>3635</v>
      </c>
      <c r="J103" s="1186">
        <f>IFERROR(CEILING($H103/VLOOKUP($I103,药材与丹炉!$B:$H,COLUMN(药材与丹炉!$H104)-1,0),1),"")</f>
        <v>1</v>
      </c>
      <c r="K103" s="1185" t="s">
        <v>6305</v>
      </c>
      <c r="L103" s="1185" t="str">
        <f t="shared" si="22"/>
        <v/>
      </c>
      <c r="M103" s="1185"/>
      <c r="N103" s="1186" t="str">
        <f>IFERROR(CEILING($L103/VLOOKUP($M103,药材与丹炉!$B:$H,COLUMN(药材与丹炉!$H104)-1,0),1),"")</f>
        <v/>
      </c>
      <c r="O103" s="1185">
        <v>180</v>
      </c>
      <c r="P103" s="1185" t="s">
        <v>6326</v>
      </c>
      <c r="Q103" s="1185">
        <v>180</v>
      </c>
      <c r="R103" s="1185" t="s">
        <v>3581</v>
      </c>
      <c r="S103" s="1186">
        <f>IFERROR(CEILING($Q103/VLOOKUP($R103,药材与丹炉!$B:$H,COLUMN(药材与丹炉!$H104)-1,0),1),"")</f>
        <v>5</v>
      </c>
      <c r="T103" s="1185" t="s">
        <v>6326</v>
      </c>
      <c r="U103" s="1185" t="str">
        <f>IFERROR(IF($O103-$Q103=0,"",$O103-$Q103),"")</f>
        <v/>
      </c>
      <c r="V103" s="1185"/>
      <c r="W103" s="1186" t="str">
        <f>IFERROR(CEILING($U103/VLOOKUP($V103,药材与丹炉!$B:$H,COLUMN(药材与丹炉!$H104)-1,0),1),"")</f>
        <v/>
      </c>
      <c r="X103" s="1185">
        <f>IF(IFERROR(IF(AND($J103&gt;0,$J103&lt;&gt;""),VLOOKUP($I103,药材与丹炉!$B:$D,3,0),0),0)+IFERROR(IF(AND($N103&gt;0,$N103&lt;&gt;""),VLOOKUP($M103,药材与丹炉!$B:$D,3,0),0),0)+IFERROR(IF(AND($S103&gt;0,$S103&lt;&gt;""),VLOOKUP($R103,药材与丹炉!$B:$D,3,0),0),0)+IFERROR(IF(AND($W103&gt;0,$W103&lt;&gt;""),VLOOKUP($V103,药材与丹炉!$B:$D,3,0),0),0)&gt;0,1,IF(IFERROR(IF(AND($J103&gt;0,$J103&lt;&gt;""),VLOOKUP($I103,药材与丹炉!$B:$D,3,0),0),0)+IFERROR(IF(AND($N103&gt;0,$N103&lt;&gt;""),VLOOKUP($M103,药材与丹炉!$B:$D,3,0),0),0)+IFERROR(IF(AND($S103&gt;0,$S103&lt;&gt;""),VLOOKUP($R103,药材与丹炉!$B:$D,3,0),0),0)+IFERROR(IF(AND($W103&gt;0,$W103&lt;&gt;""),VLOOKUP($V103,药材与丹炉!$B:$D,3,0),0),0)&lt;0,2,0))</f>
        <v>2</v>
      </c>
      <c r="Y103" s="1185">
        <v>180</v>
      </c>
      <c r="Z103" s="1185" t="s">
        <v>3591</v>
      </c>
      <c r="AA103" s="1186">
        <f>IFERROR($Y103/VLOOKUP($Z103,药材与丹炉!$B:$H,COLUMN(药材与丹炉!$H104)-1,0),"")</f>
        <v>5</v>
      </c>
      <c r="AB103" s="1185" t="s">
        <v>3574</v>
      </c>
      <c r="AC103" s="1185">
        <f>IFERROR(IF($B103-VLOOKUP($AB103,药材与丹炉!$N:$P,2,0)&lt;0,IF($AO$1="是",0,1),IF($B103-VLOOKUP($AB103,药材与丹炉!$N:$P,2,0)=0,2,IF($B103-VLOOKUP($AB103,药材与丹炉!$N:$P,2,0)=1,40,IF($B103-VLOOKUP($AB103,药材与丹炉!$N:$P,2,0)=2,80,"爆炸")))),"")</f>
        <v>2</v>
      </c>
      <c r="AD103" s="1186">
        <f t="shared" si="23"/>
        <v>11</v>
      </c>
      <c r="AE103" s="1185">
        <f>IFERROR($J103*VLOOKUP($I103,药材与丹炉!$B:$K,10,0),0)+IFERROR($N103*VLOOKUP($M103,药材与丹炉!$B:$K,10,0),0)+IFERROR($S103*VLOOKUP($R103,药材与丹炉!$B:$K,10,0),0)+IFERROR($W103*VLOOKUP($V103,药材与丹炉!$B:$K,10,0),0)+IFERROR($AA103*VLOOKUP($Z103,药材与丹炉!$B:$K,10,0),0)+IFERROR($AC103*VLOOKUP($AB103,药材与丹炉!$N:$P,3,0)/100,0)</f>
        <v>84000</v>
      </c>
      <c r="AF103" s="1185">
        <v>82000</v>
      </c>
      <c r="AG103" s="693">
        <f t="shared" si="24"/>
        <v>-2000</v>
      </c>
      <c r="AH103" s="1181">
        <f t="shared" si="25"/>
        <v>164000</v>
      </c>
      <c r="AI103" s="1181">
        <f t="shared" si="26"/>
        <v>80000</v>
      </c>
      <c r="AJ103" s="1185">
        <f>IFERROR(IF($Y103/VLOOKUP($Y103,药材与丹炉!$T:$U,2,0)&lt;=(VLOOKUP($AB103,药材与丹炉!$N:$O,2,0)+8)-($J103+IFERROR(IF($N103="",0,$N103),0)+IFERROR(IF($S103="",0,$S103),0)+IFERROR(IF($W103="",0,$W103),0)),1,2),1)</f>
        <v>1</v>
      </c>
      <c r="AK103" s="1184" t="b">
        <f>OR(NOT(IFERROR(OR($L103="",AND($L103&lt;&gt;"",$L103&gt;0,VLOOKUP($AB103,药材与丹炉!$N:$O,2,0)=6)),0)),AND($L103&lt;&gt;"",$L103&gt;0,OR(VLOOKUP($AB103,药材与丹炉!$N:$Q,4,0)-2&lt;$N103,$N103="")),AND($U103&lt;&gt;"",$U103&gt;0,OR(VLOOKUP($AB103,药材与丹炉!$N:$Q,4,0)-3&lt;$W103,$W103="")),NOT(OR(AND($Q103&lt;&gt;"",$S103&lt;&gt;"",VLOOKUP($AB103,药材与丹炉!$N:$Q,4,0)-3&gt;=$S103),$P103="")),NOT(OR(AND($H103&lt;&gt;"",$J103&lt;&gt;"",VLOOKUP($AB103,药材与丹炉!$N:$Q,4,0)-1&gt;=$J103),$G103="")),NOT(OR($U103="",AND($U103&lt;&gt;"",$U103&gt;0))),NOT(OR($Y103="",IF($Z103&lt;&gt;"",IFERROR(IF(VLOOKUP($Z103,药材与丹炉!$B:$D,3,0)=-1,$X103=1,IF(VLOOKUP($Z103,药材与丹炉!$B:$D,3,0)=1,$X103=2,$X103=0)),0),0))),$AC103="爆炸",(VLOOKUP($AB103,药材与丹炉!$N:$O,2,0)+8)&lt;$AD103)</f>
        <v>0</v>
      </c>
    </row>
    <row r="104" spans="1:37" ht="21.95" customHeight="1">
      <c r="A104" s="1185">
        <v>5418</v>
      </c>
      <c r="B104" s="1185">
        <v>5</v>
      </c>
      <c r="C104" s="1185" t="s">
        <v>3667</v>
      </c>
      <c r="D104" s="1185">
        <v>2</v>
      </c>
      <c r="E104" s="1188" t="s">
        <v>3668</v>
      </c>
      <c r="F104" s="1185">
        <v>108</v>
      </c>
      <c r="G104" s="1185" t="s">
        <v>6305</v>
      </c>
      <c r="H104" s="1185">
        <v>108</v>
      </c>
      <c r="I104" s="1185" t="s">
        <v>3660</v>
      </c>
      <c r="J104" s="1186">
        <f>IFERROR(CEILING($H104/VLOOKUP($I104,药材与丹炉!$B:$H,COLUMN(药材与丹炉!$H105)-1,0),1),"")</f>
        <v>3</v>
      </c>
      <c r="K104" s="1185" t="s">
        <v>6305</v>
      </c>
      <c r="L104" s="1185" t="str">
        <f t="shared" si="22"/>
        <v/>
      </c>
      <c r="M104" s="1185"/>
      <c r="N104" s="1186" t="str">
        <f>IFERROR(CEILING($L104/VLOOKUP($M104,药材与丹炉!$B:$H,COLUMN(药材与丹炉!$H105)-1,0),1),"")</f>
        <v/>
      </c>
      <c r="O104" s="1185">
        <v>108</v>
      </c>
      <c r="P104" s="1185" t="s">
        <v>6325</v>
      </c>
      <c r="Q104" s="1185">
        <v>72</v>
      </c>
      <c r="R104" s="1185" t="s">
        <v>3664</v>
      </c>
      <c r="S104" s="1186">
        <f>IFERROR(CEILING($Q104/VLOOKUP($R104,药材与丹炉!$B:$H,COLUMN(药材与丹炉!$H105)-1,0),1),"")</f>
        <v>2</v>
      </c>
      <c r="T104" s="1185" t="s">
        <v>6325</v>
      </c>
      <c r="U104" s="1185">
        <f>IFERROR(IF($O104-$Q104=0,"",$O104-$Q104),"")</f>
        <v>36</v>
      </c>
      <c r="V104" s="1185" t="s">
        <v>3584</v>
      </c>
      <c r="W104" s="1186">
        <f>IFERROR(CEILING($U104/VLOOKUP($V104,药材与丹炉!$B:$H,COLUMN(药材与丹炉!$H105)-1,0),1),"")</f>
        <v>4</v>
      </c>
      <c r="X104" s="1185">
        <f>IF(IFERROR(IF(AND($J104&gt;0,$J104&lt;&gt;""),VLOOKUP($I104,药材与丹炉!$B:$D,3,0),0),0)+IFERROR(IF(AND($N104&gt;0,$N104&lt;&gt;""),VLOOKUP($M104,药材与丹炉!$B:$D,3,0),0),0)+IFERROR(IF(AND($S104&gt;0,$S104&lt;&gt;""),VLOOKUP($R104,药材与丹炉!$B:$D,3,0),0),0)+IFERROR(IF(AND($W104&gt;0,$W104&lt;&gt;""),VLOOKUP($V104,药材与丹炉!$B:$D,3,0),0),0)&gt;0,1,IF(IFERROR(IF(AND($J104&gt;0,$J104&lt;&gt;""),VLOOKUP($I104,药材与丹炉!$B:$D,3,0),0),0)+IFERROR(IF(AND($N104&gt;0,$N104&lt;&gt;""),VLOOKUP($M104,药材与丹炉!$B:$D,3,0),0),0)+IFERROR(IF(AND($S104&gt;0,$S104&lt;&gt;""),VLOOKUP($R104,药材与丹炉!$B:$D,3,0),0),0)+IFERROR(IF(AND($W104&gt;0,$W104&lt;&gt;""),VLOOKUP($V104,药材与丹炉!$B:$D,3,0),0),0)&lt;0,2,0))</f>
        <v>1</v>
      </c>
      <c r="Y104" s="1185">
        <v>36</v>
      </c>
      <c r="Z104" s="1185" t="s">
        <v>3554</v>
      </c>
      <c r="AA104" s="1186">
        <f>IFERROR($Y104/VLOOKUP($Z104,药材与丹炉!$B:$H,COLUMN(药材与丹炉!$H105)-1,0),"")</f>
        <v>4</v>
      </c>
      <c r="AB104" s="1185" t="s">
        <v>3574</v>
      </c>
      <c r="AC104" s="1185">
        <f>IFERROR(IF($B104-VLOOKUP($AB104,药材与丹炉!$N:$P,2,0)&lt;0,IF($AO$1="是",0,1),IF($B104-VLOOKUP($AB104,药材与丹炉!$N:$P,2,0)=0,2,IF($B104-VLOOKUP($AB104,药材与丹炉!$N:$P,2,0)=1,40,IF($B104-VLOOKUP($AB104,药材与丹炉!$N:$P,2,0)=2,80,"爆炸")))),"")</f>
        <v>2</v>
      </c>
      <c r="AD104" s="1186">
        <f t="shared" si="23"/>
        <v>13</v>
      </c>
      <c r="AE104" s="1185">
        <f>IFERROR($J104*VLOOKUP($I104,药材与丹炉!$B:$K,10,0),0)+IFERROR($N104*VLOOKUP($M104,药材与丹炉!$B:$K,10,0),0)+IFERROR($S104*VLOOKUP($R104,药材与丹炉!$B:$K,10,0),0)+IFERROR($W104*VLOOKUP($V104,药材与丹炉!$B:$K,10,0),0)+IFERROR($AA104*VLOOKUP($Z104,药材与丹炉!$B:$K,10,0),0)+IFERROR($AC104*VLOOKUP($AB104,药材与丹炉!$N:$P,3,0)/100,0)</f>
        <v>25140</v>
      </c>
      <c r="AF104" s="1185">
        <v>26250</v>
      </c>
      <c r="AG104" s="693">
        <f t="shared" si="24"/>
        <v>1110</v>
      </c>
      <c r="AH104" s="1181">
        <f t="shared" si="25"/>
        <v>52500</v>
      </c>
      <c r="AI104" s="1181">
        <f t="shared" si="26"/>
        <v>27360</v>
      </c>
      <c r="AJ104" s="1185">
        <f>IFERROR(IF($Y104/VLOOKUP($Y104,药材与丹炉!$T:$U,2,0)&lt;=(VLOOKUP($AB104,药材与丹炉!$N:$O,2,0)+8)-($J104+IFERROR(IF($N104="",0,$N104),0)+IFERROR(IF($S104="",0,$S104),0)+IFERROR(IF($W104="",0,$W104),0)),1,2),1)</f>
        <v>1</v>
      </c>
      <c r="AK104" s="1184" t="b">
        <f>OR(NOT(IFERROR(OR($L104="",AND($L104&lt;&gt;"",$L104&gt;0,VLOOKUP($AB104,药材与丹炉!$N:$O,2,0)=6)),0)),AND($L104&lt;&gt;"",$L104&gt;0,OR(VLOOKUP($AB104,药材与丹炉!$N:$Q,4,0)-2&lt;$N104,$N104="")),AND($U104&lt;&gt;"",$U104&gt;0,OR(VLOOKUP($AB104,药材与丹炉!$N:$Q,4,0)-3&lt;$W104,$W104="")),NOT(OR(AND($Q104&lt;&gt;"",$S104&lt;&gt;"",VLOOKUP($AB104,药材与丹炉!$N:$Q,4,0)-3&gt;=$S104),$P104="")),NOT(OR(AND($H104&lt;&gt;"",$J104&lt;&gt;"",VLOOKUP($AB104,药材与丹炉!$N:$Q,4,0)-1&gt;=$J104),$G104="")),NOT(OR($U104="",AND($U104&lt;&gt;"",$U104&gt;0))),NOT(OR($Y104="",IF($Z104&lt;&gt;"",IFERROR(IF(VLOOKUP($Z104,药材与丹炉!$B:$D,3,0)=-1,$X104=1,IF(VLOOKUP($Z104,药材与丹炉!$B:$D,3,0)=1,$X104=2,$X104=0)),0),0))),$AC104="爆炸",(VLOOKUP($AB104,药材与丹炉!$N:$O,2,0)+8)&lt;$AD104)</f>
        <v>0</v>
      </c>
    </row>
    <row r="105" spans="1:37" ht="21.95" customHeight="1">
      <c r="A105" s="1185">
        <v>5419</v>
      </c>
      <c r="B105" s="1185">
        <v>5</v>
      </c>
      <c r="C105" s="1185" t="s">
        <v>3669</v>
      </c>
      <c r="D105" s="1185">
        <v>50</v>
      </c>
      <c r="E105" s="1188" t="s">
        <v>3670</v>
      </c>
      <c r="F105" s="1185">
        <v>108</v>
      </c>
      <c r="G105" s="1185" t="s">
        <v>6305</v>
      </c>
      <c r="H105" s="1185">
        <v>108</v>
      </c>
      <c r="I105" s="1185" t="s">
        <v>3660</v>
      </c>
      <c r="J105" s="1186">
        <f>IFERROR(CEILING($H105/VLOOKUP($I105,药材与丹炉!$B:$H,COLUMN(药材与丹炉!$H106)-1,0),1),"")</f>
        <v>3</v>
      </c>
      <c r="K105" s="1185" t="s">
        <v>6305</v>
      </c>
      <c r="L105" s="1185" t="str">
        <f t="shared" si="22"/>
        <v/>
      </c>
      <c r="M105" s="1185"/>
      <c r="N105" s="1186" t="str">
        <f>IFERROR(CEILING($L105/VLOOKUP($M105,药材与丹炉!$B:$H,COLUMN(药材与丹炉!$H106)-1,0),1),"")</f>
        <v/>
      </c>
      <c r="O105" s="1185">
        <v>108</v>
      </c>
      <c r="P105" s="1185" t="s">
        <v>6324</v>
      </c>
      <c r="Q105" s="1185">
        <v>72</v>
      </c>
      <c r="R105" s="1185" t="s">
        <v>3590</v>
      </c>
      <c r="S105" s="1186">
        <f>IFERROR(CEILING($Q105/VLOOKUP($R105,药材与丹炉!$B:$H,COLUMN(药材与丹炉!$H106)-1,0),1),"")</f>
        <v>2</v>
      </c>
      <c r="T105" s="1185" t="s">
        <v>6324</v>
      </c>
      <c r="U105" s="1185">
        <f>IFERROR(IF($O105-$Q105=0,"",$O105-$Q105),"")</f>
        <v>36</v>
      </c>
      <c r="V105" s="1185" t="s">
        <v>3590</v>
      </c>
      <c r="W105" s="1186">
        <f>IFERROR(CEILING($U105/VLOOKUP($V105,药材与丹炉!$B:$H,COLUMN(药材与丹炉!$H106)-1,0),1),"")</f>
        <v>1</v>
      </c>
      <c r="X105" s="1185">
        <f>IF(IFERROR(IF(AND($J105&gt;0,$J105&lt;&gt;""),VLOOKUP($I105,药材与丹炉!$B:$D,3,0),0),0)+IFERROR(IF(AND($N105&gt;0,$N105&lt;&gt;""),VLOOKUP($M105,药材与丹炉!$B:$D,3,0),0),0)+IFERROR(IF(AND($S105&gt;0,$S105&lt;&gt;""),VLOOKUP($R105,药材与丹炉!$B:$D,3,0),0),0)+IFERROR(IF(AND($W105&gt;0,$W105&lt;&gt;""),VLOOKUP($V105,药材与丹炉!$B:$D,3,0),0),0)&gt;0,1,IF(IFERROR(IF(AND($J105&gt;0,$J105&lt;&gt;""),VLOOKUP($I105,药材与丹炉!$B:$D,3,0),0),0)+IFERROR(IF(AND($N105&gt;0,$N105&lt;&gt;""),VLOOKUP($M105,药材与丹炉!$B:$D,3,0),0),0)+IFERROR(IF(AND($S105&gt;0,$S105&lt;&gt;""),VLOOKUP($R105,药材与丹炉!$B:$D,3,0),0),0)+IFERROR(IF(AND($W105&gt;0,$W105&lt;&gt;""),VLOOKUP($V105,药材与丹炉!$B:$D,3,0),0),0)&lt;0,2,0))</f>
        <v>2</v>
      </c>
      <c r="Y105" s="1185">
        <v>36</v>
      </c>
      <c r="Z105" s="1185" t="s">
        <v>3664</v>
      </c>
      <c r="AA105" s="1186">
        <f>IFERROR($Y105/VLOOKUP($Z105,药材与丹炉!$B:$H,COLUMN(药材与丹炉!$H106)-1,0),"")</f>
        <v>1</v>
      </c>
      <c r="AB105" s="1185" t="s">
        <v>3574</v>
      </c>
      <c r="AC105" s="1185">
        <f>IFERROR(IF($B105-VLOOKUP($AB105,药材与丹炉!$N:$P,2,0)&lt;0,IF($AO$1="是",0,1),IF($B105-VLOOKUP($AB105,药材与丹炉!$N:$P,2,0)=0,2,IF($B105-VLOOKUP($AB105,药材与丹炉!$N:$P,2,0)=1,40,IF($B105-VLOOKUP($AB105,药材与丹炉!$N:$P,2,0)=2,80,"爆炸")))),"")</f>
        <v>2</v>
      </c>
      <c r="AD105" s="1186">
        <f t="shared" si="23"/>
        <v>7</v>
      </c>
      <c r="AE105" s="1185">
        <f>IFERROR($J105*VLOOKUP($I105,药材与丹炉!$B:$K,10,0),0)+IFERROR($N105*VLOOKUP($M105,药材与丹炉!$B:$K,10,0),0)+IFERROR($S105*VLOOKUP($R105,药材与丹炉!$B:$K,10,0),0)+IFERROR($W105*VLOOKUP($V105,药材与丹炉!$B:$K,10,0),0)+IFERROR($AA105*VLOOKUP($Z105,药材与丹炉!$B:$K,10,0),0)+IFERROR($AC105*VLOOKUP($AB105,药材与丹炉!$N:$P,3,0)/100,0)</f>
        <v>30540</v>
      </c>
      <c r="AF105" s="1185">
        <v>26250</v>
      </c>
      <c r="AG105" s="693">
        <f t="shared" si="24"/>
        <v>-4290</v>
      </c>
      <c r="AH105" s="1181">
        <f t="shared" si="25"/>
        <v>52500</v>
      </c>
      <c r="AI105" s="1181">
        <f t="shared" si="26"/>
        <v>21960</v>
      </c>
      <c r="AJ105" s="1185">
        <f>IFERROR(IF($Y105/VLOOKUP($Y105,药材与丹炉!$T:$U,2,0)&lt;=(VLOOKUP($AB105,药材与丹炉!$N:$O,2,0)+8)-($J105+IFERROR(IF($N105="",0,$N105),0)+IFERROR(IF($S105="",0,$S105),0)+IFERROR(IF($W105="",0,$W105),0)),1,2),1)</f>
        <v>1</v>
      </c>
      <c r="AK105" s="1184" t="b">
        <f>OR(NOT(IFERROR(OR($L105="",AND($L105&lt;&gt;"",$L105&gt;0,VLOOKUP($AB105,药材与丹炉!$N:$O,2,0)=6)),0)),AND($L105&lt;&gt;"",$L105&gt;0,OR(VLOOKUP($AB105,药材与丹炉!$N:$Q,4,0)-2&lt;$N105,$N105="")),AND($U105&lt;&gt;"",$U105&gt;0,OR(VLOOKUP($AB105,药材与丹炉!$N:$Q,4,0)-3&lt;$W105,$W105="")),NOT(OR(AND($Q105&lt;&gt;"",$S105&lt;&gt;"",VLOOKUP($AB105,药材与丹炉!$N:$Q,4,0)-3&gt;=$S105),$P105="")),NOT(OR(AND($H105&lt;&gt;"",$J105&lt;&gt;"",VLOOKUP($AB105,药材与丹炉!$N:$Q,4,0)-1&gt;=$J105),$G105="")),NOT(OR($U105="",AND($U105&lt;&gt;"",$U105&gt;0))),NOT(OR($Y105="",IF($Z105&lt;&gt;"",IFERROR(IF(VLOOKUP($Z105,药材与丹炉!$B:$D,3,0)=-1,$X105=1,IF(VLOOKUP($Z105,药材与丹炉!$B:$D,3,0)=1,$X105=2,$X105=0)),0),0))),$AC105="爆炸",(VLOOKUP($AB105,药材与丹炉!$N:$O,2,0)+8)&lt;$AD105)</f>
        <v>0</v>
      </c>
    </row>
    <row r="106" spans="1:37" ht="21.95" customHeight="1">
      <c r="A106" s="1185">
        <v>5420</v>
      </c>
      <c r="B106" s="1185">
        <v>5</v>
      </c>
      <c r="C106" s="1185" t="s">
        <v>3671</v>
      </c>
      <c r="D106" s="1185">
        <v>10</v>
      </c>
      <c r="E106" s="1188" t="s">
        <v>3672</v>
      </c>
      <c r="F106" s="1185">
        <v>108</v>
      </c>
      <c r="G106" s="1185" t="s">
        <v>6323</v>
      </c>
      <c r="H106" s="1185">
        <v>108</v>
      </c>
      <c r="I106" s="1185" t="s">
        <v>3632</v>
      </c>
      <c r="J106" s="1186">
        <f>IFERROR(CEILING($H106/VLOOKUP($I106,药材与丹炉!$B:$H,COLUMN(药材与丹炉!$H107)-1,0),1),"")</f>
        <v>3</v>
      </c>
      <c r="K106" s="1185" t="s">
        <v>6323</v>
      </c>
      <c r="L106" s="1185" t="str">
        <f t="shared" si="22"/>
        <v/>
      </c>
      <c r="M106" s="1185"/>
      <c r="N106" s="1186" t="str">
        <f>IFERROR(CEILING($L106/VLOOKUP($M106,药材与丹炉!$B:$H,COLUMN(药材与丹炉!$H107)-1,0),1),"")</f>
        <v/>
      </c>
      <c r="O106" s="1185">
        <v>108</v>
      </c>
      <c r="P106" s="1185" t="s">
        <v>6371</v>
      </c>
      <c r="Q106" s="1185">
        <v>72</v>
      </c>
      <c r="R106" s="1185" t="s">
        <v>3673</v>
      </c>
      <c r="S106" s="1186">
        <f>IFERROR(CEILING($Q106/VLOOKUP($R106,药材与丹炉!$B:$H,COLUMN(药材与丹炉!$H107)-1,0),1),"")</f>
        <v>2</v>
      </c>
      <c r="T106" s="1185" t="s">
        <v>6371</v>
      </c>
      <c r="U106" s="1185">
        <f>IFERROR(IF($O106-$Q106=0,"",$O106-$Q106),"")</f>
        <v>36</v>
      </c>
      <c r="V106" s="1185" t="s">
        <v>3608</v>
      </c>
      <c r="W106" s="1186">
        <f>IFERROR(CEILING($U106/VLOOKUP($V106,药材与丹炉!$B:$H,COLUMN(药材与丹炉!$H107)-1,0),1),"")</f>
        <v>4</v>
      </c>
      <c r="X106" s="1185">
        <f>IF(IFERROR(IF(AND($J106&gt;0,$J106&lt;&gt;""),VLOOKUP($I106,药材与丹炉!$B:$D,3,0),0),0)+IFERROR(IF(AND($N106&gt;0,$N106&lt;&gt;""),VLOOKUP($M106,药材与丹炉!$B:$D,3,0),0),0)+IFERROR(IF(AND($S106&gt;0,$S106&lt;&gt;""),VLOOKUP($R106,药材与丹炉!$B:$D,3,0),0),0)+IFERROR(IF(AND($W106&gt;0,$W106&lt;&gt;""),VLOOKUP($V106,药材与丹炉!$B:$D,3,0),0),0)&gt;0,1,IF(IFERROR(IF(AND($J106&gt;0,$J106&lt;&gt;""),VLOOKUP($I106,药材与丹炉!$B:$D,3,0),0),0)+IFERROR(IF(AND($N106&gt;0,$N106&lt;&gt;""),VLOOKUP($M106,药材与丹炉!$B:$D,3,0),0),0)+IFERROR(IF(AND($S106&gt;0,$S106&lt;&gt;""),VLOOKUP($R106,药材与丹炉!$B:$D,3,0),0),0)+IFERROR(IF(AND($W106&gt;0,$W106&lt;&gt;""),VLOOKUP($V106,药材与丹炉!$B:$D,3,0),0),0)&lt;0,2,0))</f>
        <v>0</v>
      </c>
      <c r="Y106" s="1185">
        <v>36</v>
      </c>
      <c r="Z106" s="1185" t="s">
        <v>3761</v>
      </c>
      <c r="AA106" s="1186">
        <f>IFERROR($Y106/VLOOKUP($Z106,药材与丹炉!$B:$H,COLUMN(药材与丹炉!$H107)-1,0),"")</f>
        <v>1</v>
      </c>
      <c r="AB106" s="1185" t="s">
        <v>3574</v>
      </c>
      <c r="AC106" s="1185">
        <f>IFERROR(IF($B106-VLOOKUP($AB106,药材与丹炉!$N:$P,2,0)&lt;0,IF($AO$1="是",0,1),IF($B106-VLOOKUP($AB106,药材与丹炉!$N:$P,2,0)=0,2,IF($B106-VLOOKUP($AB106,药材与丹炉!$N:$P,2,0)=1,40,IF($B106-VLOOKUP($AB106,药材与丹炉!$N:$P,2,0)=2,80,"爆炸")))),"")</f>
        <v>2</v>
      </c>
      <c r="AD106" s="1186">
        <f t="shared" si="23"/>
        <v>10</v>
      </c>
      <c r="AE106" s="1185">
        <f>IFERROR($J106*VLOOKUP($I106,药材与丹炉!$B:$K,10,0),0)+IFERROR($N106*VLOOKUP($M106,药材与丹炉!$B:$K,10,0),0)+IFERROR($S106*VLOOKUP($R106,药材与丹炉!$B:$K,10,0),0)+IFERROR($W106*VLOOKUP($V106,药材与丹炉!$B:$K,10,0),0)+IFERROR($AA106*VLOOKUP($Z106,药材与丹炉!$B:$K,10,0),0)+IFERROR($AC106*VLOOKUP($AB106,药材与丹炉!$N:$P,3,0)/100,0)</f>
        <v>27840</v>
      </c>
      <c r="AF106" s="1185">
        <v>26250</v>
      </c>
      <c r="AG106" s="693">
        <f t="shared" si="24"/>
        <v>-1590</v>
      </c>
      <c r="AH106" s="1181">
        <f t="shared" si="25"/>
        <v>52500</v>
      </c>
      <c r="AI106" s="1181">
        <f t="shared" si="26"/>
        <v>24660</v>
      </c>
      <c r="AJ106" s="1185">
        <f>IFERROR(IF($Y106/VLOOKUP($Y106,药材与丹炉!$T:$U,2,0)&lt;=(VLOOKUP($AB106,药材与丹炉!$N:$O,2,0)+8)-($J106+IFERROR(IF($N106="",0,$N106),0)+IFERROR(IF($S106="",0,$S106),0)+IFERROR(IF($W106="",0,$W106),0)),1,2),1)</f>
        <v>1</v>
      </c>
      <c r="AK106" s="1184" t="b">
        <f>OR(NOT(IFERROR(OR($L106="",AND($L106&lt;&gt;"",$L106&gt;0,VLOOKUP($AB106,药材与丹炉!$N:$O,2,0)=6)),0)),AND($L106&lt;&gt;"",$L106&gt;0,OR(VLOOKUP($AB106,药材与丹炉!$N:$Q,4,0)-2&lt;$N106,$N106="")),AND($U106&lt;&gt;"",$U106&gt;0,OR(VLOOKUP($AB106,药材与丹炉!$N:$Q,4,0)-3&lt;$W106,$W106="")),NOT(OR(AND($Q106&lt;&gt;"",$S106&lt;&gt;"",VLOOKUP($AB106,药材与丹炉!$N:$Q,4,0)-3&gt;=$S106),$P106="")),NOT(OR(AND($H106&lt;&gt;"",$J106&lt;&gt;"",VLOOKUP($AB106,药材与丹炉!$N:$Q,4,0)-1&gt;=$J106),$G106="")),NOT(OR($U106="",AND($U106&lt;&gt;"",$U106&gt;0))),NOT(OR($Y106="",IF($Z106&lt;&gt;"",IFERROR(IF(VLOOKUP($Z106,药材与丹炉!$B:$D,3,0)=-1,$X106=1,IF(VLOOKUP($Z106,药材与丹炉!$B:$D,3,0)=1,$X106=2,$X106=0)),0),0))),$AC106="爆炸",(VLOOKUP($AB106,药材与丹炉!$N:$O,2,0)+8)&lt;$AD106)</f>
        <v>0</v>
      </c>
    </row>
    <row r="107" spans="1:37" ht="21.95" customHeight="1">
      <c r="A107" s="1185">
        <v>5421</v>
      </c>
      <c r="B107" s="1185">
        <v>5</v>
      </c>
      <c r="C107" s="1185" t="s">
        <v>2156</v>
      </c>
      <c r="D107" s="1185">
        <v>5</v>
      </c>
      <c r="E107" s="1188" t="s">
        <v>3765</v>
      </c>
      <c r="F107" s="1185">
        <v>108</v>
      </c>
      <c r="G107" s="1185" t="s">
        <v>6304</v>
      </c>
      <c r="H107" s="1185">
        <v>108</v>
      </c>
      <c r="I107" s="1185" t="s">
        <v>3675</v>
      </c>
      <c r="J107" s="1186">
        <f>IFERROR(CEILING($H107/VLOOKUP($I107,药材与丹炉!$B:$H,COLUMN(药材与丹炉!$H108)-1,0),1),"")</f>
        <v>3</v>
      </c>
      <c r="K107" s="1185" t="s">
        <v>6304</v>
      </c>
      <c r="L107" s="1185" t="str">
        <f t="shared" si="22"/>
        <v/>
      </c>
      <c r="M107" s="1185"/>
      <c r="N107" s="1186" t="str">
        <f>IFERROR(CEILING($L107/VLOOKUP($M107,药材与丹炉!$B:$H,COLUMN(药材与丹炉!$H108)-1,0),1),"")</f>
        <v/>
      </c>
      <c r="O107" s="1185"/>
      <c r="P107" s="1185" t="s">
        <v>6310</v>
      </c>
      <c r="Q107" s="1185">
        <v>180</v>
      </c>
      <c r="R107" s="1185" t="s">
        <v>3676</v>
      </c>
      <c r="S107" s="1186">
        <f>IFERROR(CEILING($Q107/VLOOKUP($R107,药材与丹炉!$B:$H,COLUMN(药材与丹炉!$H108)-1,0),1),"")</f>
        <v>1</v>
      </c>
      <c r="T107" s="1185" t="s">
        <v>6326</v>
      </c>
      <c r="U107" s="1185">
        <v>180</v>
      </c>
      <c r="V107" s="1185" t="s">
        <v>3581</v>
      </c>
      <c r="W107" s="1186">
        <f>IFERROR(CEILING($U107/VLOOKUP($V107,药材与丹炉!$B:$H,COLUMN(药材与丹炉!$H108)-1,0),1),"")</f>
        <v>5</v>
      </c>
      <c r="X107" s="1185">
        <f>IF(IFERROR(IF(AND($J107&gt;0,$J107&lt;&gt;""),VLOOKUP($I107,药材与丹炉!$B:$D,3,0),0),0)+IFERROR(IF(AND($N107&gt;0,$N107&lt;&gt;""),VLOOKUP($M107,药材与丹炉!$B:$D,3,0),0),0)+IFERROR(IF(AND($S107&gt;0,$S107&lt;&gt;""),VLOOKUP($R107,药材与丹炉!$B:$D,3,0),0),0)+IFERROR(IF(AND($W107&gt;0,$W107&lt;&gt;""),VLOOKUP($V107,药材与丹炉!$B:$D,3,0),0),0)&gt;0,1,IF(IFERROR(IF(AND($J107&gt;0,$J107&lt;&gt;""),VLOOKUP($I107,药材与丹炉!$B:$D,3,0),0),0)+IFERROR(IF(AND($N107&gt;0,$N107&lt;&gt;""),VLOOKUP($M107,药材与丹炉!$B:$D,3,0),0),0)+IFERROR(IF(AND($S107&gt;0,$S107&lt;&gt;""),VLOOKUP($R107,药材与丹炉!$B:$D,3,0),0),0)+IFERROR(IF(AND($W107&gt;0,$W107&lt;&gt;""),VLOOKUP($V107,药材与丹炉!$B:$D,3,0),0),0)&lt;0,2,0))</f>
        <v>1</v>
      </c>
      <c r="Y107" s="1185">
        <v>180</v>
      </c>
      <c r="Z107" s="1185" t="s">
        <v>3763</v>
      </c>
      <c r="AA107" s="1186">
        <f>IFERROR($Y107/VLOOKUP($Z107,药材与丹炉!$B:$H,COLUMN(药材与丹炉!$H108)-1,0),"")</f>
        <v>1</v>
      </c>
      <c r="AB107" s="1185" t="s">
        <v>3574</v>
      </c>
      <c r="AC107" s="1185">
        <f>IFERROR(IF($B107-VLOOKUP($AB107,药材与丹炉!$N:$P,2,0)&lt;0,IF($AO$1="是",0,1),IF($B107-VLOOKUP($AB107,药材与丹炉!$N:$P,2,0)=0,2,IF($B107-VLOOKUP($AB107,药材与丹炉!$N:$P,2,0)=1,40,IF($B107-VLOOKUP($AB107,药材与丹炉!$N:$P,2,0)=2,80,"爆炸")))),"")</f>
        <v>2</v>
      </c>
      <c r="AD107" s="1186">
        <f t="shared" si="23"/>
        <v>10</v>
      </c>
      <c r="AE107" s="1185">
        <f>IFERROR($J107*VLOOKUP($I107,药材与丹炉!$B:$K,10,0),0)+IFERROR($N107*VLOOKUP($M107,药材与丹炉!$B:$K,10,0),0)+IFERROR($S107*VLOOKUP($R107,药材与丹炉!$B:$K,10,0),0)+IFERROR($W107*VLOOKUP($V107,药材与丹炉!$B:$K,10,0),0)+IFERROR($AA107*VLOOKUP($Z107,药材与丹炉!$B:$K,10,0),0)+IFERROR($AC107*VLOOKUP($AB107,药材与丹炉!$N:$P,3,0)/100,0)</f>
        <v>115860</v>
      </c>
      <c r="AF107" s="1185">
        <v>90000</v>
      </c>
      <c r="AG107" s="693">
        <f t="shared" si="24"/>
        <v>-25860</v>
      </c>
      <c r="AH107" s="1181">
        <f t="shared" si="25"/>
        <v>180000</v>
      </c>
      <c r="AI107" s="1181">
        <f t="shared" si="26"/>
        <v>64140</v>
      </c>
      <c r="AJ107" s="1185">
        <f>IFERROR(IF($Y107/VLOOKUP($Y107,药材与丹炉!$T:$U,2,0)&lt;=(VLOOKUP($AB107,药材与丹炉!$N:$O,2,0)+8)-($J107+IFERROR(IF($N107="",0,$N107),0)+IFERROR(IF($S107="",0,$S107),0)+IFERROR(IF($W107="",0,$W107),0)),1,2),1)</f>
        <v>2</v>
      </c>
      <c r="AK107" s="1184" t="b">
        <f>OR(NOT(IFERROR(OR($L107="",AND($L107&lt;&gt;"",$L107&gt;0,VLOOKUP($AB107,药材与丹炉!$N:$O,2,0)=6)),0)),AND($L107&lt;&gt;"",$L107&gt;0,OR(VLOOKUP($AB107,药材与丹炉!$N:$Q,4,0)-2&lt;$N107,$N107="")),AND($U107&lt;&gt;"",$U107&gt;0,OR(VLOOKUP($AB107,药材与丹炉!$N:$Q,4,0)-3&lt;$W107,$W107="")),NOT(OR(AND($Q107&lt;&gt;"",$S107&lt;&gt;"",VLOOKUP($AB107,药材与丹炉!$N:$Q,4,0)-3&gt;=$S107),$P107="")),NOT(OR(AND($H107&lt;&gt;"",$J107&lt;&gt;"",VLOOKUP($AB107,药材与丹炉!$N:$Q,4,0)-1&gt;=$J107),$G107="")),NOT(OR($U107="",AND($U107&lt;&gt;"",$U107&gt;0))),NOT(OR($Y107="",IF($Z107&lt;&gt;"",IFERROR(IF(VLOOKUP($Z107,药材与丹炉!$B:$D,3,0)=-1,$X107=1,IF(VLOOKUP($Z107,药材与丹炉!$B:$D,3,0)=1,$X107=2,$X107=0)),0),0))),$AC107="爆炸",(VLOOKUP($AB107,药材与丹炉!$N:$O,2,0)+8)&lt;$AD107)</f>
        <v>0</v>
      </c>
    </row>
    <row r="108" spans="1:37" ht="21.95" customHeight="1">
      <c r="A108" s="1185">
        <v>5422</v>
      </c>
      <c r="B108" s="1185">
        <v>5</v>
      </c>
      <c r="C108" s="1185" t="s">
        <v>2158</v>
      </c>
      <c r="D108" s="1185">
        <v>5</v>
      </c>
      <c r="E108" s="1188" t="s">
        <v>3766</v>
      </c>
      <c r="F108" s="1185">
        <v>108</v>
      </c>
      <c r="G108" s="1185" t="s">
        <v>6304</v>
      </c>
      <c r="H108" s="1185">
        <v>108</v>
      </c>
      <c r="I108" s="1185" t="s">
        <v>3675</v>
      </c>
      <c r="J108" s="1186">
        <f>IFERROR(CEILING($H108/VLOOKUP($I108,药材与丹炉!$B:$H,COLUMN(药材与丹炉!$H109)-1,0),1),"")</f>
        <v>3</v>
      </c>
      <c r="K108" s="1185" t="s">
        <v>6304</v>
      </c>
      <c r="L108" s="1185" t="str">
        <f t="shared" si="22"/>
        <v/>
      </c>
      <c r="M108" s="1185"/>
      <c r="N108" s="1186" t="str">
        <f>IFERROR(CEILING($L108/VLOOKUP($M108,药材与丹炉!$B:$H,COLUMN(药材与丹炉!$H109)-1,0),1),"")</f>
        <v/>
      </c>
      <c r="O108" s="1185"/>
      <c r="P108" s="1185" t="s">
        <v>6310</v>
      </c>
      <c r="Q108" s="1185">
        <v>180</v>
      </c>
      <c r="R108" s="1185" t="s">
        <v>3676</v>
      </c>
      <c r="S108" s="1186">
        <f>IFERROR(CEILING($Q108/VLOOKUP($R108,药材与丹炉!$B:$H,COLUMN(药材与丹炉!$H109)-1,0),1),"")</f>
        <v>1</v>
      </c>
      <c r="T108" s="1185" t="s">
        <v>6338</v>
      </c>
      <c r="U108" s="1185">
        <v>180</v>
      </c>
      <c r="V108" s="1185" t="s">
        <v>3678</v>
      </c>
      <c r="W108" s="1186">
        <f>IFERROR(CEILING($U108/VLOOKUP($V108,药材与丹炉!$B:$H,COLUMN(药材与丹炉!$H109)-1,0),1),"")</f>
        <v>1</v>
      </c>
      <c r="X108" s="1185">
        <f>IF(IFERROR(IF(AND($J108&gt;0,$J108&lt;&gt;""),VLOOKUP($I108,药材与丹炉!$B:$D,3,0),0),0)+IFERROR(IF(AND($N108&gt;0,$N108&lt;&gt;""),VLOOKUP($M108,药材与丹炉!$B:$D,3,0),0),0)+IFERROR(IF(AND($S108&gt;0,$S108&lt;&gt;""),VLOOKUP($R108,药材与丹炉!$B:$D,3,0),0),0)+IFERROR(IF(AND($W108&gt;0,$W108&lt;&gt;""),VLOOKUP($V108,药材与丹炉!$B:$D,3,0),0),0)&gt;0,1,IF(IFERROR(IF(AND($J108&gt;0,$J108&lt;&gt;""),VLOOKUP($I108,药材与丹炉!$B:$D,3,0),0),0)+IFERROR(IF(AND($N108&gt;0,$N108&lt;&gt;""),VLOOKUP($M108,药材与丹炉!$B:$D,3,0),0),0)+IFERROR(IF(AND($S108&gt;0,$S108&lt;&gt;""),VLOOKUP($R108,药材与丹炉!$B:$D,3,0),0),0)+IFERROR(IF(AND($W108&gt;0,$W108&lt;&gt;""),VLOOKUP($V108,药材与丹炉!$B:$D,3,0),0),0)&lt;0,2,0))</f>
        <v>1</v>
      </c>
      <c r="Y108" s="1185">
        <v>180</v>
      </c>
      <c r="Z108" s="1185" t="s">
        <v>3568</v>
      </c>
      <c r="AA108" s="1186">
        <f>IFERROR($Y108/VLOOKUP($Z108,药材与丹炉!$B:$H,COLUMN(药材与丹炉!$H109)-1,0),"")</f>
        <v>5</v>
      </c>
      <c r="AB108" s="1185" t="s">
        <v>3574</v>
      </c>
      <c r="AC108" s="1185">
        <f>IFERROR(IF($B108-VLOOKUP($AB108,药材与丹炉!$N:$P,2,0)&lt;0,IF($AO$1="是",0,1),IF($B108-VLOOKUP($AB108,药材与丹炉!$N:$P,2,0)=0,2,IF($B108-VLOOKUP($AB108,药材与丹炉!$N:$P,2,0)=1,40,IF($B108-VLOOKUP($AB108,药材与丹炉!$N:$P,2,0)=2,80,"爆炸")))),"")</f>
        <v>2</v>
      </c>
      <c r="AD108" s="1186">
        <f t="shared" si="23"/>
        <v>10</v>
      </c>
      <c r="AE108" s="1185">
        <f>IFERROR($J108*VLOOKUP($I108,药材与丹炉!$B:$K,10,0),0)+IFERROR($N108*VLOOKUP($M108,药材与丹炉!$B:$K,10,0),0)+IFERROR($S108*VLOOKUP($R108,药材与丹炉!$B:$K,10,0),0)+IFERROR($W108*VLOOKUP($V108,药材与丹炉!$B:$K,10,0),0)+IFERROR($AA108*VLOOKUP($Z108,药材与丹炉!$B:$K,10,0),0)+IFERROR($AC108*VLOOKUP($AB108,药材与丹炉!$N:$P,3,0)/100,0)</f>
        <v>115860</v>
      </c>
      <c r="AF108" s="1185">
        <v>90000</v>
      </c>
      <c r="AG108" s="693">
        <f t="shared" si="24"/>
        <v>-25860</v>
      </c>
      <c r="AH108" s="1181">
        <f t="shared" si="25"/>
        <v>180000</v>
      </c>
      <c r="AI108" s="1181">
        <f t="shared" si="26"/>
        <v>64140</v>
      </c>
      <c r="AJ108" s="1185">
        <f>IFERROR(IF($Y108/VLOOKUP($Y108,药材与丹炉!$T:$U,2,0)&lt;=(VLOOKUP($AB108,药材与丹炉!$N:$O,2,0)+8)-($J108+IFERROR(IF($N108="",0,$N108),0)+IFERROR(IF($S108="",0,$S108),0)+IFERROR(IF($W108="",0,$W108),0)),1,2),1)</f>
        <v>1</v>
      </c>
      <c r="AK108" s="1184" t="b">
        <f>OR(NOT(IFERROR(OR($L108="",AND($L108&lt;&gt;"",$L108&gt;0,VLOOKUP($AB108,药材与丹炉!$N:$O,2,0)=6)),0)),AND($L108&lt;&gt;"",$L108&gt;0,OR(VLOOKUP($AB108,药材与丹炉!$N:$Q,4,0)-2&lt;$N108,$N108="")),AND($U108&lt;&gt;"",$U108&gt;0,OR(VLOOKUP($AB108,药材与丹炉!$N:$Q,4,0)-3&lt;$W108,$W108="")),NOT(OR(AND($Q108&lt;&gt;"",$S108&lt;&gt;"",VLOOKUP($AB108,药材与丹炉!$N:$Q,4,0)-3&gt;=$S108),$P108="")),NOT(OR(AND($H108&lt;&gt;"",$J108&lt;&gt;"",VLOOKUP($AB108,药材与丹炉!$N:$Q,4,0)-1&gt;=$J108),$G108="")),NOT(OR($U108="",AND($U108&lt;&gt;"",$U108&gt;0))),NOT(OR($Y108="",IF($Z108&lt;&gt;"",IFERROR(IF(VLOOKUP($Z108,药材与丹炉!$B:$D,3,0)=-1,$X108=1,IF(VLOOKUP($Z108,药材与丹炉!$B:$D,3,0)=1,$X108=2,$X108=0)),0),0))),$AC108="爆炸",(VLOOKUP($AB108,药材与丹炉!$N:$O,2,0)+8)&lt;$AD108)</f>
        <v>0</v>
      </c>
    </row>
    <row r="109" spans="1:37" ht="21.95" customHeight="1">
      <c r="A109" s="1185">
        <v>5423</v>
      </c>
      <c r="B109" s="1185">
        <v>5</v>
      </c>
      <c r="C109" s="1185" t="s">
        <v>2160</v>
      </c>
      <c r="D109" s="1185">
        <v>2</v>
      </c>
      <c r="E109" s="1188" t="s">
        <v>3679</v>
      </c>
      <c r="F109" s="1185">
        <v>108</v>
      </c>
      <c r="G109" s="1185" t="s">
        <v>6309</v>
      </c>
      <c r="H109" s="1185">
        <v>108</v>
      </c>
      <c r="I109" s="1185" t="s">
        <v>3680</v>
      </c>
      <c r="J109" s="1186">
        <f>IFERROR(CEILING($H109/VLOOKUP($I109,药材与丹炉!$B:$H,COLUMN(药材与丹炉!$H110)-1,0),1),"")</f>
        <v>3</v>
      </c>
      <c r="K109" s="1185" t="s">
        <v>6309</v>
      </c>
      <c r="L109" s="1185" t="str">
        <f t="shared" si="22"/>
        <v/>
      </c>
      <c r="M109" s="1185"/>
      <c r="N109" s="1186" t="str">
        <f>IFERROR(CEILING($L109/VLOOKUP($M109,药材与丹炉!$B:$H,COLUMN(药材与丹炉!$H110)-1,0),1),"")</f>
        <v/>
      </c>
      <c r="O109" s="1185"/>
      <c r="P109" s="1185" t="s">
        <v>6310</v>
      </c>
      <c r="Q109" s="1185">
        <v>180</v>
      </c>
      <c r="R109" s="1185" t="s">
        <v>3676</v>
      </c>
      <c r="S109" s="1186">
        <f>IFERROR(CEILING($Q109/VLOOKUP($R109,药材与丹炉!$B:$H,COLUMN(药材与丹炉!$H110)-1,0),1),"")</f>
        <v>1</v>
      </c>
      <c r="T109" s="1185" t="s">
        <v>6326</v>
      </c>
      <c r="U109" s="1185">
        <v>180</v>
      </c>
      <c r="V109" s="1185" t="s">
        <v>3581</v>
      </c>
      <c r="W109" s="1186">
        <f>IFERROR(CEILING($U109/VLOOKUP($V109,药材与丹炉!$B:$H,COLUMN(药材与丹炉!$H110)-1,0),1),"")</f>
        <v>5</v>
      </c>
      <c r="X109" s="1185">
        <f>IF(IFERROR(IF(AND($J109&gt;0,$J109&lt;&gt;""),VLOOKUP($I109,药材与丹炉!$B:$D,3,0),0),0)+IFERROR(IF(AND($N109&gt;0,$N109&lt;&gt;""),VLOOKUP($M109,药材与丹炉!$B:$D,3,0),0),0)+IFERROR(IF(AND($S109&gt;0,$S109&lt;&gt;""),VLOOKUP($R109,药材与丹炉!$B:$D,3,0),0),0)+IFERROR(IF(AND($W109&gt;0,$W109&lt;&gt;""),VLOOKUP($V109,药材与丹炉!$B:$D,3,0),0),0)&gt;0,1,IF(IFERROR(IF(AND($J109&gt;0,$J109&lt;&gt;""),VLOOKUP($I109,药材与丹炉!$B:$D,3,0),0),0)+IFERROR(IF(AND($N109&gt;0,$N109&lt;&gt;""),VLOOKUP($M109,药材与丹炉!$B:$D,3,0),0),0)+IFERROR(IF(AND($S109&gt;0,$S109&lt;&gt;""),VLOOKUP($R109,药材与丹炉!$B:$D,3,0),0),0)+IFERROR(IF(AND($W109&gt;0,$W109&lt;&gt;""),VLOOKUP($V109,药材与丹炉!$B:$D,3,0),0),0)&lt;0,2,0))</f>
        <v>1</v>
      </c>
      <c r="Y109" s="1185">
        <v>180</v>
      </c>
      <c r="Z109" s="1185" t="s">
        <v>3763</v>
      </c>
      <c r="AA109" s="1186">
        <f>IFERROR($Y109/VLOOKUP($Z109,药材与丹炉!$B:$H,COLUMN(药材与丹炉!$H110)-1,0),"")</f>
        <v>1</v>
      </c>
      <c r="AB109" s="1185" t="s">
        <v>3574</v>
      </c>
      <c r="AC109" s="1185">
        <f>IFERROR(IF($B109-VLOOKUP($AB109,药材与丹炉!$N:$P,2,0)&lt;0,IF($AO$1="是",0,1),IF($B109-VLOOKUP($AB109,药材与丹炉!$N:$P,2,0)=0,2,IF($B109-VLOOKUP($AB109,药材与丹炉!$N:$P,2,0)=1,40,IF($B109-VLOOKUP($AB109,药材与丹炉!$N:$P,2,0)=2,80,"爆炸")))),"")</f>
        <v>2</v>
      </c>
      <c r="AD109" s="1186">
        <f t="shared" si="23"/>
        <v>10</v>
      </c>
      <c r="AE109" s="1185">
        <f>IFERROR($J109*VLOOKUP($I109,药材与丹炉!$B:$K,10,0),0)+IFERROR($N109*VLOOKUP($M109,药材与丹炉!$B:$K,10,0),0)+IFERROR($S109*VLOOKUP($R109,药材与丹炉!$B:$K,10,0),0)+IFERROR($W109*VLOOKUP($V109,药材与丹炉!$B:$K,10,0),0)+IFERROR($AA109*VLOOKUP($Z109,药材与丹炉!$B:$K,10,0),0)+IFERROR($AC109*VLOOKUP($AB109,药材与丹炉!$N:$P,3,0)/100,0)</f>
        <v>115860</v>
      </c>
      <c r="AF109" s="1185">
        <v>90000</v>
      </c>
      <c r="AG109" s="693">
        <f t="shared" si="24"/>
        <v>-25860</v>
      </c>
      <c r="AH109" s="1181">
        <f t="shared" si="25"/>
        <v>180000</v>
      </c>
      <c r="AI109" s="1181">
        <f t="shared" si="26"/>
        <v>64140</v>
      </c>
      <c r="AJ109" s="1185">
        <f>IFERROR(IF($Y109/VLOOKUP($Y109,药材与丹炉!$T:$U,2,0)&lt;=(VLOOKUP($AB109,药材与丹炉!$N:$O,2,0)+8)-($J109+IFERROR(IF($N109="",0,$N109),0)+IFERROR(IF($S109="",0,$S109),0)+IFERROR(IF($W109="",0,$W109),0)),1,2),1)</f>
        <v>2</v>
      </c>
      <c r="AK109" s="1184" t="b">
        <f>OR(NOT(IFERROR(OR($L109="",AND($L109&lt;&gt;"",$L109&gt;0,VLOOKUP($AB109,药材与丹炉!$N:$O,2,0)=6)),0)),AND($L109&lt;&gt;"",$L109&gt;0,OR(VLOOKUP($AB109,药材与丹炉!$N:$Q,4,0)-2&lt;$N109,$N109="")),AND($U109&lt;&gt;"",$U109&gt;0,OR(VLOOKUP($AB109,药材与丹炉!$N:$Q,4,0)-3&lt;$W109,$W109="")),NOT(OR(AND($Q109&lt;&gt;"",$S109&lt;&gt;"",VLOOKUP($AB109,药材与丹炉!$N:$Q,4,0)-3&gt;=$S109),$P109="")),NOT(OR(AND($H109&lt;&gt;"",$J109&lt;&gt;"",VLOOKUP($AB109,药材与丹炉!$N:$Q,4,0)-1&gt;=$J109),$G109="")),NOT(OR($U109="",AND($U109&lt;&gt;"",$U109&gt;0))),NOT(OR($Y109="",IF($Z109&lt;&gt;"",IFERROR(IF(VLOOKUP($Z109,药材与丹炉!$B:$D,3,0)=-1,$X109=1,IF(VLOOKUP($Z109,药材与丹炉!$B:$D,3,0)=1,$X109=2,$X109=0)),0),0))),$AC109="爆炸",(VLOOKUP($AB109,药材与丹炉!$N:$O,2,0)+8)&lt;$AD109)</f>
        <v>0</v>
      </c>
    </row>
    <row r="110" spans="1:37" ht="21.95" customHeight="1">
      <c r="A110" s="1185">
        <v>5424</v>
      </c>
      <c r="B110" s="1185">
        <v>5</v>
      </c>
      <c r="C110" s="1185" t="s">
        <v>2162</v>
      </c>
      <c r="D110" s="1185">
        <v>5</v>
      </c>
      <c r="E110" s="1188" t="s">
        <v>3682</v>
      </c>
      <c r="F110" s="1185">
        <v>108</v>
      </c>
      <c r="G110" s="1185" t="s">
        <v>6309</v>
      </c>
      <c r="H110" s="1185">
        <v>108</v>
      </c>
      <c r="I110" s="1185" t="s">
        <v>3680</v>
      </c>
      <c r="J110" s="1186">
        <f>IFERROR(CEILING($H110/VLOOKUP($I110,药材与丹炉!$B:$H,COLUMN(药材与丹炉!$H111)-1,0),1),"")</f>
        <v>3</v>
      </c>
      <c r="K110" s="1185" t="s">
        <v>6309</v>
      </c>
      <c r="L110" s="1185" t="str">
        <f t="shared" si="22"/>
        <v/>
      </c>
      <c r="M110" s="1185"/>
      <c r="N110" s="1186" t="str">
        <f>IFERROR(CEILING($L110/VLOOKUP($M110,药材与丹炉!$B:$H,COLUMN(药材与丹炉!$H111)-1,0),1),"")</f>
        <v/>
      </c>
      <c r="O110" s="1185"/>
      <c r="P110" s="1185" t="s">
        <v>6310</v>
      </c>
      <c r="Q110" s="1185">
        <v>180</v>
      </c>
      <c r="R110" s="1185" t="s">
        <v>3676</v>
      </c>
      <c r="S110" s="1186">
        <f>IFERROR(CEILING($Q110/VLOOKUP($R110,药材与丹炉!$B:$H,COLUMN(药材与丹炉!$H111)-1,0),1),"")</f>
        <v>1</v>
      </c>
      <c r="T110" s="1185" t="s">
        <v>6338</v>
      </c>
      <c r="U110" s="1185">
        <v>180</v>
      </c>
      <c r="V110" s="1185" t="s">
        <v>3678</v>
      </c>
      <c r="W110" s="1186">
        <f>IFERROR(CEILING($U110/VLOOKUP($V110,药材与丹炉!$B:$H,COLUMN(药材与丹炉!$H111)-1,0),1),"")</f>
        <v>1</v>
      </c>
      <c r="X110" s="1185">
        <f>IF(IFERROR(IF(AND($J110&gt;0,$J110&lt;&gt;""),VLOOKUP($I110,药材与丹炉!$B:$D,3,0),0),0)+IFERROR(IF(AND($N110&gt;0,$N110&lt;&gt;""),VLOOKUP($M110,药材与丹炉!$B:$D,3,0),0),0)+IFERROR(IF(AND($S110&gt;0,$S110&lt;&gt;""),VLOOKUP($R110,药材与丹炉!$B:$D,3,0),0),0)+IFERROR(IF(AND($W110&gt;0,$W110&lt;&gt;""),VLOOKUP($V110,药材与丹炉!$B:$D,3,0),0),0)&gt;0,1,IF(IFERROR(IF(AND($J110&gt;0,$J110&lt;&gt;""),VLOOKUP($I110,药材与丹炉!$B:$D,3,0),0),0)+IFERROR(IF(AND($N110&gt;0,$N110&lt;&gt;""),VLOOKUP($M110,药材与丹炉!$B:$D,3,0),0),0)+IFERROR(IF(AND($S110&gt;0,$S110&lt;&gt;""),VLOOKUP($R110,药材与丹炉!$B:$D,3,0),0),0)+IFERROR(IF(AND($W110&gt;0,$W110&lt;&gt;""),VLOOKUP($V110,药材与丹炉!$B:$D,3,0),0),0)&lt;0,2,0))</f>
        <v>1</v>
      </c>
      <c r="Y110" s="1185">
        <v>180</v>
      </c>
      <c r="Z110" s="1185" t="s">
        <v>3660</v>
      </c>
      <c r="AA110" s="1186">
        <f>IFERROR($Y110/VLOOKUP($Z110,药材与丹炉!$B:$H,COLUMN(药材与丹炉!$H111)-1,0),"")</f>
        <v>5</v>
      </c>
      <c r="AB110" s="1185" t="s">
        <v>3574</v>
      </c>
      <c r="AC110" s="1185">
        <f>IFERROR(IF($B110-VLOOKUP($AB110,药材与丹炉!$N:$P,2,0)&lt;0,IF($AO$1="是",0,1),IF($B110-VLOOKUP($AB110,药材与丹炉!$N:$P,2,0)=0,2,IF($B110-VLOOKUP($AB110,药材与丹炉!$N:$P,2,0)=1,40,IF($B110-VLOOKUP($AB110,药材与丹炉!$N:$P,2,0)=2,80,"爆炸")))),"")</f>
        <v>2</v>
      </c>
      <c r="AD110" s="1186">
        <f t="shared" si="23"/>
        <v>10</v>
      </c>
      <c r="AE110" s="1185">
        <f>IFERROR($J110*VLOOKUP($I110,药材与丹炉!$B:$K,10,0),0)+IFERROR($N110*VLOOKUP($M110,药材与丹炉!$B:$K,10,0),0)+IFERROR($S110*VLOOKUP($R110,药材与丹炉!$B:$K,10,0),0)+IFERROR($W110*VLOOKUP($V110,药材与丹炉!$B:$K,10,0),0)+IFERROR($AA110*VLOOKUP($Z110,药材与丹炉!$B:$K,10,0),0)+IFERROR($AC110*VLOOKUP($AB110,药材与丹炉!$N:$P,3,0)/100,0)</f>
        <v>115860</v>
      </c>
      <c r="AF110" s="1185">
        <v>90000</v>
      </c>
      <c r="AG110" s="693">
        <f t="shared" si="24"/>
        <v>-25860</v>
      </c>
      <c r="AH110" s="1181">
        <f t="shared" si="25"/>
        <v>180000</v>
      </c>
      <c r="AI110" s="1181">
        <f t="shared" si="26"/>
        <v>64140</v>
      </c>
      <c r="AJ110" s="1185">
        <f>IFERROR(IF($Y110/VLOOKUP($Y110,药材与丹炉!$T:$U,2,0)&lt;=(VLOOKUP($AB110,药材与丹炉!$N:$O,2,0)+8)-($J110+IFERROR(IF($N110="",0,$N110),0)+IFERROR(IF($S110="",0,$S110),0)+IFERROR(IF($W110="",0,$W110),0)),1,2),1)</f>
        <v>1</v>
      </c>
      <c r="AK110" s="1184" t="b">
        <f>OR(NOT(IFERROR(OR($L110="",AND($L110&lt;&gt;"",$L110&gt;0,VLOOKUP($AB110,药材与丹炉!$N:$O,2,0)=6)),0)),AND($L110&lt;&gt;"",$L110&gt;0,OR(VLOOKUP($AB110,药材与丹炉!$N:$Q,4,0)-2&lt;$N110,$N110="")),AND($U110&lt;&gt;"",$U110&gt;0,OR(VLOOKUP($AB110,药材与丹炉!$N:$Q,4,0)-3&lt;$W110,$W110="")),NOT(OR(AND($Q110&lt;&gt;"",$S110&lt;&gt;"",VLOOKUP($AB110,药材与丹炉!$N:$Q,4,0)-3&gt;=$S110),$P110="")),NOT(OR(AND($H110&lt;&gt;"",$J110&lt;&gt;"",VLOOKUP($AB110,药材与丹炉!$N:$Q,4,0)-1&gt;=$J110),$G110="")),NOT(OR($U110="",AND($U110&lt;&gt;"",$U110&gt;0))),NOT(OR($Y110="",IF($Z110&lt;&gt;"",IFERROR(IF(VLOOKUP($Z110,药材与丹炉!$B:$D,3,0)=-1,$X110=1,IF(VLOOKUP($Z110,药材与丹炉!$B:$D,3,0)=1,$X110=2,$X110=0)),0),0))),$AC110="爆炸",(VLOOKUP($AB110,药材与丹炉!$N:$O,2,0)+8)&lt;$AD110)</f>
        <v>0</v>
      </c>
    </row>
    <row r="111" spans="1:37" ht="21.95" customHeight="1">
      <c r="A111" s="1185">
        <v>5425</v>
      </c>
      <c r="B111" s="1185">
        <v>5</v>
      </c>
      <c r="C111" s="1185" t="s">
        <v>3683</v>
      </c>
      <c r="D111" s="1185">
        <v>2</v>
      </c>
      <c r="E111" s="1188" t="s">
        <v>6504</v>
      </c>
      <c r="F111" s="1185">
        <v>180</v>
      </c>
      <c r="G111" s="1185" t="s">
        <v>6302</v>
      </c>
      <c r="H111" s="1185">
        <v>180</v>
      </c>
      <c r="I111" s="1185" t="s">
        <v>3764</v>
      </c>
      <c r="J111" s="1186">
        <f>IFERROR(CEILING($H111/VLOOKUP($I111,药材与丹炉!$B:$H,COLUMN(药材与丹炉!$H112)-1,0),1),"")</f>
        <v>1</v>
      </c>
      <c r="K111" s="1185" t="s">
        <v>6302</v>
      </c>
      <c r="L111" s="1185" t="str">
        <f t="shared" si="22"/>
        <v/>
      </c>
      <c r="M111" s="1185"/>
      <c r="N111" s="1186" t="str">
        <f>IFERROR(CEILING($L111/VLOOKUP($M111,药材与丹炉!$B:$H,COLUMN(药材与丹炉!$H112)-1,0),1),"")</f>
        <v/>
      </c>
      <c r="O111" s="1185"/>
      <c r="P111" s="1185" t="s">
        <v>6310</v>
      </c>
      <c r="Q111" s="1185">
        <v>180</v>
      </c>
      <c r="R111" s="1185" t="s">
        <v>3676</v>
      </c>
      <c r="S111" s="1186">
        <f>IFERROR(CEILING($Q111/VLOOKUP($R111,药材与丹炉!$B:$H,COLUMN(药材与丹炉!$H112)-1,0),1),"")</f>
        <v>1</v>
      </c>
      <c r="T111" s="1185" t="s">
        <v>6326</v>
      </c>
      <c r="U111" s="1185">
        <v>360</v>
      </c>
      <c r="V111" s="1185" t="s">
        <v>3581</v>
      </c>
      <c r="W111" s="1186">
        <f>IFERROR(CEILING($U111/VLOOKUP($V111,药材与丹炉!$B:$H,COLUMN(药材与丹炉!$H112)-1,0),1),"")</f>
        <v>10</v>
      </c>
      <c r="X111" s="1185">
        <f>IF(IFERROR(IF(AND($J111&gt;0,$J111&lt;&gt;""),VLOOKUP($I111,药材与丹炉!$B:$D,3,0),0),0)+IFERROR(IF(AND($N111&gt;0,$N111&lt;&gt;""),VLOOKUP($M111,药材与丹炉!$B:$D,3,0),0),0)+IFERROR(IF(AND($S111&gt;0,$S111&lt;&gt;""),VLOOKUP($R111,药材与丹炉!$B:$D,3,0),0),0)+IFERROR(IF(AND($W111&gt;0,$W111&lt;&gt;""),VLOOKUP($V111,药材与丹炉!$B:$D,3,0),0),0)&gt;0,1,IF(IFERROR(IF(AND($J111&gt;0,$J111&lt;&gt;""),VLOOKUP($I111,药材与丹炉!$B:$D,3,0),0),0)+IFERROR(IF(AND($N111&gt;0,$N111&lt;&gt;""),VLOOKUP($M111,药材与丹炉!$B:$D,3,0),0),0)+IFERROR(IF(AND($S111&gt;0,$S111&lt;&gt;""),VLOOKUP($R111,药材与丹炉!$B:$D,3,0),0),0)+IFERROR(IF(AND($W111&gt;0,$W111&lt;&gt;""),VLOOKUP($V111,药材与丹炉!$B:$D,3,0),0),0)&lt;0,2,0))</f>
        <v>0</v>
      </c>
      <c r="Y111" s="1185">
        <v>180</v>
      </c>
      <c r="Z111" s="1185" t="s">
        <v>3678</v>
      </c>
      <c r="AA111" s="1186">
        <f>IFERROR($Y111/VLOOKUP($Z111,药材与丹炉!$B:$H,COLUMN(药材与丹炉!$H112)-1,0),"")</f>
        <v>1</v>
      </c>
      <c r="AB111" s="1185" t="s">
        <v>3574</v>
      </c>
      <c r="AC111" s="1185">
        <f>IFERROR(IF($B111-VLOOKUP($AB111,药材与丹炉!$N:$P,2,0)&lt;0,IF($AO$1="是",0,1),IF($B111-VLOOKUP($AB111,药材与丹炉!$N:$P,2,0)=0,2,IF($B111-VLOOKUP($AB111,药材与丹炉!$N:$P,2,0)=1,40,IF($B111-VLOOKUP($AB111,药材与丹炉!$N:$P,2,0)=2,80,"爆炸")))),"")</f>
        <v>2</v>
      </c>
      <c r="AD111" s="1186">
        <f t="shared" si="23"/>
        <v>13</v>
      </c>
      <c r="AE111" s="1185">
        <f>IFERROR($J111*VLOOKUP($I111,药材与丹炉!$B:$K,10,0),0)+IFERROR($N111*VLOOKUP($M111,药材与丹炉!$B:$K,10,0),0)+IFERROR($S111*VLOOKUP($R111,药材与丹炉!$B:$K,10,0),0)+IFERROR($W111*VLOOKUP($V111,药材与丹炉!$B:$K,10,0),0)+IFERROR($AA111*VLOOKUP($Z111,药材与丹炉!$B:$K,10,0),0)+IFERROR($AC111*VLOOKUP($AB111,药材与丹炉!$N:$P,3,0)/100,0)</f>
        <v>165000</v>
      </c>
      <c r="AF111" s="1185">
        <v>150000</v>
      </c>
      <c r="AG111" s="693">
        <f t="shared" si="24"/>
        <v>-15000</v>
      </c>
      <c r="AH111" s="1181">
        <f t="shared" si="25"/>
        <v>300000</v>
      </c>
      <c r="AI111" s="1181">
        <f t="shared" si="26"/>
        <v>135000</v>
      </c>
      <c r="AJ111" s="1185">
        <f>IFERROR(IF($Y111/VLOOKUP($Y111,药材与丹炉!$T:$U,2,0)&lt;=(VLOOKUP($AB111,药材与丹炉!$N:$O,2,0)+8)-($J111+IFERROR(IF($N111="",0,$N111),0)+IFERROR(IF($S111="",0,$S111),0)+IFERROR(IF($W111="",0,$W111),0)),1,2),1)</f>
        <v>2</v>
      </c>
      <c r="AK111" s="1184" t="b">
        <f>OR(NOT(IFERROR(OR($L111="",AND($L111&lt;&gt;"",$L111&gt;0,VLOOKUP($AB111,药材与丹炉!$N:$O,2,0)=6)),0)),AND($L111&lt;&gt;"",$L111&gt;0,OR(VLOOKUP($AB111,药材与丹炉!$N:$Q,4,0)-2&lt;$N111,$N111="")),AND($U111&lt;&gt;"",$U111&gt;0,OR(VLOOKUP($AB111,药材与丹炉!$N:$Q,4,0)-3&lt;$W111,$W111="")),NOT(OR(AND($Q111&lt;&gt;"",$S111&lt;&gt;"",VLOOKUP($AB111,药材与丹炉!$N:$Q,4,0)-3&gt;=$S111),$P111="")),NOT(OR(AND($H111&lt;&gt;"",$J111&lt;&gt;"",VLOOKUP($AB111,药材与丹炉!$N:$Q,4,0)-1&gt;=$J111),$G111="")),NOT(OR($U111="",AND($U111&lt;&gt;"",$U111&gt;0))),NOT(OR($Y111="",IF($Z111&lt;&gt;"",IFERROR(IF(VLOOKUP($Z111,药材与丹炉!$B:$D,3,0)=-1,$X111=1,IF(VLOOKUP($Z111,药材与丹炉!$B:$D,3,0)=1,$X111=2,$X111=0)),0),0))),$AC111="爆炸",(VLOOKUP($AB111,药材与丹炉!$N:$O,2,0)+8)&lt;$AD111)</f>
        <v>0</v>
      </c>
    </row>
    <row r="112" spans="1:37" ht="21.95" customHeight="1">
      <c r="A112" s="1185">
        <v>5501</v>
      </c>
      <c r="B112" s="1185">
        <v>5</v>
      </c>
      <c r="C112" s="1185" t="s">
        <v>3685</v>
      </c>
      <c r="D112" s="1185">
        <v>100</v>
      </c>
      <c r="E112" s="1188" t="s">
        <v>3686</v>
      </c>
      <c r="F112" s="1185">
        <v>9</v>
      </c>
      <c r="G112" s="1185" t="s">
        <v>4212</v>
      </c>
      <c r="H112" s="1185">
        <v>9</v>
      </c>
      <c r="I112" s="1185" t="s">
        <v>3454</v>
      </c>
      <c r="J112" s="1186">
        <f>IFERROR(CEILING($H112/VLOOKUP($I112,药材与丹炉!$B:$H,COLUMN(药材与丹炉!$H113)-1,0),1),"")</f>
        <v>3</v>
      </c>
      <c r="K112" s="1185" t="s">
        <v>4212</v>
      </c>
      <c r="L112" s="1185" t="str">
        <f t="shared" si="22"/>
        <v/>
      </c>
      <c r="M112" s="1185"/>
      <c r="N112" s="1186" t="str">
        <f>IFERROR(CEILING($L112/VLOOKUP($M112,药材与丹炉!$B:$H,COLUMN(药材与丹炉!$H113)-1,0),1),"")</f>
        <v/>
      </c>
      <c r="O112" s="1185"/>
      <c r="P112" s="1185" t="s">
        <v>6394</v>
      </c>
      <c r="Q112" s="1185">
        <v>9</v>
      </c>
      <c r="R112" s="1185" t="s">
        <v>3486</v>
      </c>
      <c r="S112" s="1186">
        <f>IFERROR(CEILING($Q112/VLOOKUP($R112,药材与丹炉!$B:$H,COLUMN(药材与丹炉!$H113)-1,0),1),"")</f>
        <v>3</v>
      </c>
      <c r="T112" s="1185" t="s">
        <v>6391</v>
      </c>
      <c r="U112" s="1185">
        <v>9</v>
      </c>
      <c r="V112" s="1185" t="s">
        <v>3407</v>
      </c>
      <c r="W112" s="1186">
        <f>IFERROR(CEILING($U112/VLOOKUP($V112,药材与丹炉!$B:$H,COLUMN(药材与丹炉!$H113)-1,0),1),"")</f>
        <v>3</v>
      </c>
      <c r="X112" s="1185">
        <f>IF(IFERROR(IF(AND($J112&gt;0,$J112&lt;&gt;""),VLOOKUP($I112,药材与丹炉!$B:$D,3,0),0),0)+IFERROR(IF(AND($N112&gt;0,$N112&lt;&gt;""),VLOOKUP($M112,药材与丹炉!$B:$D,3,0),0),0)+IFERROR(IF(AND($S112&gt;0,$S112&lt;&gt;""),VLOOKUP($R112,药材与丹炉!$B:$D,3,0),0),0)+IFERROR(IF(AND($W112&gt;0,$W112&lt;&gt;""),VLOOKUP($V112,药材与丹炉!$B:$D,3,0),0),0)&gt;0,1,IF(IFERROR(IF(AND($J112&gt;0,$J112&lt;&gt;""),VLOOKUP($I112,药材与丹炉!$B:$D,3,0),0),0)+IFERROR(IF(AND($N112&gt;0,$N112&lt;&gt;""),VLOOKUP($M112,药材与丹炉!$B:$D,3,0),0),0)+IFERROR(IF(AND($S112&gt;0,$S112&lt;&gt;""),VLOOKUP($R112,药材与丹炉!$B:$D,3,0),0),0)+IFERROR(IF(AND($W112&gt;0,$W112&lt;&gt;""),VLOOKUP($V112,药材与丹炉!$B:$D,3,0),0),0)&lt;0,2,0))</f>
        <v>1</v>
      </c>
      <c r="Y112" s="1185">
        <v>9</v>
      </c>
      <c r="Z112" s="1185" t="s">
        <v>3441</v>
      </c>
      <c r="AA112" s="1186">
        <f>IFERROR($Y112/VLOOKUP($Z112,药材与丹炉!$B:$H,COLUMN(药材与丹炉!$H113)-1,0),"")</f>
        <v>3</v>
      </c>
      <c r="AB112" s="1185" t="s">
        <v>3574</v>
      </c>
      <c r="AC112" s="1185">
        <f>IFERROR(IF($B112-VLOOKUP($AB112,药材与丹炉!$N:$P,2,0)&lt;0,IF($AO$1="是",0,1),IF($B112-VLOOKUP($AB112,药材与丹炉!$N:$P,2,0)=0,2,IF($B112-VLOOKUP($AB112,药材与丹炉!$N:$P,2,0)=1,40,IF($B112-VLOOKUP($AB112,药材与丹炉!$N:$P,2,0)=2,80,"爆炸")))),"")</f>
        <v>2</v>
      </c>
      <c r="AD112" s="1186">
        <f t="shared" si="23"/>
        <v>12</v>
      </c>
      <c r="AE112" s="1185">
        <f>IFERROR($J112*VLOOKUP($I112,药材与丹炉!$B:$K,10,0),0)+IFERROR($N112*VLOOKUP($M112,药材与丹炉!$B:$K,10,0),0)+IFERROR($S112*VLOOKUP($R112,药材与丹炉!$B:$K,10,0),0)+IFERROR($W112*VLOOKUP($V112,药材与丹炉!$B:$K,10,0),0)+IFERROR($AA112*VLOOKUP($Z112,药材与丹炉!$B:$K,10,0),0)+IFERROR($AC112*VLOOKUP($AB112,药材与丹炉!$N:$P,3,0)/100,0)</f>
        <v>732</v>
      </c>
      <c r="AF112" s="1185">
        <v>3500</v>
      </c>
      <c r="AG112" s="693">
        <f t="shared" si="24"/>
        <v>2768</v>
      </c>
      <c r="AH112" s="1181">
        <f t="shared" si="25"/>
        <v>7000</v>
      </c>
      <c r="AI112" s="1181">
        <f t="shared" si="26"/>
        <v>6268</v>
      </c>
      <c r="AJ112" s="1185">
        <f>IFERROR(IF($Y112/VLOOKUP($Y112,药材与丹炉!$T:$U,2,0)&lt;=(VLOOKUP($AB112,药材与丹炉!$N:$O,2,0)+8)-($J112+IFERROR(IF($N112="",0,$N112),0)+IFERROR(IF($S112="",0,$S112),0)+IFERROR(IF($W112="",0,$W112),0)),1,2),1)</f>
        <v>1</v>
      </c>
      <c r="AK112" s="1184" t="b">
        <f>OR(NOT(IFERROR(OR($L112="",AND($L112&lt;&gt;"",$L112&gt;0,VLOOKUP($AB112,药材与丹炉!$N:$O,2,0)=6)),0)),AND($L112&lt;&gt;"",$L112&gt;0,OR(VLOOKUP($AB112,药材与丹炉!$N:$Q,4,0)-2&lt;$N112,$N112="")),AND($U112&lt;&gt;"",$U112&gt;0,OR(VLOOKUP($AB112,药材与丹炉!$N:$Q,4,0)-3&lt;$W112,$W112="")),NOT(OR(AND($Q112&lt;&gt;"",$S112&lt;&gt;"",VLOOKUP($AB112,药材与丹炉!$N:$Q,4,0)-3&gt;=$S112),$P112="")),NOT(OR(AND($H112&lt;&gt;"",$J112&lt;&gt;"",VLOOKUP($AB112,药材与丹炉!$N:$Q,4,0)-1&gt;=$J112),$G112="")),NOT(OR($U112="",AND($U112&lt;&gt;"",$U112&gt;0))),NOT(OR($Y112="",IF($Z112&lt;&gt;"",IFERROR(IF(VLOOKUP($Z112,药材与丹炉!$B:$D,3,0)=-1,$X112=1,IF(VLOOKUP($Z112,药材与丹炉!$B:$D,3,0)=1,$X112=2,$X112=0)),0),0))),$AC112="爆炸",(VLOOKUP($AB112,药材与丹炉!$N:$O,2,0)+8)&lt;$AD112)</f>
        <v>0</v>
      </c>
    </row>
    <row r="113" spans="1:37" ht="21.95" customHeight="1">
      <c r="A113" s="1185" t="s">
        <v>0</v>
      </c>
      <c r="B113" s="1185">
        <v>5</v>
      </c>
      <c r="C113" s="1185" t="s">
        <v>3687</v>
      </c>
      <c r="D113" s="1185">
        <v>999</v>
      </c>
      <c r="E113" s="1188" t="s">
        <v>3688</v>
      </c>
      <c r="F113" s="1185">
        <v>9</v>
      </c>
      <c r="G113" s="1185" t="s">
        <v>4212</v>
      </c>
      <c r="H113" s="1185">
        <v>9</v>
      </c>
      <c r="I113" s="1185" t="s">
        <v>3454</v>
      </c>
      <c r="J113" s="1186">
        <f>IFERROR(CEILING($H113/VLOOKUP($I113,药材与丹炉!$B:$H,COLUMN(药材与丹炉!$H114)-1,0),1),"")</f>
        <v>3</v>
      </c>
      <c r="K113" s="1185" t="s">
        <v>4212</v>
      </c>
      <c r="L113" s="1185" t="str">
        <f t="shared" si="22"/>
        <v/>
      </c>
      <c r="M113" s="1185"/>
      <c r="N113" s="1186" t="str">
        <f>IFERROR(CEILING($L113/VLOOKUP($M113,药材与丹炉!$B:$H,COLUMN(药材与丹炉!$H114)-1,0),1),"")</f>
        <v/>
      </c>
      <c r="O113" s="1185"/>
      <c r="P113" s="1185" t="s">
        <v>6394</v>
      </c>
      <c r="Q113" s="1185">
        <v>9</v>
      </c>
      <c r="R113" s="1185" t="s">
        <v>3486</v>
      </c>
      <c r="S113" s="1186">
        <f>IFERROR(CEILING($Q113/VLOOKUP($R113,药材与丹炉!$B:$H,COLUMN(药材与丹炉!$H114)-1,0),1),"")</f>
        <v>3</v>
      </c>
      <c r="T113" s="1185" t="s">
        <v>6391</v>
      </c>
      <c r="U113" s="1185">
        <v>9</v>
      </c>
      <c r="V113" s="1185" t="s">
        <v>3407</v>
      </c>
      <c r="W113" s="1186">
        <f>IFERROR(CEILING($U113/VLOOKUP($V113,药材与丹炉!$B:$H,COLUMN(药材与丹炉!$H114)-1,0),1),"")</f>
        <v>3</v>
      </c>
      <c r="X113" s="1185">
        <f>IF(IFERROR(IF(AND($J113&gt;0,$J113&lt;&gt;""),VLOOKUP($I113,药材与丹炉!$B:$D,3,0),0),0)+IFERROR(IF(AND($N113&gt;0,$N113&lt;&gt;""),VLOOKUP($M113,药材与丹炉!$B:$D,3,0),0),0)+IFERROR(IF(AND($S113&gt;0,$S113&lt;&gt;""),VLOOKUP($R113,药材与丹炉!$B:$D,3,0),0),0)+IFERROR(IF(AND($W113&gt;0,$W113&lt;&gt;""),VLOOKUP($V113,药材与丹炉!$B:$D,3,0),0),0)&gt;0,1,IF(IFERROR(IF(AND($J113&gt;0,$J113&lt;&gt;""),VLOOKUP($I113,药材与丹炉!$B:$D,3,0),0),0)+IFERROR(IF(AND($N113&gt;0,$N113&lt;&gt;""),VLOOKUP($M113,药材与丹炉!$B:$D,3,0),0),0)+IFERROR(IF(AND($S113&gt;0,$S113&lt;&gt;""),VLOOKUP($R113,药材与丹炉!$B:$D,3,0),0),0)+IFERROR(IF(AND($W113&gt;0,$W113&lt;&gt;""),VLOOKUP($V113,药材与丹炉!$B:$D,3,0),0),0)&lt;0,2,0))</f>
        <v>1</v>
      </c>
      <c r="Y113" s="1185"/>
      <c r="Z113" s="1185"/>
      <c r="AA113" s="1186" t="str">
        <f>IFERROR($Y113/VLOOKUP($Z113,药材与丹炉!$B:$H,COLUMN(药材与丹炉!$H114)-1,0),"")</f>
        <v/>
      </c>
      <c r="AB113" s="1185" t="s">
        <v>3574</v>
      </c>
      <c r="AC113" s="1185">
        <f>IFERROR(IF($B113-VLOOKUP($AB113,药材与丹炉!$N:$P,2,0)&lt;0,IF($AO$1="是",0,1),IF($B113-VLOOKUP($AB113,药材与丹炉!$N:$P,2,0)=0,2,IF($B113-VLOOKUP($AB113,药材与丹炉!$N:$P,2,0)=1,40,IF($B113-VLOOKUP($AB113,药材与丹炉!$N:$P,2,0)=2,80,"爆炸")))),"")</f>
        <v>2</v>
      </c>
      <c r="AD113" s="1186">
        <f t="shared" si="23"/>
        <v>9</v>
      </c>
      <c r="AE113" s="1185">
        <f>IFERROR($J113*VLOOKUP($I113,药材与丹炉!$B:$K,10,0),0)+IFERROR($N113*VLOOKUP($M113,药材与丹炉!$B:$K,10,0),0)+IFERROR($S113*VLOOKUP($R113,药材与丹炉!$B:$K,10,0),0)+IFERROR($W113*VLOOKUP($V113,药材与丹炉!$B:$K,10,0),0)+IFERROR($AA113*VLOOKUP($Z113,药材与丹炉!$B:$K,10,0),0)+IFERROR($AC113*VLOOKUP($AB113,药材与丹炉!$N:$P,3,0)/100,0)</f>
        <v>624</v>
      </c>
      <c r="AF113" s="1185">
        <v>1</v>
      </c>
      <c r="AG113" s="693">
        <f t="shared" si="24"/>
        <v>-623</v>
      </c>
      <c r="AH113" s="1181">
        <f t="shared" si="25"/>
        <v>2</v>
      </c>
      <c r="AI113" s="1181">
        <f t="shared" si="26"/>
        <v>-622</v>
      </c>
      <c r="AJ113" s="1185">
        <f>IFERROR(IF($Y113/VLOOKUP($Y113,药材与丹炉!$T:$U,2,0)&lt;=(VLOOKUP($AB113,药材与丹炉!$N:$O,2,0)+8)-($J113+IFERROR(IF($N113="",0,$N113),0)+IFERROR(IF($S113="",0,$S113),0)+IFERROR(IF($W113="",0,$W113),0)),1,2),1)</f>
        <v>1</v>
      </c>
      <c r="AK113" s="1184" t="b">
        <f>OR(NOT(IFERROR(OR($L113="",AND($L113&lt;&gt;"",$L113&gt;0,VLOOKUP($AB113,药材与丹炉!$N:$O,2,0)=6)),0)),AND($L113&lt;&gt;"",$L113&gt;0,OR(VLOOKUP($AB113,药材与丹炉!$N:$Q,4,0)-2&lt;$N113,$N113="")),AND($U113&lt;&gt;"",$U113&gt;0,OR(VLOOKUP($AB113,药材与丹炉!$N:$Q,4,0)-3&lt;$W113,$W113="")),NOT(OR(AND($Q113&lt;&gt;"",$S113&lt;&gt;"",VLOOKUP($AB113,药材与丹炉!$N:$Q,4,0)-3&gt;=$S113),$P113="")),NOT(OR(AND($H113&lt;&gt;"",$J113&lt;&gt;"",VLOOKUP($AB113,药材与丹炉!$N:$Q,4,0)-1&gt;=$J113),$G113="")),NOT(OR($U113="",AND($U113&lt;&gt;"",$U113&gt;0))),NOT(OR($Y113="",IF($Z113&lt;&gt;"",IFERROR(IF(VLOOKUP($Z113,药材与丹炉!$B:$D,3,0)=-1,$X113=1,IF(VLOOKUP($Z113,药材与丹炉!$B:$D,3,0)=1,$X113=2,$X113=0)),0),0))),$AC113="爆炸",(VLOOKUP($AB113,药材与丹炉!$N:$O,2,0)+8)&lt;$AD113)</f>
        <v>0</v>
      </c>
    </row>
    <row r="114" spans="1:37" ht="21.95" customHeight="1">
      <c r="A114" s="1185">
        <v>5502</v>
      </c>
      <c r="B114" s="1185">
        <v>6</v>
      </c>
      <c r="C114" s="1185" t="s">
        <v>3689</v>
      </c>
      <c r="D114" s="1185">
        <v>100</v>
      </c>
      <c r="E114" s="1188" t="s">
        <v>3690</v>
      </c>
      <c r="F114" s="1185">
        <v>81</v>
      </c>
      <c r="G114" s="1185" t="s">
        <v>6302</v>
      </c>
      <c r="H114" s="1185">
        <v>81</v>
      </c>
      <c r="I114" s="1185" t="s">
        <v>3554</v>
      </c>
      <c r="J114" s="1186">
        <f>IFERROR(CEILING($H114/VLOOKUP($I114,药材与丹炉!$B:$H,COLUMN(药材与丹炉!$H115)-1,0),1),"")</f>
        <v>9</v>
      </c>
      <c r="K114" s="1185" t="s">
        <v>6302</v>
      </c>
      <c r="L114" s="1185" t="str">
        <f t="shared" si="22"/>
        <v/>
      </c>
      <c r="M114" s="1185"/>
      <c r="N114" s="1186" t="str">
        <f>IFERROR(CEILING($L114/VLOOKUP($M114,药材与丹炉!$B:$H,COLUMN(药材与丹炉!$H115)-1,0),1),"")</f>
        <v/>
      </c>
      <c r="O114" s="1185">
        <v>2160</v>
      </c>
      <c r="P114" s="1185" t="s">
        <v>6312</v>
      </c>
      <c r="Q114" s="1185">
        <v>2160</v>
      </c>
      <c r="R114" s="1185" t="s">
        <v>3691</v>
      </c>
      <c r="S114" s="1186">
        <f>IFERROR(CEILING($Q114/VLOOKUP($R114,药材与丹炉!$B:$H,COLUMN(药材与丹炉!$H115)-1,0),1),"")</f>
        <v>2</v>
      </c>
      <c r="T114" s="1185" t="s">
        <v>6312</v>
      </c>
      <c r="U114" s="1185" t="str">
        <f>IFERROR(IF($O114-$Q114=0,"",$O114-$Q114),"")</f>
        <v/>
      </c>
      <c r="V114" s="1185"/>
      <c r="W114" s="1186" t="str">
        <f>IFERROR(CEILING($U114/VLOOKUP($V114,药材与丹炉!$B:$H,COLUMN(药材与丹炉!$H115)-1,0),1),"")</f>
        <v/>
      </c>
      <c r="X114" s="1185">
        <f>IF(IFERROR(IF(AND($J114&gt;0,$J114&lt;&gt;""),VLOOKUP($I114,药材与丹炉!$B:$D,3,0),0),0)+IFERROR(IF(AND($N114&gt;0,$N114&lt;&gt;""),VLOOKUP($M114,药材与丹炉!$B:$D,3,0),0),0)+IFERROR(IF(AND($S114&gt;0,$S114&lt;&gt;""),VLOOKUP($R114,药材与丹炉!$B:$D,3,0),0),0)+IFERROR(IF(AND($W114&gt;0,$W114&lt;&gt;""),VLOOKUP($V114,药材与丹炉!$B:$D,3,0),0),0)&gt;0,1,IF(IFERROR(IF(AND($J114&gt;0,$J114&lt;&gt;""),VLOOKUP($I114,药材与丹炉!$B:$D,3,0),0),0)+IFERROR(IF(AND($N114&gt;0,$N114&lt;&gt;""),VLOOKUP($M114,药材与丹炉!$B:$D,3,0),0),0)+IFERROR(IF(AND($S114&gt;0,$S114&lt;&gt;""),VLOOKUP($R114,药材与丹炉!$B:$D,3,0),0),0)+IFERROR(IF(AND($W114&gt;0,$W114&lt;&gt;""),VLOOKUP($V114,药材与丹炉!$B:$D,3,0),0),0)&lt;0,2,0))</f>
        <v>0</v>
      </c>
      <c r="Y114" s="1185">
        <v>36</v>
      </c>
      <c r="Z114" s="1185" t="s">
        <v>3632</v>
      </c>
      <c r="AA114" s="1186">
        <f>IFERROR($Y114/VLOOKUP($Z114,药材与丹炉!$B:$H,COLUMN(药材与丹炉!$H115)-1,0),"")</f>
        <v>1</v>
      </c>
      <c r="AB114" s="1185" t="s">
        <v>3692</v>
      </c>
      <c r="AC114" s="1185">
        <f>IFERROR(IF($B114-VLOOKUP($AB114,药材与丹炉!$N:$P,2,0)&lt;0,IF($AO$1="是",0,1),IF($B114-VLOOKUP($AB114,药材与丹炉!$N:$P,2,0)=0,2,IF($B114-VLOOKUP($AB114,药材与丹炉!$N:$P,2,0)=1,40,IF($B114-VLOOKUP($AB114,药材与丹炉!$N:$P,2,0)=2,80,"爆炸")))),"")</f>
        <v>2</v>
      </c>
      <c r="AD114" s="1186">
        <f t="shared" si="23"/>
        <v>12</v>
      </c>
      <c r="AE114" s="1185">
        <f>IFERROR($J114*VLOOKUP($I114,药材与丹炉!$B:$K,10,0),0)+IFERROR($N114*VLOOKUP($M114,药材与丹炉!$B:$K,10,0),0)+IFERROR($S114*VLOOKUP($R114,药材与丹炉!$B:$K,10,0),0)+IFERROR($W114*VLOOKUP($V114,药材与丹炉!$B:$K,10,0),0)+IFERROR($AA114*VLOOKUP($Z114,药材与丹炉!$B:$K,10,0),0)+IFERROR($AC114*VLOOKUP($AB114,药材与丹炉!$N:$P,3,0)/100,0)</f>
        <v>494565</v>
      </c>
      <c r="AF114" s="1185">
        <v>594000</v>
      </c>
      <c r="AG114" s="693">
        <f t="shared" si="24"/>
        <v>99435</v>
      </c>
      <c r="AH114" s="1181">
        <f t="shared" si="25"/>
        <v>1188000</v>
      </c>
      <c r="AI114" s="1181">
        <f t="shared" si="26"/>
        <v>693435</v>
      </c>
      <c r="AJ114" s="1185">
        <f>IFERROR(IF($Y114/VLOOKUP($Y114,药材与丹炉!$T:$U,2,0)&lt;=(VLOOKUP($AB114,药材与丹炉!$N:$O,2,0)+8)-($J114+IFERROR(IF($N114="",0,$N114),0)+IFERROR(IF($S114="",0,$S114),0)+IFERROR(IF($W114="",0,$W114),0)),1,2),1)</f>
        <v>2</v>
      </c>
      <c r="AK114" s="1184" t="b">
        <f>OR(NOT(IFERROR(OR($L114="",AND($L114&lt;&gt;"",$L114&gt;0,VLOOKUP($AB114,药材与丹炉!$N:$O,2,0)=6)),0)),AND($L114&lt;&gt;"",$L114&gt;0,OR(VLOOKUP($AB114,药材与丹炉!$N:$Q,4,0)-2&lt;$N114,$N114="")),AND($U114&lt;&gt;"",$U114&gt;0,OR(VLOOKUP($AB114,药材与丹炉!$N:$Q,4,0)-3&lt;$W114,$W114="")),NOT(OR(AND($Q114&lt;&gt;"",$S114&lt;&gt;"",VLOOKUP($AB114,药材与丹炉!$N:$Q,4,0)-3&gt;=$S114),$P114="")),NOT(OR(AND($H114&lt;&gt;"",$J114&lt;&gt;"",VLOOKUP($AB114,药材与丹炉!$N:$Q,4,0)-1&gt;=$J114),$G114="")),NOT(OR($U114="",AND($U114&lt;&gt;"",$U114&gt;0))),NOT(OR($Y114="",IF($Z114&lt;&gt;"",IFERROR(IF(VLOOKUP($Z114,药材与丹炉!$B:$D,3,0)=-1,$X114=1,IF(VLOOKUP($Z114,药材与丹炉!$B:$D,3,0)=1,$X114=2,$X114=0)),0),0))),$AC114="爆炸",(VLOOKUP($AB114,药材与丹炉!$N:$O,2,0)+8)&lt;$AD114)</f>
        <v>0</v>
      </c>
    </row>
    <row r="115" spans="1:37" ht="21.95" customHeight="1">
      <c r="A115" s="1185">
        <v>5504</v>
      </c>
      <c r="B115" s="1179">
        <v>6</v>
      </c>
      <c r="C115" s="1179" t="s">
        <v>3693</v>
      </c>
      <c r="D115" s="1179">
        <v>1</v>
      </c>
      <c r="E115" s="1183" t="s">
        <v>3694</v>
      </c>
      <c r="F115" s="1179">
        <v>180</v>
      </c>
      <c r="G115" s="1185" t="s">
        <v>6305</v>
      </c>
      <c r="H115" s="1179">
        <v>180</v>
      </c>
      <c r="I115" s="1185" t="s">
        <v>3660</v>
      </c>
      <c r="J115" s="1186">
        <f>IFERROR(CEILING($H115/VLOOKUP($I115,药材与丹炉!$B:$H,COLUMN(药材与丹炉!$H116)-1,0),1),"")</f>
        <v>5</v>
      </c>
      <c r="K115" s="1185" t="s">
        <v>6305</v>
      </c>
      <c r="L115" s="1185" t="str">
        <f t="shared" si="22"/>
        <v/>
      </c>
      <c r="M115" s="1179"/>
      <c r="N115" s="1186" t="str">
        <f>IFERROR(CEILING($L115/VLOOKUP($M115,药材与丹炉!$B:$H,COLUMN(药材与丹炉!$H116)-1,0),1),"")</f>
        <v/>
      </c>
      <c r="O115" s="1179">
        <v>1080</v>
      </c>
      <c r="P115" s="1179" t="s">
        <v>6308</v>
      </c>
      <c r="Q115" s="1179">
        <v>1080</v>
      </c>
      <c r="R115" s="1179" t="s">
        <v>3769</v>
      </c>
      <c r="S115" s="1186">
        <f>IFERROR(CEILING($Q115/VLOOKUP($R115,药材与丹炉!$B:$H,COLUMN(药材与丹炉!$H116)-1,0),1),"")</f>
        <v>1</v>
      </c>
      <c r="T115" s="1179" t="s">
        <v>6308</v>
      </c>
      <c r="U115" s="1185" t="str">
        <f>IFERROR(IF($O115-$Q115=0,"",$O115-$Q115),"")</f>
        <v/>
      </c>
      <c r="V115" s="1179"/>
      <c r="W115" s="1186" t="str">
        <f>IFERROR(CEILING($U115/VLOOKUP($V115,药材与丹炉!$B:$H,COLUMN(药材与丹炉!$H116)-1,0),1),"")</f>
        <v/>
      </c>
      <c r="X115" s="1185">
        <f>IF(IFERROR(IF(AND($J115&gt;0,$J115&lt;&gt;""),VLOOKUP($I115,药材与丹炉!$B:$D,3,0),0),0)+IFERROR(IF(AND($N115&gt;0,$N115&lt;&gt;""),VLOOKUP($M115,药材与丹炉!$B:$D,3,0),0),0)+IFERROR(IF(AND($S115&gt;0,$S115&lt;&gt;""),VLOOKUP($R115,药材与丹炉!$B:$D,3,0),0),0)+IFERROR(IF(AND($W115&gt;0,$W115&lt;&gt;""),VLOOKUP($V115,药材与丹炉!$B:$D,3,0),0),0)&gt;0,1,IF(IFERROR(IF(AND($J115&gt;0,$J115&lt;&gt;""),VLOOKUP($I115,药材与丹炉!$B:$D,3,0),0),0)+IFERROR(IF(AND($N115&gt;0,$N115&lt;&gt;""),VLOOKUP($M115,药材与丹炉!$B:$D,3,0),0),0)+IFERROR(IF(AND($S115&gt;0,$S115&lt;&gt;""),VLOOKUP($R115,药材与丹炉!$B:$D,3,0),0),0)+IFERROR(IF(AND($W115&gt;0,$W115&lt;&gt;""),VLOOKUP($V115,药材与丹炉!$B:$D,3,0),0),0)&lt;0,2,0))</f>
        <v>2</v>
      </c>
      <c r="Y115" s="1179">
        <v>9</v>
      </c>
      <c r="Z115" s="1179" t="s">
        <v>3750</v>
      </c>
      <c r="AA115" s="1186">
        <f>IFERROR($Y115/VLOOKUP($Z115,药材与丹炉!$B:$H,COLUMN(药材与丹炉!$H116)-1,0),"")</f>
        <v>3</v>
      </c>
      <c r="AB115" s="1179" t="s">
        <v>3692</v>
      </c>
      <c r="AC115" s="1185">
        <f>IFERROR(IF($B115-VLOOKUP($AB115,药材与丹炉!$N:$P,2,0)&lt;0,IF($AO$1="是",0,1),IF($B115-VLOOKUP($AB115,药材与丹炉!$N:$P,2,0)=0,2,IF($B115-VLOOKUP($AB115,药材与丹炉!$N:$P,2,0)=1,40,IF($B115-VLOOKUP($AB115,药材与丹炉!$N:$P,2,0)=2,80,"爆炸")))),"")</f>
        <v>2</v>
      </c>
      <c r="AD115" s="1186">
        <f t="shared" si="23"/>
        <v>9</v>
      </c>
      <c r="AE115" s="1185">
        <f>IFERROR($J115*VLOOKUP($I115,药材与丹炉!$B:$K,10,0),0)+IFERROR($N115*VLOOKUP($M115,药材与丹炉!$B:$K,10,0),0)+IFERROR($S115*VLOOKUP($R115,药材与丹炉!$B:$K,10,0),0)+IFERROR($W115*VLOOKUP($V115,药材与丹炉!$B:$K,10,0),0)+IFERROR($AA115*VLOOKUP($Z115,药材与丹炉!$B:$K,10,0),0)+IFERROR($AC115*VLOOKUP($AB115,药材与丹炉!$N:$P,3,0)/100,0)</f>
        <v>265308</v>
      </c>
      <c r="AF115" s="1185">
        <v>80000</v>
      </c>
      <c r="AG115" s="693">
        <f t="shared" si="24"/>
        <v>-185308</v>
      </c>
      <c r="AH115" s="1181">
        <f t="shared" si="25"/>
        <v>160000</v>
      </c>
      <c r="AI115" s="1181">
        <f t="shared" si="26"/>
        <v>-105308</v>
      </c>
      <c r="AJ115" s="1185">
        <f>IFERROR(IF($Y115/VLOOKUP($Y115,药材与丹炉!$T:$U,2,0)&lt;=(VLOOKUP($AB115,药材与丹炉!$N:$O,2,0)+8)-($J115+IFERROR(IF($N115="",0,$N115),0)+IFERROR(IF($S115="",0,$S115),0)+IFERROR(IF($W115="",0,$W115),0)),1,2),1)</f>
        <v>1</v>
      </c>
      <c r="AK115" s="1184" t="b">
        <f>OR(NOT(IFERROR(OR($L115="",AND($L115&lt;&gt;"",$L115&gt;0,VLOOKUP($AB115,药材与丹炉!$N:$O,2,0)=6)),0)),AND($L115&lt;&gt;"",$L115&gt;0,OR(VLOOKUP($AB115,药材与丹炉!$N:$Q,4,0)-2&lt;$N115,$N115="")),AND($U115&lt;&gt;"",$U115&gt;0,OR(VLOOKUP($AB115,药材与丹炉!$N:$Q,4,0)-3&lt;$W115,$W115="")),NOT(OR(AND($Q115&lt;&gt;"",$S115&lt;&gt;"",VLOOKUP($AB115,药材与丹炉!$N:$Q,4,0)-3&gt;=$S115),$P115="")),NOT(OR(AND($H115&lt;&gt;"",$J115&lt;&gt;"",VLOOKUP($AB115,药材与丹炉!$N:$Q,4,0)-1&gt;=$J115),$G115="")),NOT(OR($U115="",AND($U115&lt;&gt;"",$U115&gt;0))),NOT(OR($Y115="",IF($Z115&lt;&gt;"",IFERROR(IF(VLOOKUP($Z115,药材与丹炉!$B:$D,3,0)=-1,$X115=1,IF(VLOOKUP($Z115,药材与丹炉!$B:$D,3,0)=1,$X115=2,$X115=0)),0),0))),$AC115="爆炸",(VLOOKUP($AB115,药材与丹炉!$N:$O,2,0)+8)&lt;$AD115)</f>
        <v>0</v>
      </c>
    </row>
    <row r="116" spans="1:37" ht="21.95" customHeight="1">
      <c r="A116" s="1185">
        <v>5505</v>
      </c>
      <c r="B116" s="1185">
        <v>6</v>
      </c>
      <c r="C116" s="1185" t="s">
        <v>3696</v>
      </c>
      <c r="D116" s="1185">
        <v>10</v>
      </c>
      <c r="E116" s="1188" t="s">
        <v>3697</v>
      </c>
      <c r="F116" s="1185">
        <v>1080</v>
      </c>
      <c r="G116" s="1185" t="s">
        <v>6305</v>
      </c>
      <c r="H116" s="1185">
        <v>1080</v>
      </c>
      <c r="I116" s="1185" t="s">
        <v>3770</v>
      </c>
      <c r="J116" s="1186">
        <f>IFERROR(CEILING($H116/VLOOKUP($I116,药材与丹炉!$B:$H,COLUMN(药材与丹炉!$H117)-1,0),1),"")</f>
        <v>1</v>
      </c>
      <c r="K116" s="1185" t="s">
        <v>6305</v>
      </c>
      <c r="L116" s="1185" t="str">
        <f t="shared" si="22"/>
        <v/>
      </c>
      <c r="M116" s="1185"/>
      <c r="N116" s="1186" t="str">
        <f>IFERROR(CEILING($L116/VLOOKUP($M116,药材与丹炉!$B:$H,COLUMN(药材与丹炉!$H117)-1,0),1),"")</f>
        <v/>
      </c>
      <c r="O116" s="1185"/>
      <c r="P116" s="1185" t="s">
        <v>4355</v>
      </c>
      <c r="Q116" s="1185">
        <v>3240</v>
      </c>
      <c r="R116" s="1185" t="s">
        <v>3698</v>
      </c>
      <c r="S116" s="1186">
        <f>IFERROR(CEILING($Q116/VLOOKUP($R116,药材与丹炉!$B:$H,COLUMN(药材与丹炉!$H117)-1,0),1),"")</f>
        <v>3</v>
      </c>
      <c r="T116" s="1185" t="s">
        <v>6301</v>
      </c>
      <c r="U116" s="1185">
        <v>1080</v>
      </c>
      <c r="V116" s="1185" t="s">
        <v>3764</v>
      </c>
      <c r="W116" s="1186">
        <f>IFERROR(CEILING($U116/VLOOKUP($V116,药材与丹炉!$B:$H,COLUMN(药材与丹炉!$H117)-1,0),1),"")</f>
        <v>6</v>
      </c>
      <c r="X116" s="1185">
        <f>IF(IFERROR(IF(AND($J116&gt;0,$J116&lt;&gt;""),VLOOKUP($I116,药材与丹炉!$B:$D,3,0),0),0)+IFERROR(IF(AND($N116&gt;0,$N116&lt;&gt;""),VLOOKUP($M116,药材与丹炉!$B:$D,3,0),0),0)+IFERROR(IF(AND($S116&gt;0,$S116&lt;&gt;""),VLOOKUP($R116,药材与丹炉!$B:$D,3,0),0),0)+IFERROR(IF(AND($W116&gt;0,$W116&lt;&gt;""),VLOOKUP($V116,药材与丹炉!$B:$D,3,0),0),0)&gt;0,1,IF(IFERROR(IF(AND($J116&gt;0,$J116&lt;&gt;""),VLOOKUP($I116,药材与丹炉!$B:$D,3,0),0),0)+IFERROR(IF(AND($N116&gt;0,$N116&lt;&gt;""),VLOOKUP($M116,药材与丹炉!$B:$D,3,0),0),0)+IFERROR(IF(AND($S116&gt;0,$S116&lt;&gt;""),VLOOKUP($R116,药材与丹炉!$B:$D,3,0),0),0)+IFERROR(IF(AND($W116&gt;0,$W116&lt;&gt;""),VLOOKUP($V116,药材与丹炉!$B:$D,3,0),0),0)&lt;0,2,0))</f>
        <v>2</v>
      </c>
      <c r="Y116" s="1185">
        <v>1080</v>
      </c>
      <c r="Z116" s="1185" t="s">
        <v>3691</v>
      </c>
      <c r="AA116" s="1186">
        <f>IFERROR($Y116/VLOOKUP($Z116,药材与丹炉!$B:$H,COLUMN(药材与丹炉!$H117)-1,0),"")</f>
        <v>1</v>
      </c>
      <c r="AB116" s="1185" t="s">
        <v>3692</v>
      </c>
      <c r="AC116" s="1185">
        <f>IFERROR(IF($B116-VLOOKUP($AB116,药材与丹炉!$N:$P,2,0)&lt;0,IF($AO$1="是",0,1),IF($B116-VLOOKUP($AB116,药材与丹炉!$N:$P,2,0)=0,2,IF($B116-VLOOKUP($AB116,药材与丹炉!$N:$P,2,0)=1,40,IF($B116-VLOOKUP($AB116,药材与丹炉!$N:$P,2,0)=2,80,"爆炸")))),"")</f>
        <v>2</v>
      </c>
      <c r="AD116" s="1186">
        <f t="shared" si="23"/>
        <v>11</v>
      </c>
      <c r="AE116" s="1185">
        <f>IFERROR($J116*VLOOKUP($I116,药材与丹炉!$B:$K,10,0),0)+IFERROR($N116*VLOOKUP($M116,药材与丹炉!$B:$K,10,0),0)+IFERROR($S116*VLOOKUP($R116,药材与丹炉!$B:$K,10,0),0)+IFERROR($W116*VLOOKUP($V116,药材与丹炉!$B:$K,10,0),0)+IFERROR($AA116*VLOOKUP($Z116,药材与丹炉!$B:$K,10,0),0)+IFERROR($AC116*VLOOKUP($AB116,药材与丹炉!$N:$P,3,0)/100,0)</f>
        <v>1458600</v>
      </c>
      <c r="AF116" s="1185">
        <v>1078000</v>
      </c>
      <c r="AG116" s="693">
        <f t="shared" si="24"/>
        <v>-380600</v>
      </c>
      <c r="AH116" s="1181">
        <f t="shared" si="25"/>
        <v>2156000</v>
      </c>
      <c r="AI116" s="1181">
        <f t="shared" si="26"/>
        <v>697400</v>
      </c>
      <c r="AJ116" s="1185">
        <f>IFERROR(IF($Y116/VLOOKUP($Y116,药材与丹炉!$T:$U,2,0)&lt;=(VLOOKUP($AB116,药材与丹炉!$N:$O,2,0)+8)-($J116+IFERROR(IF($N116="",0,$N116),0)+IFERROR(IF($S116="",0,$S116),0)+IFERROR(IF($W116="",0,$W116),0)),1,2),1)</f>
        <v>2</v>
      </c>
      <c r="AK116" s="1184" t="b">
        <f>OR(NOT(IFERROR(OR($L116="",AND($L116&lt;&gt;"",$L116&gt;0,VLOOKUP($AB116,药材与丹炉!$N:$O,2,0)=6)),0)),AND($L116&lt;&gt;"",$L116&gt;0,OR(VLOOKUP($AB116,药材与丹炉!$N:$Q,4,0)-2&lt;$N116,$N116="")),AND($U116&lt;&gt;"",$U116&gt;0,OR(VLOOKUP($AB116,药材与丹炉!$N:$Q,4,0)-3&lt;$W116,$W116="")),NOT(OR(AND($Q116&lt;&gt;"",$S116&lt;&gt;"",VLOOKUP($AB116,药材与丹炉!$N:$Q,4,0)-3&gt;=$S116),$P116="")),NOT(OR(AND($H116&lt;&gt;"",$J116&lt;&gt;"",VLOOKUP($AB116,药材与丹炉!$N:$Q,4,0)-1&gt;=$J116),$G116="")),NOT(OR($U116="",AND($U116&lt;&gt;"",$U116&gt;0))),NOT(OR($Y116="",IF($Z116&lt;&gt;"",IFERROR(IF(VLOOKUP($Z116,药材与丹炉!$B:$D,3,0)=-1,$X116=1,IF(VLOOKUP($Z116,药材与丹炉!$B:$D,3,0)=1,$X116=2,$X116=0)),0),0))),$AC116="爆炸",(VLOOKUP($AB116,药材与丹炉!$N:$O,2,0)+8)&lt;$AD116)</f>
        <v>0</v>
      </c>
    </row>
    <row r="117" spans="1:37" ht="21.95" customHeight="1">
      <c r="A117" s="1185">
        <v>5506</v>
      </c>
      <c r="B117" s="1185">
        <v>6</v>
      </c>
      <c r="C117" s="1185" t="s">
        <v>3700</v>
      </c>
      <c r="D117" s="1185">
        <v>10</v>
      </c>
      <c r="E117" s="1188" t="s">
        <v>3701</v>
      </c>
      <c r="F117" s="1185">
        <v>1080</v>
      </c>
      <c r="G117" s="1185" t="s">
        <v>6305</v>
      </c>
      <c r="H117" s="1185">
        <v>1080</v>
      </c>
      <c r="I117" s="1185" t="s">
        <v>3699</v>
      </c>
      <c r="J117" s="1186">
        <f>IFERROR(CEILING($H117/VLOOKUP($I117,药材与丹炉!$B:$H,COLUMN(药材与丹炉!$H118)-1,0),1),"")</f>
        <v>1</v>
      </c>
      <c r="K117" s="1185" t="s">
        <v>6305</v>
      </c>
      <c r="L117" s="1185" t="str">
        <f t="shared" si="22"/>
        <v/>
      </c>
      <c r="M117" s="1185"/>
      <c r="N117" s="1186" t="str">
        <f>IFERROR(CEILING($L117/VLOOKUP($M117,药材与丹炉!$B:$H,COLUMN(药材与丹炉!$H118)-1,0),1),"")</f>
        <v/>
      </c>
      <c r="O117" s="1185"/>
      <c r="P117" s="1185" t="s">
        <v>4295</v>
      </c>
      <c r="Q117" s="1185">
        <v>3240</v>
      </c>
      <c r="R117" s="1185" t="s">
        <v>3699</v>
      </c>
      <c r="S117" s="1186">
        <f>IFERROR(CEILING($Q117/VLOOKUP($R117,药材与丹炉!$B:$H,COLUMN(药材与丹炉!$H118)-1,0),1),"")</f>
        <v>3</v>
      </c>
      <c r="T117" s="1185" t="s">
        <v>6301</v>
      </c>
      <c r="U117" s="1185">
        <v>1080</v>
      </c>
      <c r="V117" s="1185" t="s">
        <v>3764</v>
      </c>
      <c r="W117" s="1186">
        <f>IFERROR(CEILING($U117/VLOOKUP($V117,药材与丹炉!$B:$H,COLUMN(药材与丹炉!$H118)-1,0),1),"")</f>
        <v>6</v>
      </c>
      <c r="X117" s="1185">
        <f>IF(IFERROR(IF(AND($J117&gt;0,$J117&lt;&gt;""),VLOOKUP($I117,药材与丹炉!$B:$D,3,0),0),0)+IFERROR(IF(AND($N117&gt;0,$N117&lt;&gt;""),VLOOKUP($M117,药材与丹炉!$B:$D,3,0),0),0)+IFERROR(IF(AND($S117&gt;0,$S117&lt;&gt;""),VLOOKUP($R117,药材与丹炉!$B:$D,3,0),0),0)+IFERROR(IF(AND($W117&gt;0,$W117&lt;&gt;""),VLOOKUP($V117,药材与丹炉!$B:$D,3,0),0),0)&gt;0,1,IF(IFERROR(IF(AND($J117&gt;0,$J117&lt;&gt;""),VLOOKUP($I117,药材与丹炉!$B:$D,3,0),0),0)+IFERROR(IF(AND($N117&gt;0,$N117&lt;&gt;""),VLOOKUP($M117,药材与丹炉!$B:$D,3,0),0),0)+IFERROR(IF(AND($S117&gt;0,$S117&lt;&gt;""),VLOOKUP($R117,药材与丹炉!$B:$D,3,0),0),0)+IFERROR(IF(AND($W117&gt;0,$W117&lt;&gt;""),VLOOKUP($V117,药材与丹炉!$B:$D,3,0),0),0)&lt;0,2,0))</f>
        <v>0</v>
      </c>
      <c r="Y117" s="1185">
        <v>1080</v>
      </c>
      <c r="Z117" s="1185" t="s">
        <v>3699</v>
      </c>
      <c r="AA117" s="1186">
        <f>IFERROR($Y117/VLOOKUP($Z117,药材与丹炉!$B:$H,COLUMN(药材与丹炉!$H118)-1,0),"")</f>
        <v>1</v>
      </c>
      <c r="AB117" s="1185" t="s">
        <v>3692</v>
      </c>
      <c r="AC117" s="1185">
        <f>IFERROR(IF($B117-VLOOKUP($AB117,药材与丹炉!$N:$P,2,0)&lt;0,IF($AO$1="是",0,1),IF($B117-VLOOKUP($AB117,药材与丹炉!$N:$P,2,0)=0,2,IF($B117-VLOOKUP($AB117,药材与丹炉!$N:$P,2,0)=1,40,IF($B117-VLOOKUP($AB117,药材与丹炉!$N:$P,2,0)=2,80,"爆炸")))),"")</f>
        <v>2</v>
      </c>
      <c r="AD117" s="1186">
        <f t="shared" si="23"/>
        <v>11</v>
      </c>
      <c r="AE117" s="1185">
        <f>IFERROR($J117*VLOOKUP($I117,药材与丹炉!$B:$K,10,0),0)+IFERROR($N117*VLOOKUP($M117,药材与丹炉!$B:$K,10,0),0)+IFERROR($S117*VLOOKUP($R117,药材与丹炉!$B:$K,10,0),0)+IFERROR($W117*VLOOKUP($V117,药材与丹炉!$B:$K,10,0),0)+IFERROR($AA117*VLOOKUP($Z117,药材与丹炉!$B:$K,10,0),0)+IFERROR($AC117*VLOOKUP($AB117,药材与丹炉!$N:$P,3,0)/100,0)</f>
        <v>1458600</v>
      </c>
      <c r="AF117" s="1185">
        <v>1078000</v>
      </c>
      <c r="AG117" s="693">
        <f t="shared" si="24"/>
        <v>-380600</v>
      </c>
      <c r="AH117" s="1181">
        <f t="shared" si="25"/>
        <v>2156000</v>
      </c>
      <c r="AI117" s="1181">
        <f t="shared" si="26"/>
        <v>697400</v>
      </c>
      <c r="AJ117" s="1185">
        <f>IFERROR(IF($Y117/VLOOKUP($Y117,药材与丹炉!$T:$U,2,0)&lt;=(VLOOKUP($AB117,药材与丹炉!$N:$O,2,0)+8)-($J117+IFERROR(IF($N117="",0,$N117),0)+IFERROR(IF($S117="",0,$S117),0)+IFERROR(IF($W117="",0,$W117),0)),1,2),1)</f>
        <v>2</v>
      </c>
      <c r="AK117" s="1184" t="b">
        <f>OR(NOT(IFERROR(OR($L117="",AND($L117&lt;&gt;"",$L117&gt;0,VLOOKUP($AB117,药材与丹炉!$N:$O,2,0)=6)),0)),AND($L117&lt;&gt;"",$L117&gt;0,OR(VLOOKUP($AB117,药材与丹炉!$N:$Q,4,0)-2&lt;$N117,$N117="")),AND($U117&lt;&gt;"",$U117&gt;0,OR(VLOOKUP($AB117,药材与丹炉!$N:$Q,4,0)-3&lt;$W117,$W117="")),NOT(OR(AND($Q117&lt;&gt;"",$S117&lt;&gt;"",VLOOKUP($AB117,药材与丹炉!$N:$Q,4,0)-3&gt;=$S117),$P117="")),NOT(OR(AND($H117&lt;&gt;"",$J117&lt;&gt;"",VLOOKUP($AB117,药材与丹炉!$N:$Q,4,0)-1&gt;=$J117),$G117="")),NOT(OR($U117="",AND($U117&lt;&gt;"",$U117&gt;0))),NOT(OR($Y117="",IF($Z117&lt;&gt;"",IFERROR(IF(VLOOKUP($Z117,药材与丹炉!$B:$D,3,0)=-1,$X117=1,IF(VLOOKUP($Z117,药材与丹炉!$B:$D,3,0)=1,$X117=2,$X117=0)),0),0))),$AC117="爆炸",(VLOOKUP($AB117,药材与丹炉!$N:$O,2,0)+8)&lt;$AD117)</f>
        <v>0</v>
      </c>
    </row>
    <row r="118" spans="1:37" ht="21.95" customHeight="1">
      <c r="A118" s="1185">
        <v>5507</v>
      </c>
      <c r="B118" s="1185">
        <v>6</v>
      </c>
      <c r="C118" s="1185" t="s">
        <v>3702</v>
      </c>
      <c r="D118" s="1185">
        <v>10</v>
      </c>
      <c r="E118" s="1188" t="s">
        <v>3703</v>
      </c>
      <c r="F118" s="1185">
        <v>1080</v>
      </c>
      <c r="G118" s="1185" t="s">
        <v>6305</v>
      </c>
      <c r="H118" s="1185">
        <v>1080</v>
      </c>
      <c r="I118" s="1185" t="s">
        <v>3770</v>
      </c>
      <c r="J118" s="1186">
        <f>IFERROR(CEILING($H118/VLOOKUP($I118,药材与丹炉!$B:$H,COLUMN(药材与丹炉!$H119)-1,0),1),"")</f>
        <v>1</v>
      </c>
      <c r="K118" s="1185" t="s">
        <v>6305</v>
      </c>
      <c r="L118" s="1185" t="str">
        <f t="shared" si="22"/>
        <v/>
      </c>
      <c r="M118" s="1185"/>
      <c r="N118" s="1186" t="str">
        <f>IFERROR(CEILING($L118/VLOOKUP($M118,药材与丹炉!$B:$H,COLUMN(药材与丹炉!$H119)-1,0),1),"")</f>
        <v/>
      </c>
      <c r="O118" s="1185"/>
      <c r="P118" s="1185" t="s">
        <v>4320</v>
      </c>
      <c r="Q118" s="1185">
        <v>3240</v>
      </c>
      <c r="R118" s="1185" t="s">
        <v>3704</v>
      </c>
      <c r="S118" s="1186">
        <f>IFERROR(CEILING($Q118/VLOOKUP($R118,药材与丹炉!$B:$H,COLUMN(药材与丹炉!$H119)-1,0),1),"")</f>
        <v>3</v>
      </c>
      <c r="T118" s="1185" t="s">
        <v>6301</v>
      </c>
      <c r="U118" s="1185">
        <v>1080</v>
      </c>
      <c r="V118" s="1185" t="s">
        <v>3764</v>
      </c>
      <c r="W118" s="1186">
        <f>IFERROR(CEILING($U118/VLOOKUP($V118,药材与丹炉!$B:$H,COLUMN(药材与丹炉!$H119)-1,0),1),"")</f>
        <v>6</v>
      </c>
      <c r="X118" s="1185">
        <f>IF(IFERROR(IF(AND($J118&gt;0,$J118&lt;&gt;""),VLOOKUP($I118,药材与丹炉!$B:$D,3,0),0),0)+IFERROR(IF(AND($N118&gt;0,$N118&lt;&gt;""),VLOOKUP($M118,药材与丹炉!$B:$D,3,0),0),0)+IFERROR(IF(AND($S118&gt;0,$S118&lt;&gt;""),VLOOKUP($R118,药材与丹炉!$B:$D,3,0),0),0)+IFERROR(IF(AND($W118&gt;0,$W118&lt;&gt;""),VLOOKUP($V118,药材与丹炉!$B:$D,3,0),0),0)&gt;0,1,IF(IFERROR(IF(AND($J118&gt;0,$J118&lt;&gt;""),VLOOKUP($I118,药材与丹炉!$B:$D,3,0),0),0)+IFERROR(IF(AND($N118&gt;0,$N118&lt;&gt;""),VLOOKUP($M118,药材与丹炉!$B:$D,3,0),0),0)+IFERROR(IF(AND($S118&gt;0,$S118&lt;&gt;""),VLOOKUP($R118,药材与丹炉!$B:$D,3,0),0),0)+IFERROR(IF(AND($W118&gt;0,$W118&lt;&gt;""),VLOOKUP($V118,药材与丹炉!$B:$D,3,0),0),0)&lt;0,2,0))</f>
        <v>2</v>
      </c>
      <c r="Y118" s="1185">
        <v>1080</v>
      </c>
      <c r="Z118" s="1185" t="s">
        <v>3691</v>
      </c>
      <c r="AA118" s="1186">
        <f>IFERROR($Y118/VLOOKUP($Z118,药材与丹炉!$B:$H,COLUMN(药材与丹炉!$H119)-1,0),"")</f>
        <v>1</v>
      </c>
      <c r="AB118" s="1185" t="s">
        <v>3692</v>
      </c>
      <c r="AC118" s="1185">
        <f>IFERROR(IF($B118-VLOOKUP($AB118,药材与丹炉!$N:$P,2,0)&lt;0,IF($AO$1="是",0,1),IF($B118-VLOOKUP($AB118,药材与丹炉!$N:$P,2,0)=0,2,IF($B118-VLOOKUP($AB118,药材与丹炉!$N:$P,2,0)=1,40,IF($B118-VLOOKUP($AB118,药材与丹炉!$N:$P,2,0)=2,80,"爆炸")))),"")</f>
        <v>2</v>
      </c>
      <c r="AD118" s="1186">
        <f t="shared" si="23"/>
        <v>11</v>
      </c>
      <c r="AE118" s="1185">
        <f>IFERROR($J118*VLOOKUP($I118,药材与丹炉!$B:$K,10,0),0)+IFERROR($N118*VLOOKUP($M118,药材与丹炉!$B:$K,10,0),0)+IFERROR($S118*VLOOKUP($R118,药材与丹炉!$B:$K,10,0),0)+IFERROR($W118*VLOOKUP($V118,药材与丹炉!$B:$K,10,0),0)+IFERROR($AA118*VLOOKUP($Z118,药材与丹炉!$B:$K,10,0),0)+IFERROR($AC118*VLOOKUP($AB118,药材与丹炉!$N:$P,3,0)/100,0)</f>
        <v>1458600</v>
      </c>
      <c r="AF118" s="1185">
        <v>1078000</v>
      </c>
      <c r="AG118" s="693">
        <f t="shared" si="24"/>
        <v>-380600</v>
      </c>
      <c r="AH118" s="1181">
        <f t="shared" si="25"/>
        <v>2156000</v>
      </c>
      <c r="AI118" s="1181">
        <f t="shared" si="26"/>
        <v>697400</v>
      </c>
      <c r="AJ118" s="1185">
        <f>IFERROR(IF($Y118/VLOOKUP($Y118,药材与丹炉!$T:$U,2,0)&lt;=(VLOOKUP($AB118,药材与丹炉!$N:$O,2,0)+8)-($J118+IFERROR(IF($N118="",0,$N118),0)+IFERROR(IF($S118="",0,$S118),0)+IFERROR(IF($W118="",0,$W118),0)),1,2),1)</f>
        <v>2</v>
      </c>
      <c r="AK118" s="1184" t="b">
        <f>OR(NOT(IFERROR(OR($L118="",AND($L118&lt;&gt;"",$L118&gt;0,VLOOKUP($AB118,药材与丹炉!$N:$O,2,0)=6)),0)),AND($L118&lt;&gt;"",$L118&gt;0,OR(VLOOKUP($AB118,药材与丹炉!$N:$Q,4,0)-2&lt;$N118,$N118="")),AND($U118&lt;&gt;"",$U118&gt;0,OR(VLOOKUP($AB118,药材与丹炉!$N:$Q,4,0)-3&lt;$W118,$W118="")),NOT(OR(AND($Q118&lt;&gt;"",$S118&lt;&gt;"",VLOOKUP($AB118,药材与丹炉!$N:$Q,4,0)-3&gt;=$S118),$P118="")),NOT(OR(AND($H118&lt;&gt;"",$J118&lt;&gt;"",VLOOKUP($AB118,药材与丹炉!$N:$Q,4,0)-1&gt;=$J118),$G118="")),NOT(OR($U118="",AND($U118&lt;&gt;"",$U118&gt;0))),NOT(OR($Y118="",IF($Z118&lt;&gt;"",IFERROR(IF(VLOOKUP($Z118,药材与丹炉!$B:$D,3,0)=-1,$X118=1,IF(VLOOKUP($Z118,药材与丹炉!$B:$D,3,0)=1,$X118=2,$X118=0)),0),0))),$AC118="爆炸",(VLOOKUP($AB118,药材与丹炉!$N:$O,2,0)+8)&lt;$AD118)</f>
        <v>0</v>
      </c>
    </row>
    <row r="119" spans="1:37" ht="21.95" customHeight="1">
      <c r="A119" s="1185">
        <v>5508</v>
      </c>
      <c r="B119" s="1185">
        <v>6</v>
      </c>
      <c r="C119" s="1185" t="s">
        <v>3705</v>
      </c>
      <c r="D119" s="1185">
        <v>10</v>
      </c>
      <c r="E119" s="1188" t="s">
        <v>3706</v>
      </c>
      <c r="F119" s="1185">
        <v>1080</v>
      </c>
      <c r="G119" s="1185" t="s">
        <v>6305</v>
      </c>
      <c r="H119" s="1185">
        <v>1080</v>
      </c>
      <c r="I119" s="1185" t="s">
        <v>3770</v>
      </c>
      <c r="J119" s="1186">
        <f>IFERROR(CEILING($H119/VLOOKUP($I119,药材与丹炉!$B:$H,COLUMN(药材与丹炉!$H120)-1,0),1),"")</f>
        <v>1</v>
      </c>
      <c r="K119" s="1185" t="s">
        <v>6305</v>
      </c>
      <c r="L119" s="1185" t="str">
        <f t="shared" si="22"/>
        <v/>
      </c>
      <c r="M119" s="1185"/>
      <c r="N119" s="1186" t="str">
        <f>IFERROR(CEILING($L119/VLOOKUP($M119,药材与丹炉!$B:$H,COLUMN(药材与丹炉!$H120)-1,0),1),"")</f>
        <v/>
      </c>
      <c r="O119" s="1185"/>
      <c r="P119" s="1185" t="s">
        <v>6306</v>
      </c>
      <c r="Q119" s="1185">
        <v>3240</v>
      </c>
      <c r="R119" s="1185" t="s">
        <v>3707</v>
      </c>
      <c r="S119" s="1186">
        <f>IFERROR(CEILING($Q119/VLOOKUP($R119,药材与丹炉!$B:$H,COLUMN(药材与丹炉!$H120)-1,0),1),"")</f>
        <v>3</v>
      </c>
      <c r="T119" s="1185" t="s">
        <v>6301</v>
      </c>
      <c r="U119" s="1185">
        <v>1080</v>
      </c>
      <c r="V119" s="1185" t="s">
        <v>3764</v>
      </c>
      <c r="W119" s="1186">
        <f>IFERROR(CEILING($U119/VLOOKUP($V119,药材与丹炉!$B:$H,COLUMN(药材与丹炉!$H120)-1,0),1),"")</f>
        <v>6</v>
      </c>
      <c r="X119" s="1185">
        <f>IF(IFERROR(IF(AND($J119&gt;0,$J119&lt;&gt;""),VLOOKUP($I119,药材与丹炉!$B:$D,3,0),0),0)+IFERROR(IF(AND($N119&gt;0,$N119&lt;&gt;""),VLOOKUP($M119,药材与丹炉!$B:$D,3,0),0),0)+IFERROR(IF(AND($S119&gt;0,$S119&lt;&gt;""),VLOOKUP($R119,药材与丹炉!$B:$D,3,0),0),0)+IFERROR(IF(AND($W119&gt;0,$W119&lt;&gt;""),VLOOKUP($V119,药材与丹炉!$B:$D,3,0),0),0)&gt;0,1,IF(IFERROR(IF(AND($J119&gt;0,$J119&lt;&gt;""),VLOOKUP($I119,药材与丹炉!$B:$D,3,0),0),0)+IFERROR(IF(AND($N119&gt;0,$N119&lt;&gt;""),VLOOKUP($M119,药材与丹炉!$B:$D,3,0),0),0)+IFERROR(IF(AND($S119&gt;0,$S119&lt;&gt;""),VLOOKUP($R119,药材与丹炉!$B:$D,3,0),0),0)+IFERROR(IF(AND($W119&gt;0,$W119&lt;&gt;""),VLOOKUP($V119,药材与丹炉!$B:$D,3,0),0),0)&lt;0,2,0))</f>
        <v>0</v>
      </c>
      <c r="Y119" s="1185">
        <v>1080</v>
      </c>
      <c r="Z119" s="1185" t="s">
        <v>3710</v>
      </c>
      <c r="AA119" s="1186">
        <f>IFERROR($Y119/VLOOKUP($Z119,药材与丹炉!$B:$H,COLUMN(药材与丹炉!$H120)-1,0),"")</f>
        <v>1</v>
      </c>
      <c r="AB119" s="1185" t="s">
        <v>3692</v>
      </c>
      <c r="AC119" s="1185">
        <f>IFERROR(IF($B119-VLOOKUP($AB119,药材与丹炉!$N:$P,2,0)&lt;0,IF($AO$1="是",0,1),IF($B119-VLOOKUP($AB119,药材与丹炉!$N:$P,2,0)=0,2,IF($B119-VLOOKUP($AB119,药材与丹炉!$N:$P,2,0)=1,40,IF($B119-VLOOKUP($AB119,药材与丹炉!$N:$P,2,0)=2,80,"爆炸")))),"")</f>
        <v>2</v>
      </c>
      <c r="AD119" s="1186">
        <f t="shared" si="23"/>
        <v>11</v>
      </c>
      <c r="AE119" s="1185">
        <f>IFERROR($J119*VLOOKUP($I119,药材与丹炉!$B:$K,10,0),0)+IFERROR($N119*VLOOKUP($M119,药材与丹炉!$B:$K,10,0),0)+IFERROR($S119*VLOOKUP($R119,药材与丹炉!$B:$K,10,0),0)+IFERROR($W119*VLOOKUP($V119,药材与丹炉!$B:$K,10,0),0)+IFERROR($AA119*VLOOKUP($Z119,药材与丹炉!$B:$K,10,0),0)+IFERROR($AC119*VLOOKUP($AB119,药材与丹炉!$N:$P,3,0)/100,0)</f>
        <v>1458600</v>
      </c>
      <c r="AF119" s="1185">
        <v>1078000</v>
      </c>
      <c r="AG119" s="693">
        <f t="shared" si="24"/>
        <v>-380600</v>
      </c>
      <c r="AH119" s="1181">
        <f t="shared" si="25"/>
        <v>2156000</v>
      </c>
      <c r="AI119" s="1181">
        <f t="shared" si="26"/>
        <v>697400</v>
      </c>
      <c r="AJ119" s="1185">
        <f>IFERROR(IF($Y119/VLOOKUP($Y119,药材与丹炉!$T:$U,2,0)&lt;=(VLOOKUP($AB119,药材与丹炉!$N:$O,2,0)+8)-($J119+IFERROR(IF($N119="",0,$N119),0)+IFERROR(IF($S119="",0,$S119),0)+IFERROR(IF($W119="",0,$W119),0)),1,2),1)</f>
        <v>2</v>
      </c>
      <c r="AK119" s="1184" t="b">
        <f>OR(NOT(IFERROR(OR($L119="",AND($L119&lt;&gt;"",$L119&gt;0,VLOOKUP($AB119,药材与丹炉!$N:$O,2,0)=6)),0)),AND($L119&lt;&gt;"",$L119&gt;0,OR(VLOOKUP($AB119,药材与丹炉!$N:$Q,4,0)-2&lt;$N119,$N119="")),AND($U119&lt;&gt;"",$U119&gt;0,OR(VLOOKUP($AB119,药材与丹炉!$N:$Q,4,0)-3&lt;$W119,$W119="")),NOT(OR(AND($Q119&lt;&gt;"",$S119&lt;&gt;"",VLOOKUP($AB119,药材与丹炉!$N:$Q,4,0)-3&gt;=$S119),$P119="")),NOT(OR(AND($H119&lt;&gt;"",$J119&lt;&gt;"",VLOOKUP($AB119,药材与丹炉!$N:$Q,4,0)-1&gt;=$J119),$G119="")),NOT(OR($U119="",AND($U119&lt;&gt;"",$U119&gt;0))),NOT(OR($Y119="",IF($Z119&lt;&gt;"",IFERROR(IF(VLOOKUP($Z119,药材与丹炉!$B:$D,3,0)=-1,$X119=1,IF(VLOOKUP($Z119,药材与丹炉!$B:$D,3,0)=1,$X119=2,$X119=0)),0),0))),$AC119="爆炸",(VLOOKUP($AB119,药材与丹炉!$N:$O,2,0)+8)&lt;$AD119)</f>
        <v>0</v>
      </c>
    </row>
    <row r="120" spans="1:37" ht="21.95" customHeight="1">
      <c r="A120" s="1185">
        <v>5509</v>
      </c>
      <c r="B120" s="1185">
        <v>6</v>
      </c>
      <c r="C120" s="1185" t="s">
        <v>3708</v>
      </c>
      <c r="D120" s="1185">
        <v>10</v>
      </c>
      <c r="E120" s="1188" t="s">
        <v>3709</v>
      </c>
      <c r="F120" s="1185">
        <v>1080</v>
      </c>
      <c r="G120" s="1185" t="s">
        <v>6305</v>
      </c>
      <c r="H120" s="1185">
        <v>1080</v>
      </c>
      <c r="I120" s="1185" t="s">
        <v>3770</v>
      </c>
      <c r="J120" s="1186">
        <f>IFERROR(CEILING($H120/VLOOKUP($I120,药材与丹炉!$B:$H,COLUMN(药材与丹炉!$H121)-1,0),1),"")</f>
        <v>1</v>
      </c>
      <c r="K120" s="1185" t="s">
        <v>6305</v>
      </c>
      <c r="L120" s="1185" t="str">
        <f t="shared" si="22"/>
        <v/>
      </c>
      <c r="M120" s="1185"/>
      <c r="N120" s="1186" t="str">
        <f>IFERROR(CEILING($L120/VLOOKUP($M120,药材与丹炉!$B:$H,COLUMN(药材与丹炉!$H121)-1,0),1),"")</f>
        <v/>
      </c>
      <c r="O120" s="1185"/>
      <c r="P120" s="1185" t="s">
        <v>4286</v>
      </c>
      <c r="Q120" s="1185">
        <v>3240</v>
      </c>
      <c r="R120" s="1185" t="s">
        <v>3710</v>
      </c>
      <c r="S120" s="1186">
        <f>IFERROR(CEILING($Q120/VLOOKUP($R120,药材与丹炉!$B:$H,COLUMN(药材与丹炉!$H121)-1,0),1),"")</f>
        <v>3</v>
      </c>
      <c r="T120" s="1185" t="s">
        <v>6301</v>
      </c>
      <c r="U120" s="1185">
        <v>1080</v>
      </c>
      <c r="V120" s="1185" t="s">
        <v>3764</v>
      </c>
      <c r="W120" s="1186">
        <f>IFERROR(CEILING($U120/VLOOKUP($V120,药材与丹炉!$B:$H,COLUMN(药材与丹炉!$H121)-1,0),1),"")</f>
        <v>6</v>
      </c>
      <c r="X120" s="1185">
        <f>IF(IFERROR(IF(AND($J120&gt;0,$J120&lt;&gt;""),VLOOKUP($I120,药材与丹炉!$B:$D,3,0),0),0)+IFERROR(IF(AND($N120&gt;0,$N120&lt;&gt;""),VLOOKUP($M120,药材与丹炉!$B:$D,3,0),0),0)+IFERROR(IF(AND($S120&gt;0,$S120&lt;&gt;""),VLOOKUP($R120,药材与丹炉!$B:$D,3,0),0),0)+IFERROR(IF(AND($W120&gt;0,$W120&lt;&gt;""),VLOOKUP($V120,药材与丹炉!$B:$D,3,0),0),0)&gt;0,1,IF(IFERROR(IF(AND($J120&gt;0,$J120&lt;&gt;""),VLOOKUP($I120,药材与丹炉!$B:$D,3,0),0),0)+IFERROR(IF(AND($N120&gt;0,$N120&lt;&gt;""),VLOOKUP($M120,药材与丹炉!$B:$D,3,0),0),0)+IFERROR(IF(AND($S120&gt;0,$S120&lt;&gt;""),VLOOKUP($R120,药材与丹炉!$B:$D,3,0),0),0)+IFERROR(IF(AND($W120&gt;0,$W120&lt;&gt;""),VLOOKUP($V120,药材与丹炉!$B:$D,3,0),0),0)&lt;0,2,0))</f>
        <v>2</v>
      </c>
      <c r="Y120" s="1185">
        <v>1080</v>
      </c>
      <c r="Z120" s="1185" t="s">
        <v>3691</v>
      </c>
      <c r="AA120" s="1186">
        <f>IFERROR($Y120/VLOOKUP($Z120,药材与丹炉!$B:$H,COLUMN(药材与丹炉!$H121)-1,0),"")</f>
        <v>1</v>
      </c>
      <c r="AB120" s="1185" t="s">
        <v>3692</v>
      </c>
      <c r="AC120" s="1185">
        <f>IFERROR(IF($B120-VLOOKUP($AB120,药材与丹炉!$N:$P,2,0)&lt;0,IF($AO$1="是",0,1),IF($B120-VLOOKUP($AB120,药材与丹炉!$N:$P,2,0)=0,2,IF($B120-VLOOKUP($AB120,药材与丹炉!$N:$P,2,0)=1,40,IF($B120-VLOOKUP($AB120,药材与丹炉!$N:$P,2,0)=2,80,"爆炸")))),"")</f>
        <v>2</v>
      </c>
      <c r="AD120" s="1186">
        <f t="shared" si="23"/>
        <v>11</v>
      </c>
      <c r="AE120" s="1185">
        <f>IFERROR($J120*VLOOKUP($I120,药材与丹炉!$B:$K,10,0),0)+IFERROR($N120*VLOOKUP($M120,药材与丹炉!$B:$K,10,0),0)+IFERROR($S120*VLOOKUP($R120,药材与丹炉!$B:$K,10,0),0)+IFERROR($W120*VLOOKUP($V120,药材与丹炉!$B:$K,10,0),0)+IFERROR($AA120*VLOOKUP($Z120,药材与丹炉!$B:$K,10,0),0)+IFERROR($AC120*VLOOKUP($AB120,药材与丹炉!$N:$P,3,0)/100,0)</f>
        <v>1458600</v>
      </c>
      <c r="AF120" s="1185">
        <v>1078000</v>
      </c>
      <c r="AG120" s="693">
        <f t="shared" si="24"/>
        <v>-380600</v>
      </c>
      <c r="AH120" s="1181">
        <f t="shared" si="25"/>
        <v>2156000</v>
      </c>
      <c r="AI120" s="1181">
        <f t="shared" si="26"/>
        <v>697400</v>
      </c>
      <c r="AJ120" s="1185">
        <f>IFERROR(IF($Y120/VLOOKUP($Y120,药材与丹炉!$T:$U,2,0)&lt;=(VLOOKUP($AB120,药材与丹炉!$N:$O,2,0)+8)-($J120+IFERROR(IF($N120="",0,$N120),0)+IFERROR(IF($S120="",0,$S120),0)+IFERROR(IF($W120="",0,$W120),0)),1,2),1)</f>
        <v>2</v>
      </c>
      <c r="AK120" s="1184" t="b">
        <f>OR(NOT(IFERROR(OR($L120="",AND($L120&lt;&gt;"",$L120&gt;0,VLOOKUP($AB120,药材与丹炉!$N:$O,2,0)=6)),0)),AND($L120&lt;&gt;"",$L120&gt;0,OR(VLOOKUP($AB120,药材与丹炉!$N:$Q,4,0)-2&lt;$N120,$N120="")),AND($U120&lt;&gt;"",$U120&gt;0,OR(VLOOKUP($AB120,药材与丹炉!$N:$Q,4,0)-3&lt;$W120,$W120="")),NOT(OR(AND($Q120&lt;&gt;"",$S120&lt;&gt;"",VLOOKUP($AB120,药材与丹炉!$N:$Q,4,0)-3&gt;=$S120),$P120="")),NOT(OR(AND($H120&lt;&gt;"",$J120&lt;&gt;"",VLOOKUP($AB120,药材与丹炉!$N:$Q,4,0)-1&gt;=$J120),$G120="")),NOT(OR($U120="",AND($U120&lt;&gt;"",$U120&gt;0))),NOT(OR($Y120="",IF($Z120&lt;&gt;"",IFERROR(IF(VLOOKUP($Z120,药材与丹炉!$B:$D,3,0)=-1,$X120=1,IF(VLOOKUP($Z120,药材与丹炉!$B:$D,3,0)=1,$X120=2,$X120=0)),0),0))),$AC120="爆炸",(VLOOKUP($AB120,药材与丹炉!$N:$O,2,0)+8)&lt;$AD120)</f>
        <v>0</v>
      </c>
    </row>
    <row r="121" spans="1:37" ht="21.95" customHeight="1">
      <c r="A121" s="1185">
        <v>5510</v>
      </c>
      <c r="B121" s="1185">
        <v>6</v>
      </c>
      <c r="C121" s="1185" t="s">
        <v>3711</v>
      </c>
      <c r="D121" s="1185">
        <v>10</v>
      </c>
      <c r="E121" s="1188" t="s">
        <v>3712</v>
      </c>
      <c r="F121" s="1185">
        <v>1080</v>
      </c>
      <c r="G121" s="1185" t="s">
        <v>6305</v>
      </c>
      <c r="H121" s="1185">
        <v>1080</v>
      </c>
      <c r="I121" s="1185" t="s">
        <v>3770</v>
      </c>
      <c r="J121" s="1186">
        <f>IFERROR(CEILING($H121/VLOOKUP($I121,药材与丹炉!$B:$H,COLUMN(药材与丹炉!$H122)-1,0),1),"")</f>
        <v>1</v>
      </c>
      <c r="K121" s="1185" t="s">
        <v>6305</v>
      </c>
      <c r="L121" s="1185" t="str">
        <f t="shared" si="22"/>
        <v/>
      </c>
      <c r="M121" s="1185"/>
      <c r="N121" s="1186" t="str">
        <f>IFERROR(CEILING($L121/VLOOKUP($M121,药材与丹炉!$B:$H,COLUMN(药材与丹炉!$H122)-1,0),1),"")</f>
        <v/>
      </c>
      <c r="O121" s="1185"/>
      <c r="P121" s="1185" t="s">
        <v>6303</v>
      </c>
      <c r="Q121" s="1185">
        <v>3240</v>
      </c>
      <c r="R121" s="1185" t="s">
        <v>3713</v>
      </c>
      <c r="S121" s="1186">
        <f>IFERROR(CEILING($Q121/VLOOKUP($R121,药材与丹炉!$B:$H,COLUMN(药材与丹炉!$H122)-1,0),1),"")</f>
        <v>3</v>
      </c>
      <c r="T121" s="1185" t="s">
        <v>6301</v>
      </c>
      <c r="U121" s="1185">
        <v>1080</v>
      </c>
      <c r="V121" s="1185" t="s">
        <v>3764</v>
      </c>
      <c r="W121" s="1186">
        <f>IFERROR(CEILING($U121/VLOOKUP($V121,药材与丹炉!$B:$H,COLUMN(药材与丹炉!$H122)-1,0),1),"")</f>
        <v>6</v>
      </c>
      <c r="X121" s="1185">
        <f>IF(IFERROR(IF(AND($J121&gt;0,$J121&lt;&gt;""),VLOOKUP($I121,药材与丹炉!$B:$D,3,0),0),0)+IFERROR(IF(AND($N121&gt;0,$N121&lt;&gt;""),VLOOKUP($M121,药材与丹炉!$B:$D,3,0),0),0)+IFERROR(IF(AND($S121&gt;0,$S121&lt;&gt;""),VLOOKUP($R121,药材与丹炉!$B:$D,3,0),0),0)+IFERROR(IF(AND($W121&gt;0,$W121&lt;&gt;""),VLOOKUP($V121,药材与丹炉!$B:$D,3,0),0),0)&gt;0,1,IF(IFERROR(IF(AND($J121&gt;0,$J121&lt;&gt;""),VLOOKUP($I121,药材与丹炉!$B:$D,3,0),0),0)+IFERROR(IF(AND($N121&gt;0,$N121&lt;&gt;""),VLOOKUP($M121,药材与丹炉!$B:$D,3,0),0),0)+IFERROR(IF(AND($S121&gt;0,$S121&lt;&gt;""),VLOOKUP($R121,药材与丹炉!$B:$D,3,0),0),0)+IFERROR(IF(AND($W121&gt;0,$W121&lt;&gt;""),VLOOKUP($V121,药材与丹炉!$B:$D,3,0),0),0)&lt;0,2,0))</f>
        <v>0</v>
      </c>
      <c r="Y121" s="1185">
        <v>1080</v>
      </c>
      <c r="Z121" s="1185" t="s">
        <v>3769</v>
      </c>
      <c r="AA121" s="1186">
        <f>IFERROR($Y121/VLOOKUP($Z121,药材与丹炉!$B:$H,COLUMN(药材与丹炉!$H122)-1,0),"")</f>
        <v>1</v>
      </c>
      <c r="AB121" s="1185" t="s">
        <v>3692</v>
      </c>
      <c r="AC121" s="1185">
        <f>IFERROR(IF($B121-VLOOKUP($AB121,药材与丹炉!$N:$P,2,0)&lt;0,IF($AO$1="是",0,1),IF($B121-VLOOKUP($AB121,药材与丹炉!$N:$P,2,0)=0,2,IF($B121-VLOOKUP($AB121,药材与丹炉!$N:$P,2,0)=1,40,IF($B121-VLOOKUP($AB121,药材与丹炉!$N:$P,2,0)=2,80,"爆炸")))),"")</f>
        <v>2</v>
      </c>
      <c r="AD121" s="1186">
        <f t="shared" si="23"/>
        <v>11</v>
      </c>
      <c r="AE121" s="1185">
        <f>IFERROR($J121*VLOOKUP($I121,药材与丹炉!$B:$K,10,0),0)+IFERROR($N121*VLOOKUP($M121,药材与丹炉!$B:$K,10,0),0)+IFERROR($S121*VLOOKUP($R121,药材与丹炉!$B:$K,10,0),0)+IFERROR($W121*VLOOKUP($V121,药材与丹炉!$B:$K,10,0),0)+IFERROR($AA121*VLOOKUP($Z121,药材与丹炉!$B:$K,10,0),0)+IFERROR($AC121*VLOOKUP($AB121,药材与丹炉!$N:$P,3,0)/100,0)</f>
        <v>1458600</v>
      </c>
      <c r="AF121" s="1185">
        <v>1078000</v>
      </c>
      <c r="AG121" s="693">
        <f t="shared" si="24"/>
        <v>-380600</v>
      </c>
      <c r="AH121" s="1181">
        <f t="shared" si="25"/>
        <v>2156000</v>
      </c>
      <c r="AI121" s="1181">
        <f t="shared" si="26"/>
        <v>697400</v>
      </c>
      <c r="AJ121" s="1185">
        <f>IFERROR(IF($Y121/VLOOKUP($Y121,药材与丹炉!$T:$U,2,0)&lt;=(VLOOKUP($AB121,药材与丹炉!$N:$O,2,0)+8)-($J121+IFERROR(IF($N121="",0,$N121),0)+IFERROR(IF($S121="",0,$S121),0)+IFERROR(IF($W121="",0,$W121),0)),1,2),1)</f>
        <v>2</v>
      </c>
      <c r="AK121" s="1184" t="b">
        <f>OR(NOT(IFERROR(OR($L121="",AND($L121&lt;&gt;"",$L121&gt;0,VLOOKUP($AB121,药材与丹炉!$N:$O,2,0)=6)),0)),AND($L121&lt;&gt;"",$L121&gt;0,OR(VLOOKUP($AB121,药材与丹炉!$N:$Q,4,0)-2&lt;$N121,$N121="")),AND($U121&lt;&gt;"",$U121&gt;0,OR(VLOOKUP($AB121,药材与丹炉!$N:$Q,4,0)-3&lt;$W121,$W121="")),NOT(OR(AND($Q121&lt;&gt;"",$S121&lt;&gt;"",VLOOKUP($AB121,药材与丹炉!$N:$Q,4,0)-3&gt;=$S121),$P121="")),NOT(OR(AND($H121&lt;&gt;"",$J121&lt;&gt;"",VLOOKUP($AB121,药材与丹炉!$N:$Q,4,0)-1&gt;=$J121),$G121="")),NOT(OR($U121="",AND($U121&lt;&gt;"",$U121&gt;0))),NOT(OR($Y121="",IF($Z121&lt;&gt;"",IFERROR(IF(VLOOKUP($Z121,药材与丹炉!$B:$D,3,0)=-1,$X121=1,IF(VLOOKUP($Z121,药材与丹炉!$B:$D,3,0)=1,$X121=2,$X121=0)),0),0))),$AC121="爆炸",(VLOOKUP($AB121,药材与丹炉!$N:$O,2,0)+8)&lt;$AD121)</f>
        <v>0</v>
      </c>
    </row>
    <row r="122" spans="1:37" ht="21.95" customHeight="1">
      <c r="A122" s="1185">
        <v>5511</v>
      </c>
      <c r="B122" s="1185">
        <v>6</v>
      </c>
      <c r="C122" s="1185" t="s">
        <v>3714</v>
      </c>
      <c r="D122" s="1185">
        <v>10</v>
      </c>
      <c r="E122" s="1188" t="s">
        <v>3715</v>
      </c>
      <c r="F122" s="1185">
        <v>1080</v>
      </c>
      <c r="G122" s="1185" t="s">
        <v>6305</v>
      </c>
      <c r="H122" s="1185">
        <v>1080</v>
      </c>
      <c r="I122" s="1185" t="s">
        <v>3770</v>
      </c>
      <c r="J122" s="1186">
        <f>IFERROR(CEILING($H122/VLOOKUP($I122,药材与丹炉!$B:$H,COLUMN(药材与丹炉!$H123)-1,0),1),"")</f>
        <v>1</v>
      </c>
      <c r="K122" s="1185" t="s">
        <v>6305</v>
      </c>
      <c r="L122" s="1185" t="str">
        <f t="shared" si="22"/>
        <v/>
      </c>
      <c r="M122" s="1185"/>
      <c r="N122" s="1186" t="str">
        <f>IFERROR(CEILING($L122/VLOOKUP($M122,药材与丹炉!$B:$H,COLUMN(药材与丹炉!$H123)-1,0),1),"")</f>
        <v/>
      </c>
      <c r="O122" s="1185"/>
      <c r="P122" s="1185" t="s">
        <v>249</v>
      </c>
      <c r="Q122" s="1185">
        <v>3240</v>
      </c>
      <c r="R122" s="1185" t="s">
        <v>3716</v>
      </c>
      <c r="S122" s="1186">
        <f>IFERROR(CEILING($Q122/VLOOKUP($R122,药材与丹炉!$B:$H,COLUMN(药材与丹炉!$H123)-1,0),1),"")</f>
        <v>3</v>
      </c>
      <c r="T122" s="1185" t="s">
        <v>6301</v>
      </c>
      <c r="U122" s="1185">
        <v>1080</v>
      </c>
      <c r="V122" s="1185" t="s">
        <v>3764</v>
      </c>
      <c r="W122" s="1186">
        <f>IFERROR(CEILING($U122/VLOOKUP($V122,药材与丹炉!$B:$H,COLUMN(药材与丹炉!$H123)-1,0),1),"")</f>
        <v>6</v>
      </c>
      <c r="X122" s="1185">
        <f>IF(IFERROR(IF(AND($J122&gt;0,$J122&lt;&gt;""),VLOOKUP($I122,药材与丹炉!$B:$D,3,0),0),0)+IFERROR(IF(AND($N122&gt;0,$N122&lt;&gt;""),VLOOKUP($M122,药材与丹炉!$B:$D,3,0),0),0)+IFERROR(IF(AND($S122&gt;0,$S122&lt;&gt;""),VLOOKUP($R122,药材与丹炉!$B:$D,3,0),0),0)+IFERROR(IF(AND($W122&gt;0,$W122&lt;&gt;""),VLOOKUP($V122,药材与丹炉!$B:$D,3,0),0),0)&gt;0,1,IF(IFERROR(IF(AND($J122&gt;0,$J122&lt;&gt;""),VLOOKUP($I122,药材与丹炉!$B:$D,3,0),0),0)+IFERROR(IF(AND($N122&gt;0,$N122&lt;&gt;""),VLOOKUP($M122,药材与丹炉!$B:$D,3,0),0),0)+IFERROR(IF(AND($S122&gt;0,$S122&lt;&gt;""),VLOOKUP($R122,药材与丹炉!$B:$D,3,0),0),0)+IFERROR(IF(AND($W122&gt;0,$W122&lt;&gt;""),VLOOKUP($V122,药材与丹炉!$B:$D,3,0),0),0)&lt;0,2,0))</f>
        <v>2</v>
      </c>
      <c r="Y122" s="1185">
        <v>1080</v>
      </c>
      <c r="Z122" s="1185" t="s">
        <v>3691</v>
      </c>
      <c r="AA122" s="1186">
        <f>IFERROR($Y122/VLOOKUP($Z122,药材与丹炉!$B:$H,COLUMN(药材与丹炉!$H123)-1,0),"")</f>
        <v>1</v>
      </c>
      <c r="AB122" s="1185" t="s">
        <v>3692</v>
      </c>
      <c r="AC122" s="1185">
        <f>IFERROR(IF($B122-VLOOKUP($AB122,药材与丹炉!$N:$P,2,0)&lt;0,IF($AO$1="是",0,1),IF($B122-VLOOKUP($AB122,药材与丹炉!$N:$P,2,0)=0,2,IF($B122-VLOOKUP($AB122,药材与丹炉!$N:$P,2,0)=1,40,IF($B122-VLOOKUP($AB122,药材与丹炉!$N:$P,2,0)=2,80,"爆炸")))),"")</f>
        <v>2</v>
      </c>
      <c r="AD122" s="1186">
        <f t="shared" si="23"/>
        <v>11</v>
      </c>
      <c r="AE122" s="1185">
        <f>IFERROR($J122*VLOOKUP($I122,药材与丹炉!$B:$K,10,0),0)+IFERROR($N122*VLOOKUP($M122,药材与丹炉!$B:$K,10,0),0)+IFERROR($S122*VLOOKUP($R122,药材与丹炉!$B:$K,10,0),0)+IFERROR($W122*VLOOKUP($V122,药材与丹炉!$B:$K,10,0),0)+IFERROR($AA122*VLOOKUP($Z122,药材与丹炉!$B:$K,10,0),0)+IFERROR($AC122*VLOOKUP($AB122,药材与丹炉!$N:$P,3,0)/100,0)</f>
        <v>1458600</v>
      </c>
      <c r="AF122" s="1185">
        <v>1078000</v>
      </c>
      <c r="AG122" s="693">
        <f t="shared" si="24"/>
        <v>-380600</v>
      </c>
      <c r="AH122" s="1181">
        <f t="shared" si="25"/>
        <v>2156000</v>
      </c>
      <c r="AI122" s="1181">
        <f t="shared" si="26"/>
        <v>697400</v>
      </c>
      <c r="AJ122" s="1185">
        <f>IFERROR(IF($Y122/VLOOKUP($Y122,药材与丹炉!$T:$U,2,0)&lt;=(VLOOKUP($AB122,药材与丹炉!$N:$O,2,0)+8)-($J122+IFERROR(IF($N122="",0,$N122),0)+IFERROR(IF($S122="",0,$S122),0)+IFERROR(IF($W122="",0,$W122),0)),1,2),1)</f>
        <v>2</v>
      </c>
      <c r="AK122" s="1184" t="b">
        <f>OR(NOT(IFERROR(OR($L122="",AND($L122&lt;&gt;"",$L122&gt;0,VLOOKUP($AB122,药材与丹炉!$N:$O,2,0)=6)),0)),AND($L122&lt;&gt;"",$L122&gt;0,OR(VLOOKUP($AB122,药材与丹炉!$N:$Q,4,0)-2&lt;$N122,$N122="")),AND($U122&lt;&gt;"",$U122&gt;0,OR(VLOOKUP($AB122,药材与丹炉!$N:$Q,4,0)-3&lt;$W122,$W122="")),NOT(OR(AND($Q122&lt;&gt;"",$S122&lt;&gt;"",VLOOKUP($AB122,药材与丹炉!$N:$Q,4,0)-3&gt;=$S122),$P122="")),NOT(OR(AND($H122&lt;&gt;"",$J122&lt;&gt;"",VLOOKUP($AB122,药材与丹炉!$N:$Q,4,0)-1&gt;=$J122),$G122="")),NOT(OR($U122="",AND($U122&lt;&gt;"",$U122&gt;0))),NOT(OR($Y122="",IF($Z122&lt;&gt;"",IFERROR(IF(VLOOKUP($Z122,药材与丹炉!$B:$D,3,0)=-1,$X122=1,IF(VLOOKUP($Z122,药材与丹炉!$B:$D,3,0)=1,$X122=2,$X122=0)),0),0))),$AC122="爆炸",(VLOOKUP($AB122,药材与丹炉!$N:$O,2,0)+8)&lt;$AD122)</f>
        <v>0</v>
      </c>
    </row>
    <row r="123" spans="1:37" ht="21.95" customHeight="1">
      <c r="A123" s="1185">
        <v>5512</v>
      </c>
      <c r="B123" s="1185">
        <v>6</v>
      </c>
      <c r="C123" s="1185" t="s">
        <v>3717</v>
      </c>
      <c r="D123" s="1185">
        <v>1</v>
      </c>
      <c r="E123" s="1188" t="s">
        <v>3718</v>
      </c>
      <c r="F123" s="1185">
        <v>2160</v>
      </c>
      <c r="G123" s="1185" t="s">
        <v>6305</v>
      </c>
      <c r="H123" s="1185">
        <v>2160</v>
      </c>
      <c r="I123" s="1185" t="s">
        <v>3698</v>
      </c>
      <c r="J123" s="1186">
        <f>IFERROR(CEILING($H123/VLOOKUP($I123,药材与丹炉!$B:$H,COLUMN(药材与丹炉!$H124)-1,0),1),"")</f>
        <v>2</v>
      </c>
      <c r="K123" s="1185" t="s">
        <v>6305</v>
      </c>
      <c r="L123" s="1185" t="str">
        <f t="shared" si="22"/>
        <v/>
      </c>
      <c r="M123" s="1185"/>
      <c r="N123" s="1186" t="str">
        <f>IFERROR(CEILING($L123/VLOOKUP($M123,药材与丹炉!$B:$H,COLUMN(药材与丹炉!$H124)-1,0),1),"")</f>
        <v/>
      </c>
      <c r="O123" s="1185">
        <v>7560</v>
      </c>
      <c r="P123" s="1185" t="s">
        <v>6296</v>
      </c>
      <c r="Q123" s="1185">
        <v>7560</v>
      </c>
      <c r="R123" s="1185" t="s">
        <v>3720</v>
      </c>
      <c r="S123" s="1186">
        <f>IFERROR(CEILING($Q123/VLOOKUP($R123,药材与丹炉!$B:$H,COLUMN(药材与丹炉!$H124)-1,0),1),"")</f>
        <v>7</v>
      </c>
      <c r="T123" s="1185" t="s">
        <v>6296</v>
      </c>
      <c r="U123" s="1185" t="str">
        <f t="shared" ref="U123:U130" si="27">IFERROR(IF($O123-$Q123=0,"",$O123-$Q123),"")</f>
        <v/>
      </c>
      <c r="V123" s="1185"/>
      <c r="W123" s="1186" t="str">
        <f>IFERROR(CEILING($U123/VLOOKUP($V123,药材与丹炉!$B:$H,COLUMN(药材与丹炉!$H124)-1,0),1),"")</f>
        <v/>
      </c>
      <c r="X123" s="1185">
        <f>IF(IFERROR(IF(AND($J123&gt;0,$J123&lt;&gt;""),VLOOKUP($I123,药材与丹炉!$B:$D,3,0),0),0)+IFERROR(IF(AND($N123&gt;0,$N123&lt;&gt;""),VLOOKUP($M123,药材与丹炉!$B:$D,3,0),0),0)+IFERROR(IF(AND($S123&gt;0,$S123&lt;&gt;""),VLOOKUP($R123,药材与丹炉!$B:$D,3,0),0),0)+IFERROR(IF(AND($W123&gt;0,$W123&lt;&gt;""),VLOOKUP($V123,药材与丹炉!$B:$D,3,0),0),0)&gt;0,1,IF(IFERROR(IF(AND($J123&gt;0,$J123&lt;&gt;""),VLOOKUP($I123,药材与丹炉!$B:$D,3,0),0),0)+IFERROR(IF(AND($N123&gt;0,$N123&lt;&gt;""),VLOOKUP($M123,药材与丹炉!$B:$D,3,0),0),0)+IFERROR(IF(AND($S123&gt;0,$S123&lt;&gt;""),VLOOKUP($R123,药材与丹炉!$B:$D,3,0),0),0)+IFERROR(IF(AND($W123&gt;0,$W123&lt;&gt;""),VLOOKUP($V123,药材与丹炉!$B:$D,3,0),0),0)&lt;0,2,0))</f>
        <v>0</v>
      </c>
      <c r="Y123" s="1185">
        <v>1080</v>
      </c>
      <c r="Z123" s="1185" t="s">
        <v>3698</v>
      </c>
      <c r="AA123" s="1186">
        <f>IFERROR($Y123/VLOOKUP($Z123,药材与丹炉!$B:$H,COLUMN(药材与丹炉!$H124)-1,0),"")</f>
        <v>1</v>
      </c>
      <c r="AB123" s="1185" t="s">
        <v>3692</v>
      </c>
      <c r="AC123" s="1185">
        <f>IFERROR(IF($B123-VLOOKUP($AB123,药材与丹炉!$N:$P,2,0)&lt;0,IF($AO$1="是",0,1),IF($B123-VLOOKUP($AB123,药材与丹炉!$N:$P,2,0)=0,2,IF($B123-VLOOKUP($AB123,药材与丹炉!$N:$P,2,0)=1,40,IF($B123-VLOOKUP($AB123,药材与丹炉!$N:$P,2,0)=2,80,"爆炸")))),"")</f>
        <v>2</v>
      </c>
      <c r="AD123" s="1186">
        <f t="shared" si="23"/>
        <v>10</v>
      </c>
      <c r="AE123" s="1185">
        <f>IFERROR($J123*VLOOKUP($I123,药材与丹炉!$B:$K,10,0),0)+IFERROR($N123*VLOOKUP($M123,药材与丹炉!$B:$K,10,0),0)+IFERROR($S123*VLOOKUP($R123,药材与丹炉!$B:$K,10,0),0)+IFERROR($W123*VLOOKUP($V123,药材与丹炉!$B:$K,10,0),0)+IFERROR($AA123*VLOOKUP($Z123,药材与丹炉!$B:$K,10,0),0)+IFERROR($AC123*VLOOKUP($AB123,药材与丹炉!$N:$P,3,0)/100,0)</f>
        <v>2430600</v>
      </c>
      <c r="AF123" s="1185">
        <v>1782000</v>
      </c>
      <c r="AG123" s="693">
        <f t="shared" si="24"/>
        <v>-648600</v>
      </c>
      <c r="AH123" s="1181">
        <f t="shared" si="25"/>
        <v>3564000</v>
      </c>
      <c r="AI123" s="1181">
        <f t="shared" si="26"/>
        <v>1133400</v>
      </c>
      <c r="AJ123" s="1185">
        <f>IFERROR(IF($Y123/VLOOKUP($Y123,药材与丹炉!$T:$U,2,0)&lt;=(VLOOKUP($AB123,药材与丹炉!$N:$O,2,0)+8)-($J123+IFERROR(IF($N123="",0,$N123),0)+IFERROR(IF($S123="",0,$S123),0)+IFERROR(IF($W123="",0,$W123),0)),1,2),1)</f>
        <v>2</v>
      </c>
      <c r="AK123" s="1184" t="b">
        <f>OR(NOT(IFERROR(OR($L123="",AND($L123&lt;&gt;"",$L123&gt;0,VLOOKUP($AB123,药材与丹炉!$N:$O,2,0)=6)),0)),AND($L123&lt;&gt;"",$L123&gt;0,OR(VLOOKUP($AB123,药材与丹炉!$N:$Q,4,0)-2&lt;$N123,$N123="")),AND($U123&lt;&gt;"",$U123&gt;0,OR(VLOOKUP($AB123,药材与丹炉!$N:$Q,4,0)-3&lt;$W123,$W123="")),NOT(OR(AND($Q123&lt;&gt;"",$S123&lt;&gt;"",VLOOKUP($AB123,药材与丹炉!$N:$Q,4,0)-3&gt;=$S123),$P123="")),NOT(OR(AND($H123&lt;&gt;"",$J123&lt;&gt;"",VLOOKUP($AB123,药材与丹炉!$N:$Q,4,0)-1&gt;=$J123),$G123="")),NOT(OR($U123="",AND($U123&lt;&gt;"",$U123&gt;0))),NOT(OR($Y123="",IF($Z123&lt;&gt;"",IFERROR(IF(VLOOKUP($Z123,药材与丹炉!$B:$D,3,0)=-1,$X123=1,IF(VLOOKUP($Z123,药材与丹炉!$B:$D,3,0)=1,$X123=2,$X123=0)),0),0))),$AC123="爆炸",(VLOOKUP($AB123,药材与丹炉!$N:$O,2,0)+8)&lt;$AD123)</f>
        <v>0</v>
      </c>
    </row>
    <row r="124" spans="1:37" ht="21.95" customHeight="1">
      <c r="A124" s="1185">
        <v>5513</v>
      </c>
      <c r="B124" s="1185">
        <v>6</v>
      </c>
      <c r="C124" s="1185" t="s">
        <v>3721</v>
      </c>
      <c r="D124" s="1185">
        <v>3</v>
      </c>
      <c r="E124" s="1188" t="s">
        <v>3722</v>
      </c>
      <c r="F124" s="1185">
        <v>180</v>
      </c>
      <c r="G124" s="1185" t="s">
        <v>6305</v>
      </c>
      <c r="H124" s="1185">
        <v>180</v>
      </c>
      <c r="I124" s="1185" t="s">
        <v>3639</v>
      </c>
      <c r="J124" s="1186">
        <f>IFERROR(CEILING($H124/VLOOKUP($I124,药材与丹炉!$B:$H,COLUMN(药材与丹炉!$H125)-1,0),1),"")</f>
        <v>1</v>
      </c>
      <c r="K124" s="1185" t="s">
        <v>6305</v>
      </c>
      <c r="L124" s="1185" t="str">
        <f t="shared" si="22"/>
        <v/>
      </c>
      <c r="M124" s="1185"/>
      <c r="N124" s="1186" t="str">
        <f>IFERROR(CEILING($L124/VLOOKUP($M124,药材与丹炉!$B:$H,COLUMN(药材与丹炉!$H125)-1,0),1),"")</f>
        <v/>
      </c>
      <c r="O124" s="1185">
        <v>360</v>
      </c>
      <c r="P124" s="1185" t="s">
        <v>6327</v>
      </c>
      <c r="Q124" s="1185">
        <v>180</v>
      </c>
      <c r="R124" s="1185" t="s">
        <v>3660</v>
      </c>
      <c r="S124" s="1186">
        <f>IFERROR(CEILING($Q124/VLOOKUP($R124,药材与丹炉!$B:$H,COLUMN(药材与丹炉!$H125)-1,0),1),"")</f>
        <v>5</v>
      </c>
      <c r="T124" s="1185" t="s">
        <v>6327</v>
      </c>
      <c r="U124" s="1185">
        <f t="shared" si="27"/>
        <v>180</v>
      </c>
      <c r="V124" s="1185" t="s">
        <v>3660</v>
      </c>
      <c r="W124" s="1186">
        <f>IFERROR(CEILING($U124/VLOOKUP($V124,药材与丹炉!$B:$H,COLUMN(药材与丹炉!$H125)-1,0),1),"")</f>
        <v>5</v>
      </c>
      <c r="X124" s="1185">
        <f>IF(IFERROR(IF(AND($J124&gt;0,$J124&lt;&gt;""),VLOOKUP($I124,药材与丹炉!$B:$D,3,0),0),0)+IFERROR(IF(AND($N124&gt;0,$N124&lt;&gt;""),VLOOKUP($M124,药材与丹炉!$B:$D,3,0),0),0)+IFERROR(IF(AND($S124&gt;0,$S124&lt;&gt;""),VLOOKUP($R124,药材与丹炉!$B:$D,3,0),0),0)+IFERROR(IF(AND($W124&gt;0,$W124&lt;&gt;""),VLOOKUP($V124,药材与丹炉!$B:$D,3,0),0),0)&gt;0,1,IF(IFERROR(IF(AND($J124&gt;0,$J124&lt;&gt;""),VLOOKUP($I124,药材与丹炉!$B:$D,3,0),0),0)+IFERROR(IF(AND($N124&gt;0,$N124&lt;&gt;""),VLOOKUP($M124,药材与丹炉!$B:$D,3,0),0),0)+IFERROR(IF(AND($S124&gt;0,$S124&lt;&gt;""),VLOOKUP($R124,药材与丹炉!$B:$D,3,0),0),0)+IFERROR(IF(AND($W124&gt;0,$W124&lt;&gt;""),VLOOKUP($V124,药材与丹炉!$B:$D,3,0),0),0)&lt;0,2,0))</f>
        <v>2</v>
      </c>
      <c r="Y124" s="1185">
        <v>180</v>
      </c>
      <c r="Z124" s="1185" t="s">
        <v>3625</v>
      </c>
      <c r="AA124" s="1186">
        <f>IFERROR($Y124/VLOOKUP($Z124,药材与丹炉!$B:$H,COLUMN(药材与丹炉!$H125)-1,0),"")</f>
        <v>1</v>
      </c>
      <c r="AB124" s="1185" t="s">
        <v>3692</v>
      </c>
      <c r="AC124" s="1185">
        <f>IFERROR(IF($B124-VLOOKUP($AB124,药材与丹炉!$N:$P,2,0)&lt;0,IF($AO$1="是",0,1),IF($B124-VLOOKUP($AB124,药材与丹炉!$N:$P,2,0)=0,2,IF($B124-VLOOKUP($AB124,药材与丹炉!$N:$P,2,0)=1,40,IF($B124-VLOOKUP($AB124,药材与丹炉!$N:$P,2,0)=2,80,"爆炸")))),"")</f>
        <v>2</v>
      </c>
      <c r="AD124" s="1186">
        <f t="shared" si="23"/>
        <v>12</v>
      </c>
      <c r="AE124" s="1185">
        <f>IFERROR($J124*VLOOKUP($I124,药材与丹炉!$B:$K,10,0),0)+IFERROR($N124*VLOOKUP($M124,药材与丹炉!$B:$K,10,0),0)+IFERROR($S124*VLOOKUP($R124,药材与丹炉!$B:$K,10,0),0)+IFERROR($W124*VLOOKUP($V124,药材与丹炉!$B:$K,10,0),0)+IFERROR($AA124*VLOOKUP($Z124,药材与丹炉!$B:$K,10,0),0)+IFERROR($AC124*VLOOKUP($AB124,药材与丹炉!$N:$P,3,0)/100,0)</f>
        <v>124800</v>
      </c>
      <c r="AF124" s="1185">
        <v>121000</v>
      </c>
      <c r="AG124" s="693">
        <f t="shared" si="24"/>
        <v>-3800</v>
      </c>
      <c r="AH124" s="1181">
        <f t="shared" si="25"/>
        <v>242000</v>
      </c>
      <c r="AI124" s="1181">
        <f t="shared" si="26"/>
        <v>117200</v>
      </c>
      <c r="AJ124" s="1185">
        <f>IFERROR(IF($Y124/VLOOKUP($Y124,药材与丹炉!$T:$U,2,0)&lt;=(VLOOKUP($AB124,药材与丹炉!$N:$O,2,0)+8)-($J124+IFERROR(IF($N124="",0,$N124),0)+IFERROR(IF($S124="",0,$S124),0)+IFERROR(IF($W124="",0,$W124),0)),1,2),1)</f>
        <v>2</v>
      </c>
      <c r="AK124" s="1184" t="b">
        <f>OR(NOT(IFERROR(OR($L124="",AND($L124&lt;&gt;"",$L124&gt;0,VLOOKUP($AB124,药材与丹炉!$N:$O,2,0)=6)),0)),AND($L124&lt;&gt;"",$L124&gt;0,OR(VLOOKUP($AB124,药材与丹炉!$N:$Q,4,0)-2&lt;$N124,$N124="")),AND($U124&lt;&gt;"",$U124&gt;0,OR(VLOOKUP($AB124,药材与丹炉!$N:$Q,4,0)-3&lt;$W124,$W124="")),NOT(OR(AND($Q124&lt;&gt;"",$S124&lt;&gt;"",VLOOKUP($AB124,药材与丹炉!$N:$Q,4,0)-3&gt;=$S124),$P124="")),NOT(OR(AND($H124&lt;&gt;"",$J124&lt;&gt;"",VLOOKUP($AB124,药材与丹炉!$N:$Q,4,0)-1&gt;=$J124),$G124="")),NOT(OR($U124="",AND($U124&lt;&gt;"",$U124&gt;0))),NOT(OR($Y124="",IF($Z124&lt;&gt;"",IFERROR(IF(VLOOKUP($Z124,药材与丹炉!$B:$D,3,0)=-1,$X124=1,IF(VLOOKUP($Z124,药材与丹炉!$B:$D,3,0)=1,$X124=2,$X124=0)),0),0))),$AC124="爆炸",(VLOOKUP($AB124,药材与丹炉!$N:$O,2,0)+8)&lt;$AD124)</f>
        <v>0</v>
      </c>
    </row>
    <row r="125" spans="1:37" ht="21.95" customHeight="1">
      <c r="A125" s="1185">
        <v>5514</v>
      </c>
      <c r="B125" s="1185">
        <v>6</v>
      </c>
      <c r="C125" s="1179" t="s">
        <v>3724</v>
      </c>
      <c r="D125" s="1185">
        <v>1</v>
      </c>
      <c r="E125" s="1183" t="s">
        <v>3725</v>
      </c>
      <c r="F125" s="1179">
        <v>180</v>
      </c>
      <c r="G125" s="1185" t="s">
        <v>6305</v>
      </c>
      <c r="H125" s="1179">
        <v>180</v>
      </c>
      <c r="I125" s="1185" t="s">
        <v>3625</v>
      </c>
      <c r="J125" s="1186">
        <f>IFERROR(CEILING($H125/VLOOKUP($I125,药材与丹炉!$B:$H,COLUMN(药材与丹炉!$H126)-1,0),1),"")</f>
        <v>1</v>
      </c>
      <c r="K125" s="1185" t="s">
        <v>6305</v>
      </c>
      <c r="L125" s="1185" t="str">
        <f t="shared" si="22"/>
        <v/>
      </c>
      <c r="M125" s="1179"/>
      <c r="N125" s="1186" t="str">
        <f>IFERROR(CEILING($L125/VLOOKUP($M125,药材与丹炉!$B:$H,COLUMN(药材与丹炉!$H126)-1,0),1),"")</f>
        <v/>
      </c>
      <c r="O125" s="1179">
        <v>360</v>
      </c>
      <c r="P125" s="1185" t="s">
        <v>4208</v>
      </c>
      <c r="Q125" s="1179">
        <v>180</v>
      </c>
      <c r="R125" s="1179" t="s">
        <v>3663</v>
      </c>
      <c r="S125" s="1186">
        <f>IFERROR(CEILING($Q125/VLOOKUP($R125,药材与丹炉!$B:$H,COLUMN(药材与丹炉!$H126)-1,0),1),"")</f>
        <v>1</v>
      </c>
      <c r="T125" s="1185" t="s">
        <v>4208</v>
      </c>
      <c r="U125" s="1185">
        <f t="shared" si="27"/>
        <v>180</v>
      </c>
      <c r="V125" s="1179" t="s">
        <v>3663</v>
      </c>
      <c r="W125" s="1186">
        <f>IFERROR(CEILING($U125/VLOOKUP($V125,药材与丹炉!$B:$H,COLUMN(药材与丹炉!$H126)-1,0),1),"")</f>
        <v>1</v>
      </c>
      <c r="X125" s="1185">
        <f>IF(IFERROR(IF(AND($J125&gt;0,$J125&lt;&gt;""),VLOOKUP($I125,药材与丹炉!$B:$D,3,0),0),0)+IFERROR(IF(AND($N125&gt;0,$N125&lt;&gt;""),VLOOKUP($M125,药材与丹炉!$B:$D,3,0),0),0)+IFERROR(IF(AND($S125&gt;0,$S125&lt;&gt;""),VLOOKUP($R125,药材与丹炉!$B:$D,3,0),0),0)+IFERROR(IF(AND($W125&gt;0,$W125&lt;&gt;""),VLOOKUP($V125,药材与丹炉!$B:$D,3,0),0),0)&gt;0,1,IF(IFERROR(IF(AND($J125&gt;0,$J125&lt;&gt;""),VLOOKUP($I125,药材与丹炉!$B:$D,3,0),0),0)+IFERROR(IF(AND($N125&gt;0,$N125&lt;&gt;""),VLOOKUP($M125,药材与丹炉!$B:$D,3,0),0),0)+IFERROR(IF(AND($S125&gt;0,$S125&lt;&gt;""),VLOOKUP($R125,药材与丹炉!$B:$D,3,0),0),0)+IFERROR(IF(AND($W125&gt;0,$W125&lt;&gt;""),VLOOKUP($V125,药材与丹炉!$B:$D,3,0),0),0)&lt;0,2,0))</f>
        <v>1</v>
      </c>
      <c r="Y125" s="1179">
        <v>180</v>
      </c>
      <c r="Z125" s="1179" t="s">
        <v>3590</v>
      </c>
      <c r="AA125" s="1186">
        <f>IFERROR($Y125/VLOOKUP($Z125,药材与丹炉!$B:$H,COLUMN(药材与丹炉!$H126)-1,0),"")</f>
        <v>5</v>
      </c>
      <c r="AB125" s="1179" t="s">
        <v>3692</v>
      </c>
      <c r="AC125" s="1185">
        <f>IFERROR(IF($B125-VLOOKUP($AB125,药材与丹炉!$N:$P,2,0)&lt;0,IF($AO$1="是",0,1),IF($B125-VLOOKUP($AB125,药材与丹炉!$N:$P,2,0)=0,2,IF($B125-VLOOKUP($AB125,药材与丹炉!$N:$P,2,0)=1,40,IF($B125-VLOOKUP($AB125,药材与丹炉!$N:$P,2,0)=2,80,"爆炸")))),"")</f>
        <v>2</v>
      </c>
      <c r="AD125" s="1186">
        <f t="shared" si="23"/>
        <v>8</v>
      </c>
      <c r="AE125" s="1185">
        <f>IFERROR($J125*VLOOKUP($I125,药材与丹炉!$B:$K,10,0),0)+IFERROR($N125*VLOOKUP($M125,药材与丹炉!$B:$K,10,0),0)+IFERROR($S125*VLOOKUP($R125,药材与丹炉!$B:$K,10,0),0)+IFERROR($W125*VLOOKUP($V125,药材与丹炉!$B:$K,10,0),0)+IFERROR($AA125*VLOOKUP($Z125,药材与丹炉!$B:$K,10,0),0)+IFERROR($AC125*VLOOKUP($AB125,药材与丹炉!$N:$P,3,0)/100,0)</f>
        <v>143700</v>
      </c>
      <c r="AF125" s="1185">
        <v>121000</v>
      </c>
      <c r="AG125" s="693">
        <f t="shared" si="24"/>
        <v>-22700</v>
      </c>
      <c r="AH125" s="1181">
        <f t="shared" si="25"/>
        <v>242000</v>
      </c>
      <c r="AI125" s="1181">
        <f t="shared" si="26"/>
        <v>98300</v>
      </c>
      <c r="AJ125" s="1185">
        <f>IFERROR(IF($Y125/VLOOKUP($Y125,药材与丹炉!$T:$U,2,0)&lt;=(VLOOKUP($AB125,药材与丹炉!$N:$O,2,0)+8)-($J125+IFERROR(IF($N125="",0,$N125),0)+IFERROR(IF($S125="",0,$S125),0)+IFERROR(IF($W125="",0,$W125),0)),1,2),1)</f>
        <v>1</v>
      </c>
      <c r="AK125" s="1184" t="b">
        <f>OR(NOT(IFERROR(OR($L125="",AND($L125&lt;&gt;"",$L125&gt;0,VLOOKUP($AB125,药材与丹炉!$N:$O,2,0)=6)),0)),AND($L125&lt;&gt;"",$L125&gt;0,OR(VLOOKUP($AB125,药材与丹炉!$N:$Q,4,0)-2&lt;$N125,$N125="")),AND($U125&lt;&gt;"",$U125&gt;0,OR(VLOOKUP($AB125,药材与丹炉!$N:$Q,4,0)-3&lt;$W125,$W125="")),NOT(OR(AND($Q125&lt;&gt;"",$S125&lt;&gt;"",VLOOKUP($AB125,药材与丹炉!$N:$Q,4,0)-3&gt;=$S125),$P125="")),NOT(OR(AND($H125&lt;&gt;"",$J125&lt;&gt;"",VLOOKUP($AB125,药材与丹炉!$N:$Q,4,0)-1&gt;=$J125),$G125="")),NOT(OR($U125="",AND($U125&lt;&gt;"",$U125&gt;0))),NOT(OR($Y125="",IF($Z125&lt;&gt;"",IFERROR(IF(VLOOKUP($Z125,药材与丹炉!$B:$D,3,0)=-1,$X125=1,IF(VLOOKUP($Z125,药材与丹炉!$B:$D,3,0)=1,$X125=2,$X125=0)),0),0))),$AC125="爆炸",(VLOOKUP($AB125,药材与丹炉!$N:$O,2,0)+8)&lt;$AD125)</f>
        <v>0</v>
      </c>
    </row>
    <row r="126" spans="1:37" ht="21.95" customHeight="1">
      <c r="A126" s="1185">
        <v>5515</v>
      </c>
      <c r="B126" s="1185">
        <v>6</v>
      </c>
      <c r="C126" s="1179" t="s">
        <v>3726</v>
      </c>
      <c r="D126" s="1185">
        <v>5</v>
      </c>
      <c r="E126" s="1183" t="s">
        <v>3727</v>
      </c>
      <c r="F126" s="1179">
        <v>180</v>
      </c>
      <c r="G126" s="1185" t="s">
        <v>6305</v>
      </c>
      <c r="H126" s="1179">
        <v>180</v>
      </c>
      <c r="I126" s="1185" t="s">
        <v>3625</v>
      </c>
      <c r="J126" s="1186">
        <f>IFERROR(CEILING($H126/VLOOKUP($I126,药材与丹炉!$B:$H,COLUMN(药材与丹炉!$H127)-1,0),1),"")</f>
        <v>1</v>
      </c>
      <c r="K126" s="1185" t="s">
        <v>6305</v>
      </c>
      <c r="L126" s="1185" t="str">
        <f t="shared" si="22"/>
        <v/>
      </c>
      <c r="M126" s="1179"/>
      <c r="N126" s="1186" t="str">
        <f>IFERROR(CEILING($L126/VLOOKUP($M126,药材与丹炉!$B:$H,COLUMN(药材与丹炉!$H127)-1,0),1),"")</f>
        <v/>
      </c>
      <c r="O126" s="1179">
        <v>360</v>
      </c>
      <c r="P126" s="1185" t="s">
        <v>6326</v>
      </c>
      <c r="Q126" s="1179">
        <v>180</v>
      </c>
      <c r="R126" s="1179" t="s">
        <v>3581</v>
      </c>
      <c r="S126" s="1186">
        <f>IFERROR(CEILING($Q126/VLOOKUP($R126,药材与丹炉!$B:$H,COLUMN(药材与丹炉!$H127)-1,0),1),"")</f>
        <v>5</v>
      </c>
      <c r="T126" s="1185" t="s">
        <v>6326</v>
      </c>
      <c r="U126" s="1185">
        <f t="shared" si="27"/>
        <v>180</v>
      </c>
      <c r="V126" s="1179" t="s">
        <v>3581</v>
      </c>
      <c r="W126" s="1186">
        <f>IFERROR(CEILING($U126/VLOOKUP($V126,药材与丹炉!$B:$H,COLUMN(药材与丹炉!$H127)-1,0),1),"")</f>
        <v>5</v>
      </c>
      <c r="X126" s="1185">
        <f>IF(IFERROR(IF(AND($J126&gt;0,$J126&lt;&gt;""),VLOOKUP($I126,药材与丹炉!$B:$D,3,0),0),0)+IFERROR(IF(AND($N126&gt;0,$N126&lt;&gt;""),VLOOKUP($M126,药材与丹炉!$B:$D,3,0),0),0)+IFERROR(IF(AND($S126&gt;0,$S126&lt;&gt;""),VLOOKUP($R126,药材与丹炉!$B:$D,3,0),0),0)+IFERROR(IF(AND($W126&gt;0,$W126&lt;&gt;""),VLOOKUP($V126,药材与丹炉!$B:$D,3,0),0),0)&gt;0,1,IF(IFERROR(IF(AND($J126&gt;0,$J126&lt;&gt;""),VLOOKUP($I126,药材与丹炉!$B:$D,3,0),0),0)+IFERROR(IF(AND($N126&gt;0,$N126&lt;&gt;""),VLOOKUP($M126,药材与丹炉!$B:$D,3,0),0),0)+IFERROR(IF(AND($S126&gt;0,$S126&lt;&gt;""),VLOOKUP($R126,药材与丹炉!$B:$D,3,0),0),0)+IFERROR(IF(AND($W126&gt;0,$W126&lt;&gt;""),VLOOKUP($V126,药材与丹炉!$B:$D,3,0),0),0)&lt;0,2,0))</f>
        <v>2</v>
      </c>
      <c r="Y126" s="1179">
        <v>180</v>
      </c>
      <c r="Z126" s="1179" t="s">
        <v>3625</v>
      </c>
      <c r="AA126" s="1186">
        <f>IFERROR($Y126/VLOOKUP($Z126,药材与丹炉!$B:$H,COLUMN(药材与丹炉!$H127)-1,0),"")</f>
        <v>1</v>
      </c>
      <c r="AB126" s="1179" t="s">
        <v>3692</v>
      </c>
      <c r="AC126" s="1185">
        <f>IFERROR(IF($B126-VLOOKUP($AB126,药材与丹炉!$N:$P,2,0)&lt;0,IF($AO$1="是",0,1),IF($B126-VLOOKUP($AB126,药材与丹炉!$N:$P,2,0)=0,2,IF($B126-VLOOKUP($AB126,药材与丹炉!$N:$P,2,0)=1,40,IF($B126-VLOOKUP($AB126,药材与丹炉!$N:$P,2,0)=2,80,"爆炸")))),"")</f>
        <v>2</v>
      </c>
      <c r="AD126" s="1186">
        <f t="shared" si="23"/>
        <v>12</v>
      </c>
      <c r="AE126" s="1185">
        <f>IFERROR($J126*VLOOKUP($I126,药材与丹炉!$B:$K,10,0),0)+IFERROR($N126*VLOOKUP($M126,药材与丹炉!$B:$K,10,0),0)+IFERROR($S126*VLOOKUP($R126,药材与丹炉!$B:$K,10,0),0)+IFERROR($W126*VLOOKUP($V126,药材与丹炉!$B:$K,10,0),0)+IFERROR($AA126*VLOOKUP($Z126,药材与丹炉!$B:$K,10,0),0)+IFERROR($AC126*VLOOKUP($AB126,药材与丹炉!$N:$P,3,0)/100,0)</f>
        <v>124800</v>
      </c>
      <c r="AF126" s="1185">
        <v>121000</v>
      </c>
      <c r="AG126" s="693">
        <f t="shared" si="24"/>
        <v>-3800</v>
      </c>
      <c r="AH126" s="1181">
        <f t="shared" si="25"/>
        <v>242000</v>
      </c>
      <c r="AI126" s="1181">
        <f t="shared" si="26"/>
        <v>117200</v>
      </c>
      <c r="AJ126" s="1185">
        <f>IFERROR(IF($Y126/VLOOKUP($Y126,药材与丹炉!$T:$U,2,0)&lt;=(VLOOKUP($AB126,药材与丹炉!$N:$O,2,0)+8)-($J126+IFERROR(IF($N126="",0,$N126),0)+IFERROR(IF($S126="",0,$S126),0)+IFERROR(IF($W126="",0,$W126),0)),1,2),1)</f>
        <v>2</v>
      </c>
      <c r="AK126" s="1184" t="b">
        <f>OR(NOT(IFERROR(OR($L126="",AND($L126&lt;&gt;"",$L126&gt;0,VLOOKUP($AB126,药材与丹炉!$N:$O,2,0)=6)),0)),AND($L126&lt;&gt;"",$L126&gt;0,OR(VLOOKUP($AB126,药材与丹炉!$N:$Q,4,0)-2&lt;$N126,$N126="")),AND($U126&lt;&gt;"",$U126&gt;0,OR(VLOOKUP($AB126,药材与丹炉!$N:$Q,4,0)-3&lt;$W126,$W126="")),NOT(OR(AND($Q126&lt;&gt;"",$S126&lt;&gt;"",VLOOKUP($AB126,药材与丹炉!$N:$Q,4,0)-3&gt;=$S126),$P126="")),NOT(OR(AND($H126&lt;&gt;"",$J126&lt;&gt;"",VLOOKUP($AB126,药材与丹炉!$N:$Q,4,0)-1&gt;=$J126),$G126="")),NOT(OR($U126="",AND($U126&lt;&gt;"",$U126&gt;0))),NOT(OR($Y126="",IF($Z126&lt;&gt;"",IFERROR(IF(VLOOKUP($Z126,药材与丹炉!$B:$D,3,0)=-1,$X126=1,IF(VLOOKUP($Z126,药材与丹炉!$B:$D,3,0)=1,$X126=2,$X126=0)),0),0))),$AC126="爆炸",(VLOOKUP($AB126,药材与丹炉!$N:$O,2,0)+8)&lt;$AD126)</f>
        <v>0</v>
      </c>
    </row>
    <row r="127" spans="1:37" ht="21.95" customHeight="1">
      <c r="A127" s="1185">
        <v>5516</v>
      </c>
      <c r="B127" s="1185">
        <v>6</v>
      </c>
      <c r="C127" s="1179" t="s">
        <v>3728</v>
      </c>
      <c r="D127" s="1185">
        <v>2</v>
      </c>
      <c r="E127" s="1183" t="s">
        <v>3729</v>
      </c>
      <c r="F127" s="1179">
        <v>252</v>
      </c>
      <c r="G127" s="1185" t="s">
        <v>6305</v>
      </c>
      <c r="H127" s="1179">
        <v>252</v>
      </c>
      <c r="I127" s="1185" t="s">
        <v>3660</v>
      </c>
      <c r="J127" s="1186">
        <f>IFERROR(CEILING($H127/VLOOKUP($I127,药材与丹炉!$B:$H,COLUMN(药材与丹炉!$H128)-1,0),1),"")</f>
        <v>7</v>
      </c>
      <c r="K127" s="1185" t="s">
        <v>6305</v>
      </c>
      <c r="L127" s="1185" t="str">
        <f t="shared" si="22"/>
        <v/>
      </c>
      <c r="M127" s="1179"/>
      <c r="N127" s="1186" t="str">
        <f>IFERROR(CEILING($L127/VLOOKUP($M127,药材与丹炉!$B:$H,COLUMN(药材与丹炉!$H128)-1,0),1),"")</f>
        <v/>
      </c>
      <c r="O127" s="1179">
        <v>180</v>
      </c>
      <c r="P127" s="1179" t="s">
        <v>6325</v>
      </c>
      <c r="Q127" s="1179">
        <v>180</v>
      </c>
      <c r="R127" s="1179" t="s">
        <v>3664</v>
      </c>
      <c r="S127" s="1186">
        <f>IFERROR(CEILING($Q127/VLOOKUP($R127,药材与丹炉!$B:$H,COLUMN(药材与丹炉!$H128)-1,0),1),"")</f>
        <v>5</v>
      </c>
      <c r="T127" s="1179" t="s">
        <v>6325</v>
      </c>
      <c r="U127" s="1185" t="str">
        <f t="shared" si="27"/>
        <v/>
      </c>
      <c r="V127" s="1179"/>
      <c r="W127" s="1186" t="str">
        <f>IFERROR(CEILING($U127/VLOOKUP($V127,药材与丹炉!$B:$H,COLUMN(药材与丹炉!$H128)-1,0),1),"")</f>
        <v/>
      </c>
      <c r="X127" s="1185">
        <f>IF(IFERROR(IF(AND($J127&gt;0,$J127&lt;&gt;""),VLOOKUP($I127,药材与丹炉!$B:$D,3,0),0),0)+IFERROR(IF(AND($N127&gt;0,$N127&lt;&gt;""),VLOOKUP($M127,药材与丹炉!$B:$D,3,0),0),0)+IFERROR(IF(AND($S127&gt;0,$S127&lt;&gt;""),VLOOKUP($R127,药材与丹炉!$B:$D,3,0),0),0)+IFERROR(IF(AND($W127&gt;0,$W127&lt;&gt;""),VLOOKUP($V127,药材与丹炉!$B:$D,3,0),0),0)&gt;0,1,IF(IFERROR(IF(AND($J127&gt;0,$J127&lt;&gt;""),VLOOKUP($I127,药材与丹炉!$B:$D,3,0),0),0)+IFERROR(IF(AND($N127&gt;0,$N127&lt;&gt;""),VLOOKUP($M127,药材与丹炉!$B:$D,3,0),0),0)+IFERROR(IF(AND($S127&gt;0,$S127&lt;&gt;""),VLOOKUP($R127,药材与丹炉!$B:$D,3,0),0),0)+IFERROR(IF(AND($W127&gt;0,$W127&lt;&gt;""),VLOOKUP($V127,药材与丹炉!$B:$D,3,0),0),0)&lt;0,2,0))</f>
        <v>0</v>
      </c>
      <c r="Y127" s="1179">
        <v>36</v>
      </c>
      <c r="Z127" s="1179" t="s">
        <v>3632</v>
      </c>
      <c r="AA127" s="1186">
        <f>IFERROR($Y127/VLOOKUP($Z127,药材与丹炉!$B:$H,COLUMN(药材与丹炉!$H128)-1,0),"")</f>
        <v>1</v>
      </c>
      <c r="AB127" s="1179" t="s">
        <v>3692</v>
      </c>
      <c r="AC127" s="1185">
        <f>IFERROR(IF($B127-VLOOKUP($AB127,药材与丹炉!$N:$P,2,0)&lt;0,IF($AO$1="是",0,1),IF($B127-VLOOKUP($AB127,药材与丹炉!$N:$P,2,0)=0,2,IF($B127-VLOOKUP($AB127,药材与丹炉!$N:$P,2,0)=1,40,IF($B127-VLOOKUP($AB127,药材与丹炉!$N:$P,2,0)=2,80,"爆炸")))),"")</f>
        <v>2</v>
      </c>
      <c r="AD127" s="1186">
        <f t="shared" si="23"/>
        <v>13</v>
      </c>
      <c r="AE127" s="1185">
        <f>IFERROR($J127*VLOOKUP($I127,药材与丹炉!$B:$K,10,0),0)+IFERROR($N127*VLOOKUP($M127,药材与丹炉!$B:$K,10,0),0)+IFERROR($S127*VLOOKUP($R127,药材与丹炉!$B:$K,10,0),0)+IFERROR($W127*VLOOKUP($V127,药材与丹炉!$B:$K,10,0),0)+IFERROR($AA127*VLOOKUP($Z127,药材与丹炉!$B:$K,10,0),0)+IFERROR($AC127*VLOOKUP($AB127,药材与丹炉!$N:$P,3,0)/100,0)</f>
        <v>56760</v>
      </c>
      <c r="AF127" s="1185">
        <v>56100</v>
      </c>
      <c r="AG127" s="693">
        <f t="shared" si="24"/>
        <v>-660</v>
      </c>
      <c r="AH127" s="1181">
        <f t="shared" si="25"/>
        <v>112200</v>
      </c>
      <c r="AI127" s="1181">
        <f t="shared" si="26"/>
        <v>55440</v>
      </c>
      <c r="AJ127" s="1185">
        <f>IFERROR(IF($Y127/VLOOKUP($Y127,药材与丹炉!$T:$U,2,0)&lt;=(VLOOKUP($AB127,药材与丹炉!$N:$O,2,0)+8)-($J127+IFERROR(IF($N127="",0,$N127),0)+IFERROR(IF($S127="",0,$S127),0)+IFERROR(IF($W127="",0,$W127),0)),1,2),1)</f>
        <v>2</v>
      </c>
      <c r="AK127" s="1184" t="b">
        <f>OR(NOT(IFERROR(OR($L127="",AND($L127&lt;&gt;"",$L127&gt;0,VLOOKUP($AB127,药材与丹炉!$N:$O,2,0)=6)),0)),AND($L127&lt;&gt;"",$L127&gt;0,OR(VLOOKUP($AB127,药材与丹炉!$N:$Q,4,0)-2&lt;$N127,$N127="")),AND($U127&lt;&gt;"",$U127&gt;0,OR(VLOOKUP($AB127,药材与丹炉!$N:$Q,4,0)-3&lt;$W127,$W127="")),NOT(OR(AND($Q127&lt;&gt;"",$S127&lt;&gt;"",VLOOKUP($AB127,药材与丹炉!$N:$Q,4,0)-3&gt;=$S127),$P127="")),NOT(OR(AND($H127&lt;&gt;"",$J127&lt;&gt;"",VLOOKUP($AB127,药材与丹炉!$N:$Q,4,0)-1&gt;=$J127),$G127="")),NOT(OR($U127="",AND($U127&lt;&gt;"",$U127&gt;0))),NOT(OR($Y127="",IF($Z127&lt;&gt;"",IFERROR(IF(VLOOKUP($Z127,药材与丹炉!$B:$D,3,0)=-1,$X127=1,IF(VLOOKUP($Z127,药材与丹炉!$B:$D,3,0)=1,$X127=2,$X127=0)),0),0))),$AC127="爆炸",(VLOOKUP($AB127,药材与丹炉!$N:$O,2,0)+8)&lt;$AD127)</f>
        <v>0</v>
      </c>
    </row>
    <row r="128" spans="1:37" ht="21.95" customHeight="1">
      <c r="A128" s="1185">
        <v>5517</v>
      </c>
      <c r="B128" s="1185">
        <v>6</v>
      </c>
      <c r="C128" s="1179" t="s">
        <v>3730</v>
      </c>
      <c r="D128" s="1185">
        <v>5</v>
      </c>
      <c r="E128" s="1183" t="s">
        <v>3731</v>
      </c>
      <c r="F128" s="1179">
        <v>180</v>
      </c>
      <c r="G128" s="1185" t="s">
        <v>6305</v>
      </c>
      <c r="H128" s="1179">
        <v>180</v>
      </c>
      <c r="I128" s="1185" t="s">
        <v>3660</v>
      </c>
      <c r="J128" s="1186">
        <f>IFERROR(CEILING($H128/VLOOKUP($I128,药材与丹炉!$B:$H,COLUMN(药材与丹炉!$H129)-1,0),1),"")</f>
        <v>5</v>
      </c>
      <c r="K128" s="1185" t="s">
        <v>6305</v>
      </c>
      <c r="L128" s="1185" t="str">
        <f t="shared" si="22"/>
        <v/>
      </c>
      <c r="M128" s="1179"/>
      <c r="N128" s="1186" t="str">
        <f>IFERROR(CEILING($L128/VLOOKUP($M128,药材与丹炉!$B:$H,COLUMN(药材与丹炉!$H129)-1,0),1),"")</f>
        <v/>
      </c>
      <c r="O128" s="1179">
        <v>900</v>
      </c>
      <c r="P128" s="1179" t="s">
        <v>6311</v>
      </c>
      <c r="Q128" s="1179">
        <v>720</v>
      </c>
      <c r="R128" s="1179" t="s">
        <v>3628</v>
      </c>
      <c r="S128" s="1186">
        <f>IFERROR(CEILING($Q128/VLOOKUP($R128,药材与丹炉!$B:$H,COLUMN(药材与丹炉!$H129)-1,0),1),"")</f>
        <v>4</v>
      </c>
      <c r="T128" s="1179" t="s">
        <v>6311</v>
      </c>
      <c r="U128" s="1185">
        <f t="shared" si="27"/>
        <v>180</v>
      </c>
      <c r="V128" s="1179" t="s">
        <v>3628</v>
      </c>
      <c r="W128" s="1186">
        <f>IFERROR(CEILING($U128/VLOOKUP($V128,药材与丹炉!$B:$H,COLUMN(药材与丹炉!$H129)-1,0),1),"")</f>
        <v>1</v>
      </c>
      <c r="X128" s="1185">
        <f>IF(IFERROR(IF(AND($J128&gt;0,$J128&lt;&gt;""),VLOOKUP($I128,药材与丹炉!$B:$D,3,0),0),0)+IFERROR(IF(AND($N128&gt;0,$N128&lt;&gt;""),VLOOKUP($M128,药材与丹炉!$B:$D,3,0),0),0)+IFERROR(IF(AND($S128&gt;0,$S128&lt;&gt;""),VLOOKUP($R128,药材与丹炉!$B:$D,3,0),0),0)+IFERROR(IF(AND($W128&gt;0,$W128&lt;&gt;""),VLOOKUP($V128,药材与丹炉!$B:$D,3,0),0),0)&gt;0,1,IF(IFERROR(IF(AND($J128&gt;0,$J128&lt;&gt;""),VLOOKUP($I128,药材与丹炉!$B:$D,3,0),0),0)+IFERROR(IF(AND($N128&gt;0,$N128&lt;&gt;""),VLOOKUP($M128,药材与丹炉!$B:$D,3,0),0),0)+IFERROR(IF(AND($S128&gt;0,$S128&lt;&gt;""),VLOOKUP($R128,药材与丹炉!$B:$D,3,0),0),0)+IFERROR(IF(AND($W128&gt;0,$W128&lt;&gt;""),VLOOKUP($V128,药材与丹炉!$B:$D,3,0),0),0)&lt;0,2,0))</f>
        <v>2</v>
      </c>
      <c r="Y128" s="1179">
        <v>180</v>
      </c>
      <c r="Z128" s="1179" t="s">
        <v>3676</v>
      </c>
      <c r="AA128" s="1186">
        <f>IFERROR($Y128/VLOOKUP($Z128,药材与丹炉!$B:$H,COLUMN(药材与丹炉!$H129)-1,0),"")</f>
        <v>1</v>
      </c>
      <c r="AB128" s="1179" t="s">
        <v>3692</v>
      </c>
      <c r="AC128" s="1185">
        <f>IFERROR(IF($B128-VLOOKUP($AB128,药材与丹炉!$N:$P,2,0)&lt;0,IF($AO$1="是",0,1),IF($B128-VLOOKUP($AB128,药材与丹炉!$N:$P,2,0)=0,2,IF($B128-VLOOKUP($AB128,药材与丹炉!$N:$P,2,0)=1,40,IF($B128-VLOOKUP($AB128,药材与丹炉!$N:$P,2,0)=2,80,"爆炸")))),"")</f>
        <v>2</v>
      </c>
      <c r="AD128" s="1186">
        <f t="shared" si="23"/>
        <v>11</v>
      </c>
      <c r="AE128" s="1185">
        <f>IFERROR($J128*VLOOKUP($I128,药材与丹炉!$B:$K,10,0),0)+IFERROR($N128*VLOOKUP($M128,药材与丹炉!$B:$K,10,0),0)+IFERROR($S128*VLOOKUP($R128,药材与丹炉!$B:$K,10,0),0)+IFERROR($W128*VLOOKUP($V128,药材与丹炉!$B:$K,10,0),0)+IFERROR($AA128*VLOOKUP($Z128,药材与丹炉!$B:$K,10,0),0)+IFERROR($AC128*VLOOKUP($AB128,药材与丹炉!$N:$P,3,0)/100,0)</f>
        <v>265200</v>
      </c>
      <c r="AF128" s="1185">
        <v>220000</v>
      </c>
      <c r="AG128" s="693">
        <f t="shared" si="24"/>
        <v>-45200</v>
      </c>
      <c r="AH128" s="1181">
        <f t="shared" si="25"/>
        <v>440000</v>
      </c>
      <c r="AI128" s="1181">
        <f t="shared" si="26"/>
        <v>174800</v>
      </c>
      <c r="AJ128" s="1185">
        <f>IFERROR(IF($Y128/VLOOKUP($Y128,药材与丹炉!$T:$U,2,0)&lt;=(VLOOKUP($AB128,药材与丹炉!$N:$O,2,0)+8)-($J128+IFERROR(IF($N128="",0,$N128),0)+IFERROR(IF($S128="",0,$S128),0)+IFERROR(IF($W128="",0,$W128),0)),1,2),1)</f>
        <v>2</v>
      </c>
      <c r="AK128" s="1184" t="b">
        <f>OR(NOT(IFERROR(OR($L128="",AND($L128&lt;&gt;"",$L128&gt;0,VLOOKUP($AB128,药材与丹炉!$N:$O,2,0)=6)),0)),AND($L128&lt;&gt;"",$L128&gt;0,OR(VLOOKUP($AB128,药材与丹炉!$N:$Q,4,0)-2&lt;$N128,$N128="")),AND($U128&lt;&gt;"",$U128&gt;0,OR(VLOOKUP($AB128,药材与丹炉!$N:$Q,4,0)-3&lt;$W128,$W128="")),NOT(OR(AND($Q128&lt;&gt;"",$S128&lt;&gt;"",VLOOKUP($AB128,药材与丹炉!$N:$Q,4,0)-3&gt;=$S128),$P128="")),NOT(OR(AND($H128&lt;&gt;"",$J128&lt;&gt;"",VLOOKUP($AB128,药材与丹炉!$N:$Q,4,0)-1&gt;=$J128),$G128="")),NOT(OR($U128="",AND($U128&lt;&gt;"",$U128&gt;0))),NOT(OR($Y128="",IF($Z128&lt;&gt;"",IFERROR(IF(VLOOKUP($Z128,药材与丹炉!$B:$D,3,0)=-1,$X128=1,IF(VLOOKUP($Z128,药材与丹炉!$B:$D,3,0)=1,$X128=2,$X128=0)),0),0))),$AC128="爆炸",(VLOOKUP($AB128,药材与丹炉!$N:$O,2,0)+8)&lt;$AD128)</f>
        <v>0</v>
      </c>
    </row>
    <row r="129" spans="1:37" ht="21.95" customHeight="1">
      <c r="A129" s="1185">
        <v>5518</v>
      </c>
      <c r="B129" s="1185">
        <v>6</v>
      </c>
      <c r="C129" s="1179" t="s">
        <v>3732</v>
      </c>
      <c r="D129" s="1185">
        <v>50</v>
      </c>
      <c r="E129" s="1183" t="s">
        <v>3733</v>
      </c>
      <c r="F129" s="1179">
        <v>252</v>
      </c>
      <c r="G129" s="1185" t="s">
        <v>6305</v>
      </c>
      <c r="H129" s="1179">
        <v>252</v>
      </c>
      <c r="I129" s="1185" t="s">
        <v>3660</v>
      </c>
      <c r="J129" s="1186">
        <f>IFERROR(CEILING($H129/VLOOKUP($I129,药材与丹炉!$B:$H,COLUMN(药材与丹炉!$H130)-1,0),1),"")</f>
        <v>7</v>
      </c>
      <c r="K129" s="1185" t="s">
        <v>6305</v>
      </c>
      <c r="L129" s="1185" t="str">
        <f t="shared" si="22"/>
        <v/>
      </c>
      <c r="M129" s="1179"/>
      <c r="N129" s="1186" t="str">
        <f>IFERROR(CEILING($L129/VLOOKUP($M129,药材与丹炉!$B:$H,COLUMN(药材与丹炉!$H130)-1,0),1),"")</f>
        <v/>
      </c>
      <c r="O129" s="1179">
        <v>180</v>
      </c>
      <c r="P129" s="1179" t="s">
        <v>6324</v>
      </c>
      <c r="Q129" s="1179">
        <v>180</v>
      </c>
      <c r="R129" s="1179" t="s">
        <v>3590</v>
      </c>
      <c r="S129" s="1186">
        <f>IFERROR(CEILING($Q129/VLOOKUP($R129,药材与丹炉!$B:$H,COLUMN(药材与丹炉!$H130)-1,0),1),"")</f>
        <v>5</v>
      </c>
      <c r="T129" s="1179" t="s">
        <v>6324</v>
      </c>
      <c r="U129" s="1185" t="str">
        <f t="shared" si="27"/>
        <v/>
      </c>
      <c r="V129" s="1179"/>
      <c r="W129" s="1186" t="str">
        <f>IFERROR(CEILING($U129/VLOOKUP($V129,药材与丹炉!$B:$H,COLUMN(药材与丹炉!$H130)-1,0),1),"")</f>
        <v/>
      </c>
      <c r="X129" s="1185">
        <f>IF(IFERROR(IF(AND($J129&gt;0,$J129&lt;&gt;""),VLOOKUP($I129,药材与丹炉!$B:$D,3,0),0),0)+IFERROR(IF(AND($N129&gt;0,$N129&lt;&gt;""),VLOOKUP($M129,药材与丹炉!$B:$D,3,0),0),0)+IFERROR(IF(AND($S129&gt;0,$S129&lt;&gt;""),VLOOKUP($R129,药材与丹炉!$B:$D,3,0),0),0)+IFERROR(IF(AND($W129&gt;0,$W129&lt;&gt;""),VLOOKUP($V129,药材与丹炉!$B:$D,3,0),0),0)&gt;0,1,IF(IFERROR(IF(AND($J129&gt;0,$J129&lt;&gt;""),VLOOKUP($I129,药材与丹炉!$B:$D,3,0),0),0)+IFERROR(IF(AND($N129&gt;0,$N129&lt;&gt;""),VLOOKUP($M129,药材与丹炉!$B:$D,3,0),0),0)+IFERROR(IF(AND($S129&gt;0,$S129&lt;&gt;""),VLOOKUP($R129,药材与丹炉!$B:$D,3,0),0),0)+IFERROR(IF(AND($W129&gt;0,$W129&lt;&gt;""),VLOOKUP($V129,药材与丹炉!$B:$D,3,0),0),0)&lt;0,2,0))</f>
        <v>2</v>
      </c>
      <c r="Y129" s="1179">
        <v>36</v>
      </c>
      <c r="Z129" s="1179" t="s">
        <v>3591</v>
      </c>
      <c r="AA129" s="1186">
        <f>IFERROR($Y129/VLOOKUP($Z129,药材与丹炉!$B:$H,COLUMN(药材与丹炉!$H130)-1,0),"")</f>
        <v>1</v>
      </c>
      <c r="AB129" s="1179" t="s">
        <v>3692</v>
      </c>
      <c r="AC129" s="1185">
        <f>IFERROR(IF($B129-VLOOKUP($AB129,药材与丹炉!$N:$P,2,0)&lt;0,IF($AO$1="是",0,1),IF($B129-VLOOKUP($AB129,药材与丹炉!$N:$P,2,0)=0,2,IF($B129-VLOOKUP($AB129,药材与丹炉!$N:$P,2,0)=1,40,IF($B129-VLOOKUP($AB129,药材与丹炉!$N:$P,2,0)=2,80,"爆炸")))),"")</f>
        <v>2</v>
      </c>
      <c r="AD129" s="1186">
        <f t="shared" si="23"/>
        <v>13</v>
      </c>
      <c r="AE129" s="1185">
        <f>IFERROR($J129*VLOOKUP($I129,药材与丹炉!$B:$K,10,0),0)+IFERROR($N129*VLOOKUP($M129,药材与丹炉!$B:$K,10,0),0)+IFERROR($S129*VLOOKUP($R129,药材与丹炉!$B:$K,10,0),0)+IFERROR($W129*VLOOKUP($V129,药材与丹炉!$B:$K,10,0),0)+IFERROR($AA129*VLOOKUP($Z129,药材与丹炉!$B:$K,10,0),0)+IFERROR($AC129*VLOOKUP($AB129,药材与丹炉!$N:$P,3,0)/100,0)</f>
        <v>56760</v>
      </c>
      <c r="AF129" s="1185">
        <v>56100</v>
      </c>
      <c r="AG129" s="693">
        <f t="shared" si="24"/>
        <v>-660</v>
      </c>
      <c r="AH129" s="1181">
        <f t="shared" si="25"/>
        <v>112200</v>
      </c>
      <c r="AI129" s="1181">
        <f t="shared" si="26"/>
        <v>55440</v>
      </c>
      <c r="AJ129" s="1185">
        <f>IFERROR(IF($Y129/VLOOKUP($Y129,药材与丹炉!$T:$U,2,0)&lt;=(VLOOKUP($AB129,药材与丹炉!$N:$O,2,0)+8)-($J129+IFERROR(IF($N129="",0,$N129),0)+IFERROR(IF($S129="",0,$S129),0)+IFERROR(IF($W129="",0,$W129),0)),1,2),1)</f>
        <v>2</v>
      </c>
      <c r="AK129" s="1184" t="b">
        <f>OR(NOT(IFERROR(OR($L129="",AND($L129&lt;&gt;"",$L129&gt;0,VLOOKUP($AB129,药材与丹炉!$N:$O,2,0)=6)),0)),AND($L129&lt;&gt;"",$L129&gt;0,OR(VLOOKUP($AB129,药材与丹炉!$N:$Q,4,0)-2&lt;$N129,$N129="")),AND($U129&lt;&gt;"",$U129&gt;0,OR(VLOOKUP($AB129,药材与丹炉!$N:$Q,4,0)-3&lt;$W129,$W129="")),NOT(OR(AND($Q129&lt;&gt;"",$S129&lt;&gt;"",VLOOKUP($AB129,药材与丹炉!$N:$Q,4,0)-3&gt;=$S129),$P129="")),NOT(OR(AND($H129&lt;&gt;"",$J129&lt;&gt;"",VLOOKUP($AB129,药材与丹炉!$N:$Q,4,0)-1&gt;=$J129),$G129="")),NOT(OR($U129="",AND($U129&lt;&gt;"",$U129&gt;0))),NOT(OR($Y129="",IF($Z129&lt;&gt;"",IFERROR(IF(VLOOKUP($Z129,药材与丹炉!$B:$D,3,0)=-1,$X129=1,IF(VLOOKUP($Z129,药材与丹炉!$B:$D,3,0)=1,$X129=2,$X129=0)),0),0))),$AC129="爆炸",(VLOOKUP($AB129,药材与丹炉!$N:$O,2,0)+8)&lt;$AD129)</f>
        <v>0</v>
      </c>
    </row>
    <row r="130" spans="1:37" ht="21.95" customHeight="1">
      <c r="A130" s="1185">
        <v>5519</v>
      </c>
      <c r="B130" s="1185">
        <v>6</v>
      </c>
      <c r="C130" s="1179" t="s">
        <v>3734</v>
      </c>
      <c r="D130" s="1185">
        <v>10</v>
      </c>
      <c r="E130" s="1183" t="s">
        <v>3735</v>
      </c>
      <c r="F130" s="1179">
        <v>180</v>
      </c>
      <c r="G130" s="1185" t="s">
        <v>6323</v>
      </c>
      <c r="H130" s="1179">
        <v>180</v>
      </c>
      <c r="I130" s="1185" t="s">
        <v>1735</v>
      </c>
      <c r="J130" s="1186">
        <f>IFERROR(CEILING($H130/VLOOKUP($I130,药材与丹炉!$B:$H,COLUMN(药材与丹炉!$H131)-1,0),1),"")</f>
        <v>1</v>
      </c>
      <c r="K130" s="1185" t="s">
        <v>6323</v>
      </c>
      <c r="L130" s="1185" t="str">
        <f t="shared" si="22"/>
        <v/>
      </c>
      <c r="M130" s="1179"/>
      <c r="N130" s="1186" t="str">
        <f>IFERROR(CEILING($L130/VLOOKUP($M130,药材与丹炉!$B:$H,COLUMN(药材与丹炉!$H131)-1,0),1),"")</f>
        <v/>
      </c>
      <c r="O130" s="1179">
        <v>252</v>
      </c>
      <c r="P130" s="1179" t="s">
        <v>6371</v>
      </c>
      <c r="Q130" s="1179">
        <v>252</v>
      </c>
      <c r="R130" s="1179" t="s">
        <v>3673</v>
      </c>
      <c r="S130" s="1186">
        <f>IFERROR(CEILING($Q130/VLOOKUP($R130,药材与丹炉!$B:$H,COLUMN(药材与丹炉!$H131)-1,0),1),"")</f>
        <v>7</v>
      </c>
      <c r="T130" s="1179" t="s">
        <v>6371</v>
      </c>
      <c r="U130" s="1185" t="str">
        <f t="shared" si="27"/>
        <v/>
      </c>
      <c r="V130" s="1179"/>
      <c r="W130" s="1186" t="str">
        <f>IFERROR(CEILING($U130/VLOOKUP($V130,药材与丹炉!$B:$H,COLUMN(药材与丹炉!$H131)-1,0),1),"")</f>
        <v/>
      </c>
      <c r="X130" s="1185">
        <f>IF(IFERROR(IF(AND($J130&gt;0,$J130&lt;&gt;""),VLOOKUP($I130,药材与丹炉!$B:$D,3,0),0),0)+IFERROR(IF(AND($N130&gt;0,$N130&lt;&gt;""),VLOOKUP($M130,药材与丹炉!$B:$D,3,0),0),0)+IFERROR(IF(AND($S130&gt;0,$S130&lt;&gt;""),VLOOKUP($R130,药材与丹炉!$B:$D,3,0),0),0)+IFERROR(IF(AND($W130&gt;0,$W130&lt;&gt;""),VLOOKUP($V130,药材与丹炉!$B:$D,3,0),0),0)&gt;0,1,IF(IFERROR(IF(AND($J130&gt;0,$J130&lt;&gt;""),VLOOKUP($I130,药材与丹炉!$B:$D,3,0),0),0)+IFERROR(IF(AND($N130&gt;0,$N130&lt;&gt;""),VLOOKUP($M130,药材与丹炉!$B:$D,3,0),0),0)+IFERROR(IF(AND($S130&gt;0,$S130&lt;&gt;""),VLOOKUP($R130,药材与丹炉!$B:$D,3,0),0),0)+IFERROR(IF(AND($W130&gt;0,$W130&lt;&gt;""),VLOOKUP($V130,药材与丹炉!$B:$D,3,0),0),0)&lt;0,2,0))</f>
        <v>1</v>
      </c>
      <c r="Y130" s="1179">
        <v>36</v>
      </c>
      <c r="Z130" s="1179" t="s">
        <v>3581</v>
      </c>
      <c r="AA130" s="1186">
        <f>IFERROR($Y130/VLOOKUP($Z130,药材与丹炉!$B:$H,COLUMN(药材与丹炉!$H131)-1,0),"")</f>
        <v>1</v>
      </c>
      <c r="AB130" s="1179" t="s">
        <v>3692</v>
      </c>
      <c r="AC130" s="1185">
        <f>IFERROR(IF($B130-VLOOKUP($AB130,药材与丹炉!$N:$P,2,0)&lt;0,IF($AO$1="是",0,1),IF($B130-VLOOKUP($AB130,药材与丹炉!$N:$P,2,0)=0,2,IF($B130-VLOOKUP($AB130,药材与丹炉!$N:$P,2,0)=1,40,IF($B130-VLOOKUP($AB130,药材与丹炉!$N:$P,2,0)=2,80,"爆炸")))),"")</f>
        <v>2</v>
      </c>
      <c r="AD130" s="1186">
        <f t="shared" ref="AD130:AD136" si="28">IFERROR($J130+IFERROR(IF($N130="",0,$N130),0)+IFERROR(IF($S130="",0,$S130),0)+IFERROR(IF($W130="",0,$W130),0)+IFERROR(IF($AA130="",0,$AA130),0),"")</f>
        <v>9</v>
      </c>
      <c r="AE130" s="1185">
        <f>IFERROR($J130*VLOOKUP($I130,药材与丹炉!$B:$K,10,0),0)+IFERROR($N130*VLOOKUP($M130,药材与丹炉!$B:$K,10,0),0)+IFERROR($S130*VLOOKUP($R130,药材与丹炉!$B:$K,10,0),0)+IFERROR($W130*VLOOKUP($V130,药材与丹炉!$B:$K,10,0),0)+IFERROR($AA130*VLOOKUP($Z130,药材与丹炉!$B:$K,10,0),0)+IFERROR($AC130*VLOOKUP($AB130,药材与丹炉!$N:$P,3,0)/100,0)</f>
        <v>75660</v>
      </c>
      <c r="AF130" s="1185">
        <v>56100</v>
      </c>
      <c r="AG130" s="693">
        <f t="shared" ref="AG130:AG136" si="29">$AF130-$AE130</f>
        <v>-19560</v>
      </c>
      <c r="AH130" s="1181">
        <f t="shared" ref="AH130:AH136" si="30">$AF130*$AM$1*$AM$21</f>
        <v>112200</v>
      </c>
      <c r="AI130" s="1181">
        <f t="shared" ref="AI130:AI136" si="31">$AH130-$AE130</f>
        <v>36540</v>
      </c>
      <c r="AJ130" s="1185">
        <f>IFERROR(IF($Y130/VLOOKUP($Y130,药材与丹炉!$T:$U,2,0)&lt;=(VLOOKUP($AB130,药材与丹炉!$N:$O,2,0)+8)-($J130+IFERROR(IF($N130="",0,$N130),0)+IFERROR(IF($S130="",0,$S130),0)+IFERROR(IF($W130="",0,$W130),0)),1,2),1)</f>
        <v>1</v>
      </c>
      <c r="AK130" s="1184" t="b">
        <f>OR(NOT(IFERROR(OR($L130="",AND($L130&lt;&gt;"",$L130&gt;0,VLOOKUP($AB130,药材与丹炉!$N:$O,2,0)=6)),0)),AND($L130&lt;&gt;"",$L130&gt;0,OR(VLOOKUP($AB130,药材与丹炉!$N:$Q,4,0)-2&lt;$N130,$N130="")),AND($U130&lt;&gt;"",$U130&gt;0,OR(VLOOKUP($AB130,药材与丹炉!$N:$Q,4,0)-3&lt;$W130,$W130="")),NOT(OR(AND($Q130&lt;&gt;"",$S130&lt;&gt;"",VLOOKUP($AB130,药材与丹炉!$N:$Q,4,0)-3&gt;=$S130),$P130="")),NOT(OR(AND($H130&lt;&gt;"",$J130&lt;&gt;"",VLOOKUP($AB130,药材与丹炉!$N:$Q,4,0)-1&gt;=$J130),$G130="")),NOT(OR($U130="",AND($U130&lt;&gt;"",$U130&gt;0))),NOT(OR($Y130="",IF($Z130&lt;&gt;"",IFERROR(IF(VLOOKUP($Z130,药材与丹炉!$B:$D,3,0)=-1,$X130=1,IF(VLOOKUP($Z130,药材与丹炉!$B:$D,3,0)=1,$X130=2,$X130=0)),0),0))),$AC130="爆炸",(VLOOKUP($AB130,药材与丹炉!$N:$O,2,0)+8)&lt;$AD130)</f>
        <v>0</v>
      </c>
    </row>
    <row r="131" spans="1:37" ht="21.95" customHeight="1">
      <c r="A131" s="1185">
        <v>5520</v>
      </c>
      <c r="B131" s="1185">
        <v>6</v>
      </c>
      <c r="C131" s="1179" t="s">
        <v>3736</v>
      </c>
      <c r="D131" s="1185">
        <v>2</v>
      </c>
      <c r="E131" s="1183" t="s">
        <v>3737</v>
      </c>
      <c r="F131" s="1179">
        <v>2160</v>
      </c>
      <c r="G131" s="1185" t="s">
        <v>6304</v>
      </c>
      <c r="H131" s="1179">
        <v>2160</v>
      </c>
      <c r="I131" s="1185" t="s">
        <v>3713</v>
      </c>
      <c r="J131" s="1186">
        <f>IFERROR(CEILING($H131/VLOOKUP($I131,药材与丹炉!$B:$H,COLUMN(药材与丹炉!$H132)-1,0),1),"")</f>
        <v>2</v>
      </c>
      <c r="K131" s="1185" t="s">
        <v>6304</v>
      </c>
      <c r="L131" s="1185" t="str">
        <f t="shared" si="22"/>
        <v/>
      </c>
      <c r="M131" s="1179"/>
      <c r="N131" s="1186" t="str">
        <f>IFERROR(CEILING($L131/VLOOKUP($M131,药材与丹炉!$B:$H,COLUMN(药材与丹炉!$H132)-1,0),1),"")</f>
        <v/>
      </c>
      <c r="O131" s="1179"/>
      <c r="P131" s="1179" t="s">
        <v>4514</v>
      </c>
      <c r="Q131" s="1179">
        <v>2160</v>
      </c>
      <c r="R131" s="1179" t="s">
        <v>3774</v>
      </c>
      <c r="S131" s="1186">
        <f>IFERROR(CEILING($Q131/VLOOKUP($R131,药材与丹炉!$B:$H,COLUMN(药材与丹炉!$H132)-1,0),1),"")</f>
        <v>2</v>
      </c>
      <c r="T131" s="1179" t="s">
        <v>6326</v>
      </c>
      <c r="U131" s="1185">
        <v>1080</v>
      </c>
      <c r="V131" s="1179" t="s">
        <v>1757</v>
      </c>
      <c r="W131" s="1186">
        <f>IFERROR(CEILING($U131/VLOOKUP($V131,药材与丹炉!$B:$H,COLUMN(药材与丹炉!$H132)-1,0),1),"")</f>
        <v>6</v>
      </c>
      <c r="X131" s="1185">
        <f>IF(IFERROR(IF(AND($J131&gt;0,$J131&lt;&gt;""),VLOOKUP($I131,药材与丹炉!$B:$D,3,0),0),0)+IFERROR(IF(AND($N131&gt;0,$N131&lt;&gt;""),VLOOKUP($M131,药材与丹炉!$B:$D,3,0),0),0)+IFERROR(IF(AND($S131&gt;0,$S131&lt;&gt;""),VLOOKUP($R131,药材与丹炉!$B:$D,3,0),0),0)+IFERROR(IF(AND($W131&gt;0,$W131&lt;&gt;""),VLOOKUP($V131,药材与丹炉!$B:$D,3,0),0),0)&gt;0,1,IF(IFERROR(IF(AND($J131&gt;0,$J131&lt;&gt;""),VLOOKUP($I131,药材与丹炉!$B:$D,3,0),0),0)+IFERROR(IF(AND($N131&gt;0,$N131&lt;&gt;""),VLOOKUP($M131,药材与丹炉!$B:$D,3,0),0),0)+IFERROR(IF(AND($S131&gt;0,$S131&lt;&gt;""),VLOOKUP($R131,药材与丹炉!$B:$D,3,0),0),0)+IFERROR(IF(AND($W131&gt;0,$W131&lt;&gt;""),VLOOKUP($V131,药材与丹炉!$B:$D,3,0),0),0)&lt;0,2,0))</f>
        <v>1</v>
      </c>
      <c r="Y131" s="1179">
        <v>1080</v>
      </c>
      <c r="Z131" s="1179" t="s">
        <v>3809</v>
      </c>
      <c r="AA131" s="1186">
        <f>IFERROR($Y131/VLOOKUP($Z131,药材与丹炉!$B:$H,COLUMN(药材与丹炉!$H132)-1,0),"")</f>
        <v>1</v>
      </c>
      <c r="AB131" s="1179" t="s">
        <v>3692</v>
      </c>
      <c r="AC131" s="1185">
        <f>IFERROR(IF($B131-VLOOKUP($AB131,药材与丹炉!$N:$P,2,0)&lt;0,IF($AO$1="是",0,1),IF($B131-VLOOKUP($AB131,药材与丹炉!$N:$P,2,0)=0,2,IF($B131-VLOOKUP($AB131,药材与丹炉!$N:$P,2,0)=1,40,IF($B131-VLOOKUP($AB131,药材与丹炉!$N:$P,2,0)=2,80,"爆炸")))),"")</f>
        <v>2</v>
      </c>
      <c r="AD131" s="1186">
        <f t="shared" si="28"/>
        <v>11</v>
      </c>
      <c r="AE131" s="1185">
        <f>IFERROR($J131*VLOOKUP($I131,药材与丹炉!$B:$K,10,0),0)+IFERROR($N131*VLOOKUP($M131,药材与丹炉!$B:$K,10,0),0)+IFERROR($S131*VLOOKUP($R131,药材与丹炉!$B:$K,10,0),0)+IFERROR($W131*VLOOKUP($V131,药材与丹炉!$B:$K,10,0),0)+IFERROR($AA131*VLOOKUP($Z131,药材与丹炉!$B:$K,10,0),0)+IFERROR($AC131*VLOOKUP($AB131,药材与丹炉!$N:$P,3,0)/100,0)</f>
        <v>1458600</v>
      </c>
      <c r="AF131" s="1185">
        <v>1100000</v>
      </c>
      <c r="AG131" s="693">
        <f t="shared" si="29"/>
        <v>-358600</v>
      </c>
      <c r="AH131" s="1181">
        <f t="shared" si="30"/>
        <v>2200000</v>
      </c>
      <c r="AI131" s="1181">
        <f t="shared" si="31"/>
        <v>741400</v>
      </c>
      <c r="AJ131" s="1185">
        <f>IFERROR(IF($Y131/VLOOKUP($Y131,药材与丹炉!$T:$U,2,0)&lt;=(VLOOKUP($AB131,药材与丹炉!$N:$O,2,0)+8)-($J131+IFERROR(IF($N131="",0,$N131),0)+IFERROR(IF($S131="",0,$S131),0)+IFERROR(IF($W131="",0,$W131),0)),1,2),1)</f>
        <v>2</v>
      </c>
      <c r="AK131" s="1184" t="b">
        <f>OR(NOT(IFERROR(OR($L131="",AND($L131&lt;&gt;"",$L131&gt;0,VLOOKUP($AB131,药材与丹炉!$N:$O,2,0)=6)),0)),AND($L131&lt;&gt;"",$L131&gt;0,OR(VLOOKUP($AB131,药材与丹炉!$N:$Q,4,0)-2&lt;$N131,$N131="")),AND($U131&lt;&gt;"",$U131&gt;0,OR(VLOOKUP($AB131,药材与丹炉!$N:$Q,4,0)-3&lt;$W131,$W131="")),NOT(OR(AND($Q131&lt;&gt;"",$S131&lt;&gt;"",VLOOKUP($AB131,药材与丹炉!$N:$Q,4,0)-3&gt;=$S131),$P131="")),NOT(OR(AND($H131&lt;&gt;"",$J131&lt;&gt;"",VLOOKUP($AB131,药材与丹炉!$N:$Q,4,0)-1&gt;=$J131),$G131="")),NOT(OR($U131="",AND($U131&lt;&gt;"",$U131&gt;0))),NOT(OR($Y131="",IF($Z131&lt;&gt;"",IFERROR(IF(VLOOKUP($Z131,药材与丹炉!$B:$D,3,0)=-1,$X131=1,IF(VLOOKUP($Z131,药材与丹炉!$B:$D,3,0)=1,$X131=2,$X131=0)),0),0))),$AC131="爆炸",(VLOOKUP($AB131,药材与丹炉!$N:$O,2,0)+8)&lt;$AD131)</f>
        <v>0</v>
      </c>
    </row>
    <row r="132" spans="1:37" ht="21.95" customHeight="1">
      <c r="A132" s="1185">
        <v>5521</v>
      </c>
      <c r="B132" s="1179">
        <v>6</v>
      </c>
      <c r="C132" s="1179" t="s">
        <v>3739</v>
      </c>
      <c r="D132" s="1179">
        <v>2</v>
      </c>
      <c r="E132" s="1183" t="s">
        <v>3740</v>
      </c>
      <c r="F132" s="1179">
        <v>2160</v>
      </c>
      <c r="G132" s="1179" t="s">
        <v>6304</v>
      </c>
      <c r="H132" s="1179">
        <v>2160</v>
      </c>
      <c r="I132" s="1185" t="s">
        <v>3713</v>
      </c>
      <c r="J132" s="1186">
        <f>IFERROR(CEILING($H132/VLOOKUP($I132,药材与丹炉!$B:$H,COLUMN(药材与丹炉!$H133)-1,0),1),"")</f>
        <v>2</v>
      </c>
      <c r="K132" s="1179" t="s">
        <v>6304</v>
      </c>
      <c r="L132" s="1185" t="str">
        <f t="shared" si="22"/>
        <v/>
      </c>
      <c r="M132" s="1179"/>
      <c r="N132" s="1186" t="str">
        <f>IFERROR(CEILING($L132/VLOOKUP($M132,药材与丹炉!$B:$H,COLUMN(药材与丹炉!$H133)-1,0),1),"")</f>
        <v/>
      </c>
      <c r="O132" s="1179"/>
      <c r="P132" s="1179" t="s">
        <v>4514</v>
      </c>
      <c r="Q132" s="1179">
        <v>2160</v>
      </c>
      <c r="R132" s="1179" t="s">
        <v>3774</v>
      </c>
      <c r="S132" s="1186">
        <f>IFERROR(CEILING($Q132/VLOOKUP($R132,药材与丹炉!$B:$H,COLUMN(药材与丹炉!$H133)-1,0),1),"")</f>
        <v>2</v>
      </c>
      <c r="T132" s="1179" t="s">
        <v>6308</v>
      </c>
      <c r="U132" s="1179">
        <v>1080</v>
      </c>
      <c r="V132" s="1179" t="s">
        <v>3695</v>
      </c>
      <c r="W132" s="1186">
        <f>IFERROR(CEILING($U132/VLOOKUP($V132,药材与丹炉!$B:$H,COLUMN(药材与丹炉!$H133)-1,0),1),"")</f>
        <v>6</v>
      </c>
      <c r="X132" s="1185">
        <f>IF(IFERROR(IF(AND($J132&gt;0,$J132&lt;&gt;""),VLOOKUP($I132,药材与丹炉!$B:$D,3,0),0),0)+IFERROR(IF(AND($N132&gt;0,$N132&lt;&gt;""),VLOOKUP($M132,药材与丹炉!$B:$D,3,0),0),0)+IFERROR(IF(AND($S132&gt;0,$S132&lt;&gt;""),VLOOKUP($R132,药材与丹炉!$B:$D,3,0),0),0)+IFERROR(IF(AND($W132&gt;0,$W132&lt;&gt;""),VLOOKUP($V132,药材与丹炉!$B:$D,3,0),0),0)&gt;0,1,IF(IFERROR(IF(AND($J132&gt;0,$J132&lt;&gt;""),VLOOKUP($I132,药材与丹炉!$B:$D,3,0),0),0)+IFERROR(IF(AND($N132&gt;0,$N132&lt;&gt;""),VLOOKUP($M132,药材与丹炉!$B:$D,3,0),0),0)+IFERROR(IF(AND($S132&gt;0,$S132&lt;&gt;""),VLOOKUP($R132,药材与丹炉!$B:$D,3,0),0),0)+IFERROR(IF(AND($W132&gt;0,$W132&lt;&gt;""),VLOOKUP($V132,药材与丹炉!$B:$D,3,0),0),0)&lt;0,2,0))</f>
        <v>1</v>
      </c>
      <c r="Y132" s="1179">
        <v>1080</v>
      </c>
      <c r="Z132" s="1179" t="s">
        <v>3809</v>
      </c>
      <c r="AA132" s="1186">
        <f>IFERROR($Y132/VLOOKUP($Z132,药材与丹炉!$B:$H,COLUMN(药材与丹炉!$H133)-1,0),"")</f>
        <v>1</v>
      </c>
      <c r="AB132" s="1179" t="s">
        <v>3692</v>
      </c>
      <c r="AC132" s="1185">
        <f>IFERROR(IF($B132-VLOOKUP($AB132,药材与丹炉!$N:$P,2,0)&lt;0,IF($AO$1="是",0,1),IF($B132-VLOOKUP($AB132,药材与丹炉!$N:$P,2,0)=0,2,IF($B132-VLOOKUP($AB132,药材与丹炉!$N:$P,2,0)=1,40,IF($B132-VLOOKUP($AB132,药材与丹炉!$N:$P,2,0)=2,80,"爆炸")))),"")</f>
        <v>2</v>
      </c>
      <c r="AD132" s="1186">
        <f t="shared" si="28"/>
        <v>11</v>
      </c>
      <c r="AE132" s="1185">
        <f>IFERROR($J132*VLOOKUP($I132,药材与丹炉!$B:$K,10,0),0)+IFERROR($N132*VLOOKUP($M132,药材与丹炉!$B:$K,10,0),0)+IFERROR($S132*VLOOKUP($R132,药材与丹炉!$B:$K,10,0),0)+IFERROR($W132*VLOOKUP($V132,药材与丹炉!$B:$K,10,0),0)+IFERROR($AA132*VLOOKUP($Z132,药材与丹炉!$B:$K,10,0),0)+IFERROR($AC132*VLOOKUP($AB132,药材与丹炉!$N:$P,3,0)/100,0)</f>
        <v>1458600</v>
      </c>
      <c r="AF132" s="1185">
        <v>1100000</v>
      </c>
      <c r="AG132" s="693">
        <f t="shared" si="29"/>
        <v>-358600</v>
      </c>
      <c r="AH132" s="1181">
        <f t="shared" si="30"/>
        <v>2200000</v>
      </c>
      <c r="AI132" s="1181">
        <f t="shared" si="31"/>
        <v>741400</v>
      </c>
      <c r="AJ132" s="1185">
        <f>IFERROR(IF($Y132/VLOOKUP($Y132,药材与丹炉!$T:$U,2,0)&lt;=(VLOOKUP($AB132,药材与丹炉!$N:$O,2,0)+8)-($J132+IFERROR(IF($N132="",0,$N132),0)+IFERROR(IF($S132="",0,$S132),0)+IFERROR(IF($W132="",0,$W132),0)),1,2),1)</f>
        <v>2</v>
      </c>
      <c r="AK132" s="1184" t="b">
        <f>OR(NOT(IFERROR(OR($L132="",AND($L132&lt;&gt;"",$L132&gt;0,VLOOKUP($AB132,药材与丹炉!$N:$O,2,0)=6)),0)),AND($L132&lt;&gt;"",$L132&gt;0,OR(VLOOKUP($AB132,药材与丹炉!$N:$Q,4,0)-2&lt;$N132,$N132="")),AND($U132&lt;&gt;"",$U132&gt;0,OR(VLOOKUP($AB132,药材与丹炉!$N:$Q,4,0)-3&lt;$W132,$W132="")),NOT(OR(AND($Q132&lt;&gt;"",$S132&lt;&gt;"",VLOOKUP($AB132,药材与丹炉!$N:$Q,4,0)-3&gt;=$S132),$P132="")),NOT(OR(AND($H132&lt;&gt;"",$J132&lt;&gt;"",VLOOKUP($AB132,药材与丹炉!$N:$Q,4,0)-1&gt;=$J132),$G132="")),NOT(OR($U132="",AND($U132&lt;&gt;"",$U132&gt;0))),NOT(OR($Y132="",IF($Z132&lt;&gt;"",IFERROR(IF(VLOOKUP($Z132,药材与丹炉!$B:$D,3,0)=-1,$X132=1,IF(VLOOKUP($Z132,药材与丹炉!$B:$D,3,0)=1,$X132=2,$X132=0)),0),0))),$AC132="爆炸",(VLOOKUP($AB132,药材与丹炉!$N:$O,2,0)+8)&lt;$AD132)</f>
        <v>0</v>
      </c>
    </row>
    <row r="133" spans="1:37" ht="21.95" customHeight="1">
      <c r="A133" s="1185">
        <v>5522</v>
      </c>
      <c r="B133" s="1179">
        <v>6</v>
      </c>
      <c r="C133" s="1179" t="s">
        <v>3741</v>
      </c>
      <c r="D133" s="1179">
        <v>2</v>
      </c>
      <c r="E133" s="1183" t="s">
        <v>4476</v>
      </c>
      <c r="F133" s="1179">
        <v>2160</v>
      </c>
      <c r="G133" s="1179" t="s">
        <v>6304</v>
      </c>
      <c r="H133" s="1179">
        <v>2160</v>
      </c>
      <c r="I133" s="1185" t="s">
        <v>3713</v>
      </c>
      <c r="J133" s="1186">
        <f>IFERROR(CEILING($H133/VLOOKUP($I133,药材与丹炉!$B:$H,COLUMN(药材与丹炉!$H134)-1,0),1),"")</f>
        <v>2</v>
      </c>
      <c r="K133" s="1179" t="s">
        <v>6304</v>
      </c>
      <c r="L133" s="1185" t="str">
        <f t="shared" si="22"/>
        <v/>
      </c>
      <c r="M133" s="1179"/>
      <c r="N133" s="1186" t="str">
        <f>IFERROR(CEILING($L133/VLOOKUP($M133,药材与丹炉!$B:$H,COLUMN(药材与丹炉!$H134)-1,0),1),"")</f>
        <v/>
      </c>
      <c r="O133" s="1179"/>
      <c r="P133" s="1179" t="s">
        <v>4514</v>
      </c>
      <c r="Q133" s="1179">
        <v>2160</v>
      </c>
      <c r="R133" s="1179" t="s">
        <v>3774</v>
      </c>
      <c r="S133" s="1186">
        <f>IFERROR(CEILING($Q133/VLOOKUP($R133,药材与丹炉!$B:$H,COLUMN(药材与丹炉!$H134)-1,0),1),"")</f>
        <v>2</v>
      </c>
      <c r="T133" s="1179" t="s">
        <v>6327</v>
      </c>
      <c r="U133" s="1179">
        <v>1080</v>
      </c>
      <c r="V133" s="1179" t="s">
        <v>3723</v>
      </c>
      <c r="W133" s="1186">
        <f>IFERROR(CEILING($U133/VLOOKUP($V133,药材与丹炉!$B:$H,COLUMN(药材与丹炉!$H134)-1,0),1),"")</f>
        <v>6</v>
      </c>
      <c r="X133" s="1185">
        <f>IF(IFERROR(IF(AND($J133&gt;0,$J133&lt;&gt;""),VLOOKUP($I133,药材与丹炉!$B:$D,3,0),0),0)+IFERROR(IF(AND($N133&gt;0,$N133&lt;&gt;""),VLOOKUP($M133,药材与丹炉!$B:$D,3,0),0),0)+IFERROR(IF(AND($S133&gt;0,$S133&lt;&gt;""),VLOOKUP($R133,药材与丹炉!$B:$D,3,0),0),0)+IFERROR(IF(AND($W133&gt;0,$W133&lt;&gt;""),VLOOKUP($V133,药材与丹炉!$B:$D,3,0),0),0)&gt;0,1,IF(IFERROR(IF(AND($J133&gt;0,$J133&lt;&gt;""),VLOOKUP($I133,药材与丹炉!$B:$D,3,0),0),0)+IFERROR(IF(AND($N133&gt;0,$N133&lt;&gt;""),VLOOKUP($M133,药材与丹炉!$B:$D,3,0),0),0)+IFERROR(IF(AND($S133&gt;0,$S133&lt;&gt;""),VLOOKUP($R133,药材与丹炉!$B:$D,3,0),0),0)+IFERROR(IF(AND($W133&gt;0,$W133&lt;&gt;""),VLOOKUP($V133,药材与丹炉!$B:$D,3,0),0),0)&lt;0,2,0))</f>
        <v>0</v>
      </c>
      <c r="Y133" s="1179">
        <v>1080</v>
      </c>
      <c r="Z133" s="1179" t="s">
        <v>6503</v>
      </c>
      <c r="AA133" s="1186">
        <f>IFERROR($Y133/VLOOKUP($Z133,药材与丹炉!$B:$H,COLUMN(药材与丹炉!$H134)-1,0),"")</f>
        <v>1</v>
      </c>
      <c r="AB133" s="1179" t="s">
        <v>3692</v>
      </c>
      <c r="AC133" s="1185">
        <f>IFERROR(IF($B133-VLOOKUP($AB133,药材与丹炉!$N:$P,2,0)&lt;0,IF($AO$1="是",0,1),IF($B133-VLOOKUP($AB133,药材与丹炉!$N:$P,2,0)=0,2,IF($B133-VLOOKUP($AB133,药材与丹炉!$N:$P,2,0)=1,40,IF($B133-VLOOKUP($AB133,药材与丹炉!$N:$P,2,0)=2,80,"爆炸")))),"")</f>
        <v>2</v>
      </c>
      <c r="AD133" s="1186">
        <f t="shared" si="28"/>
        <v>11</v>
      </c>
      <c r="AE133" s="1185">
        <f>IFERROR($J133*VLOOKUP($I133,药材与丹炉!$B:$K,10,0),0)+IFERROR($N133*VLOOKUP($M133,药材与丹炉!$B:$K,10,0),0)+IFERROR($S133*VLOOKUP($R133,药材与丹炉!$B:$K,10,0),0)+IFERROR($W133*VLOOKUP($V133,药材与丹炉!$B:$K,10,0),0)+IFERROR($AA133*VLOOKUP($Z133,药材与丹炉!$B:$K,10,0),0)+IFERROR($AC133*VLOOKUP($AB133,药材与丹炉!$N:$P,3,0)/100,0)</f>
        <v>1458600</v>
      </c>
      <c r="AF133" s="1185">
        <v>1100000</v>
      </c>
      <c r="AG133" s="693">
        <f t="shared" si="29"/>
        <v>-358600</v>
      </c>
      <c r="AH133" s="1181">
        <f t="shared" si="30"/>
        <v>2200000</v>
      </c>
      <c r="AI133" s="1181">
        <f t="shared" si="31"/>
        <v>741400</v>
      </c>
      <c r="AJ133" s="1185">
        <f>IFERROR(IF($Y133/VLOOKUP($Y133,药材与丹炉!$T:$U,2,0)&lt;=(VLOOKUP($AB133,药材与丹炉!$N:$O,2,0)+8)-($J133+IFERROR(IF($N133="",0,$N133),0)+IFERROR(IF($S133="",0,$S133),0)+IFERROR(IF($W133="",0,$W133),0)),1,2),1)</f>
        <v>2</v>
      </c>
      <c r="AK133" s="1184" t="b">
        <f>OR(NOT(IFERROR(OR($L133="",AND($L133&lt;&gt;"",$L133&gt;0,VLOOKUP($AB133,药材与丹炉!$N:$O,2,0)=6)),0)),AND($L133&lt;&gt;"",$L133&gt;0,OR(VLOOKUP($AB133,药材与丹炉!$N:$Q,4,0)-2&lt;$N133,$N133="")),AND($U133&lt;&gt;"",$U133&gt;0,OR(VLOOKUP($AB133,药材与丹炉!$N:$Q,4,0)-3&lt;$W133,$W133="")),NOT(OR(AND($Q133&lt;&gt;"",$S133&lt;&gt;"",VLOOKUP($AB133,药材与丹炉!$N:$Q,4,0)-3&gt;=$S133),$P133="")),NOT(OR(AND($H133&lt;&gt;"",$J133&lt;&gt;"",VLOOKUP($AB133,药材与丹炉!$N:$Q,4,0)-1&gt;=$J133),$G133="")),NOT(OR($U133="",AND($U133&lt;&gt;"",$U133&gt;0))),NOT(OR($Y133="",IF($Z133&lt;&gt;"",IFERROR(IF(VLOOKUP($Z133,药材与丹炉!$B:$D,3,0)=-1,$X133=1,IF(VLOOKUP($Z133,药材与丹炉!$B:$D,3,0)=1,$X133=2,$X133=0)),0),0))),$AC133="爆炸",(VLOOKUP($AB133,药材与丹炉!$N:$O,2,0)+8)&lt;$AD133)</f>
        <v>0</v>
      </c>
    </row>
    <row r="134" spans="1:37" ht="21.95" customHeight="1">
      <c r="A134" s="1185">
        <v>5523</v>
      </c>
      <c r="B134" s="1179">
        <v>6</v>
      </c>
      <c r="C134" s="1179" t="s">
        <v>6502</v>
      </c>
      <c r="D134" s="1179">
        <v>2</v>
      </c>
      <c r="E134" s="1183" t="s">
        <v>6501</v>
      </c>
      <c r="F134" s="1179">
        <v>2160</v>
      </c>
      <c r="G134" s="1179" t="s">
        <v>6305</v>
      </c>
      <c r="H134" s="1179">
        <v>1080</v>
      </c>
      <c r="I134" s="1185" t="s">
        <v>6500</v>
      </c>
      <c r="J134" s="1186">
        <f>IFERROR(CEILING($H134/VLOOKUP($I134,药材与丹炉!$B:$H,COLUMN(药材与丹炉!$H135)-1,0),1),"")</f>
        <v>1</v>
      </c>
      <c r="K134" s="1179" t="s">
        <v>6302</v>
      </c>
      <c r="L134" s="1179">
        <v>1080</v>
      </c>
      <c r="M134" s="1185" t="s">
        <v>6499</v>
      </c>
      <c r="N134" s="1186">
        <f>IFERROR(CEILING($L134/VLOOKUP($M134,药材与丹炉!$B:$H,COLUMN(药材与丹炉!$H135)-1,0),1),"")</f>
        <v>1</v>
      </c>
      <c r="O134" s="1179"/>
      <c r="P134" s="1179" t="s">
        <v>6498</v>
      </c>
      <c r="Q134" s="1179">
        <v>3240</v>
      </c>
      <c r="R134" s="1179" t="s">
        <v>3809</v>
      </c>
      <c r="S134" s="1186">
        <f>IFERROR(CEILING($Q134/VLOOKUP($R134,药材与丹炉!$B:$H,COLUMN(药材与丹炉!$H136)-1,0),1),"")</f>
        <v>3</v>
      </c>
      <c r="T134" s="1179" t="s">
        <v>6498</v>
      </c>
      <c r="U134" s="1185"/>
      <c r="V134" s="1179"/>
      <c r="W134" s="1186" t="str">
        <f>IFERROR(CEILING($U134/VLOOKUP($V134,药材与丹炉!$B:$H,COLUMN(药材与丹炉!$H136)-1,0),1),"")</f>
        <v/>
      </c>
      <c r="X134" s="1185">
        <f>IF(IFERROR(IF(AND($J134&gt;0,$J134&lt;&gt;""),VLOOKUP($I134,药材与丹炉!$B:$D,3,0),0),0)+IFERROR(IF(AND($N134&gt;0,$N134&lt;&gt;""),VLOOKUP($M134,药材与丹炉!$B:$D,3,0),0),0)+IFERROR(IF(AND($S134&gt;0,$S134&lt;&gt;""),VLOOKUP($R134,药材与丹炉!$B:$D,3,0),0),0)+IFERROR(IF(AND($W134&gt;0,$W134&lt;&gt;""),VLOOKUP($V134,药材与丹炉!$B:$D,3,0),0),0)&gt;0,1,IF(IFERROR(IF(AND($J134&gt;0,$J134&lt;&gt;""),VLOOKUP($I134,药材与丹炉!$B:$D,3,0),0),0)+IFERROR(IF(AND($N134&gt;0,$N134&lt;&gt;""),VLOOKUP($M134,药材与丹炉!$B:$D,3,0),0),0)+IFERROR(IF(AND($S134&gt;0,$S134&lt;&gt;""),VLOOKUP($R134,药材与丹炉!$B:$D,3,0),0),0)+IFERROR(IF(AND($W134&gt;0,$W134&lt;&gt;""),VLOOKUP($V134,药材与丹炉!$B:$D,3,0),0),0)&lt;0,2,0))</f>
        <v>2</v>
      </c>
      <c r="Y134" s="1179">
        <v>1080</v>
      </c>
      <c r="Z134" s="1179" t="s">
        <v>3676</v>
      </c>
      <c r="AA134" s="1186">
        <f>IFERROR($Y134/VLOOKUP($Z134,药材与丹炉!$B:$H,COLUMN(药材与丹炉!$H136)-1,0),"")</f>
        <v>6</v>
      </c>
      <c r="AB134" s="1179" t="s">
        <v>3692</v>
      </c>
      <c r="AC134" s="1185">
        <f>IFERROR(IF($B134-VLOOKUP($AB134,药材与丹炉!$N:$P,2,0)&lt;0,IF($AO$1="是",0,1),IF($B134-VLOOKUP($AB134,药材与丹炉!$N:$P,2,0)=0,2,IF($B134-VLOOKUP($AB134,药材与丹炉!$N:$P,2,0)=1,40,IF($B134-VLOOKUP($AB134,药材与丹炉!$N:$P,2,0)=2,80,"爆炸")))),"")</f>
        <v>2</v>
      </c>
      <c r="AD134" s="1186">
        <f t="shared" si="28"/>
        <v>11</v>
      </c>
      <c r="AE134" s="1185">
        <f>IFERROR($J134*VLOOKUP($I134,药材与丹炉!$B:$K,10,0),0)+IFERROR($N134*VLOOKUP($M134,药材与丹炉!$B:$K,10,0),0)+IFERROR($S134*VLOOKUP($R134,药材与丹炉!$B:$K,10,0),0)+IFERROR($W134*VLOOKUP($V134,药材与丹炉!$B:$K,10,0),0)+IFERROR($AA134*VLOOKUP($Z134,药材与丹炉!$B:$K,10,0),0)+IFERROR($AC134*VLOOKUP($AB134,药材与丹炉!$N:$P,3,0)/100,0)</f>
        <v>1458600</v>
      </c>
      <c r="AF134" s="1185">
        <v>2000000</v>
      </c>
      <c r="AG134" s="1185">
        <f t="shared" si="29"/>
        <v>541400</v>
      </c>
      <c r="AH134" s="1181">
        <f t="shared" si="30"/>
        <v>4000000</v>
      </c>
      <c r="AI134" s="1187">
        <f t="shared" si="31"/>
        <v>2541400</v>
      </c>
      <c r="AJ134" s="1185">
        <f>IFERROR(IF($Y134/VLOOKUP($Y134,药材与丹炉!$T:$U,2,0)&lt;=(VLOOKUP($AB134,药材与丹炉!$N:$O,2,0)+8)-($J134+IFERROR(IF($N134="",0,$N134),0)+IFERROR(IF($S134="",0,$S134),0)+IFERROR(IF($W134="",0,$W134),0)),1,2),1)</f>
        <v>1</v>
      </c>
      <c r="AK134" s="1185" t="b">
        <f>OR(NOT(IFERROR(OR($L134="",AND($L134&lt;&gt;"",$L134&gt;0,VLOOKUP($AB134,药材与丹炉!$N:$O,2,0)=6)),0)),AND($L134&lt;&gt;"",$L134&gt;0,OR(VLOOKUP($AB134,药材与丹炉!$N:$Q,4,0)-2&lt;$N134,$N134="")),AND($U134&lt;&gt;"",$U134&gt;0,OR(VLOOKUP($AB134,药材与丹炉!$N:$Q,4,0)-3&lt;$W134,$W134="")),NOT(OR(AND($Q134&lt;&gt;"",$S134&lt;&gt;"",VLOOKUP($AB134,药材与丹炉!$N:$Q,4,0)-3&gt;=$S134),$P134="")),NOT(OR(AND($H134&lt;&gt;"",$J134&lt;&gt;"",VLOOKUP($AB134,药材与丹炉!$N:$Q,4,0)-1&gt;=$J134),$G134="")),NOT(OR($U134="",AND($U134&lt;&gt;"",$U134&gt;0))),NOT(OR($Y134="",IF($Z134&lt;&gt;"",IFERROR(IF(VLOOKUP($Z134,药材与丹炉!$B:$D,3,0)=-1,$X134=1,IF(VLOOKUP($Z134,药材与丹炉!$B:$D,3,0)=1,$X134=2,$X134=0)),0),0))),$AC134="爆炸",(VLOOKUP($AB134,药材与丹炉!$N:$O,2,0)+8)&lt;$AD134)</f>
        <v>0</v>
      </c>
    </row>
    <row r="135" spans="1:37" ht="21.95" customHeight="1">
      <c r="A135" s="1185" t="s">
        <v>0</v>
      </c>
      <c r="B135" s="1179">
        <v>6</v>
      </c>
      <c r="C135" s="1179" t="s">
        <v>3743</v>
      </c>
      <c r="D135" s="1179">
        <v>999</v>
      </c>
      <c r="E135" s="1183" t="s">
        <v>3744</v>
      </c>
      <c r="F135" s="1179">
        <v>252</v>
      </c>
      <c r="G135" s="1179" t="s">
        <v>6305</v>
      </c>
      <c r="H135" s="1179">
        <v>252</v>
      </c>
      <c r="I135" s="1185" t="s">
        <v>3569</v>
      </c>
      <c r="J135" s="1186">
        <f>IFERROR(CEILING($H135/VLOOKUP($I135,药材与丹炉!$B:$H,COLUMN(药材与丹炉!$H136)-1,0),1),"")</f>
        <v>7</v>
      </c>
      <c r="K135" s="1179" t="s">
        <v>6305</v>
      </c>
      <c r="L135" s="1185" t="str">
        <f>IFERROR(IF($F135-$H135=0,"",$F135-$H135),"")</f>
        <v/>
      </c>
      <c r="M135" s="1179"/>
      <c r="N135" s="1186" t="str">
        <f>IFERROR(CEILING($L135/VLOOKUP($M135,药材与丹炉!$B:$H,COLUMN(药材与丹炉!$H136)-1,0),1),"")</f>
        <v/>
      </c>
      <c r="O135" s="1179">
        <v>180</v>
      </c>
      <c r="P135" s="1179" t="s">
        <v>6325</v>
      </c>
      <c r="Q135" s="1179">
        <v>180</v>
      </c>
      <c r="R135" s="1179" t="s">
        <v>3664</v>
      </c>
      <c r="S135" s="1186">
        <f>IFERROR(CEILING($Q135/VLOOKUP($R135,药材与丹炉!$B:$H,COLUMN(药材与丹炉!$H136)-1,0),1),"")</f>
        <v>5</v>
      </c>
      <c r="T135" s="1179" t="s">
        <v>6325</v>
      </c>
      <c r="U135" s="1179" t="str">
        <f>IFERROR(IF($O135-$Q135=0,"",$O135-$Q135),"")</f>
        <v/>
      </c>
      <c r="V135" s="1179"/>
      <c r="W135" s="1186" t="str">
        <f>IFERROR(CEILING($U135/VLOOKUP($V135,药材与丹炉!$B:$H,COLUMN(药材与丹炉!$H136)-1,0),1),"")</f>
        <v/>
      </c>
      <c r="X135" s="1185">
        <f>IF(IFERROR(IF(AND($J135&gt;0,$J135&lt;&gt;""),VLOOKUP($I135,药材与丹炉!$B:$D,3,0),0),0)+IFERROR(IF(AND($N135&gt;0,$N135&lt;&gt;""),VLOOKUP($M135,药材与丹炉!$B:$D,3,0),0),0)+IFERROR(IF(AND($S135&gt;0,$S135&lt;&gt;""),VLOOKUP($R135,药材与丹炉!$B:$D,3,0),0),0)+IFERROR(IF(AND($W135&gt;0,$W135&lt;&gt;""),VLOOKUP($V135,药材与丹炉!$B:$D,3,0),0),0)&gt;0,1,IF(IFERROR(IF(AND($J135&gt;0,$J135&lt;&gt;""),VLOOKUP($I135,药材与丹炉!$B:$D,3,0),0),0)+IFERROR(IF(AND($N135&gt;0,$N135&lt;&gt;""),VLOOKUP($M135,药材与丹炉!$B:$D,3,0),0),0)+IFERROR(IF(AND($S135&gt;0,$S135&lt;&gt;""),VLOOKUP($R135,药材与丹炉!$B:$D,3,0),0),0)+IFERROR(IF(AND($W135&gt;0,$W135&lt;&gt;""),VLOOKUP($V135,药材与丹炉!$B:$D,3,0),0),0)&lt;0,2,0))</f>
        <v>1</v>
      </c>
      <c r="Y135" s="1179"/>
      <c r="Z135" s="1179"/>
      <c r="AA135" s="1186" t="str">
        <f>IFERROR($Y135/VLOOKUP($Z135,药材与丹炉!$B:$H,COLUMN(药材与丹炉!$H136)-1,0),"")</f>
        <v/>
      </c>
      <c r="AB135" s="1179" t="s">
        <v>3692</v>
      </c>
      <c r="AC135" s="1185">
        <f>IFERROR(IF($B135-VLOOKUP($AB135,药材与丹炉!$N:$P,2,0)&lt;0,IF($AO$1="是",0,1),IF($B135-VLOOKUP($AB135,药材与丹炉!$N:$P,2,0)=0,2,IF($B135-VLOOKUP($AB135,药材与丹炉!$N:$P,2,0)=1,40,IF($B135-VLOOKUP($AB135,药材与丹炉!$N:$P,2,0)=2,80,"爆炸")))),"")</f>
        <v>2</v>
      </c>
      <c r="AD135" s="1186">
        <f t="shared" si="28"/>
        <v>12</v>
      </c>
      <c r="AE135" s="1185">
        <f>IFERROR($J135*VLOOKUP($I135,药材与丹炉!$B:$K,10,0),0)+IFERROR($N135*VLOOKUP($M135,药材与丹炉!$B:$K,10,0),0)+IFERROR($S135*VLOOKUP($R135,药材与丹炉!$B:$K,10,0),0)+IFERROR($W135*VLOOKUP($V135,药材与丹炉!$B:$K,10,0),0)+IFERROR($AA135*VLOOKUP($Z135,药材与丹炉!$B:$K,10,0),0)+IFERROR($AC135*VLOOKUP($AB135,药材与丹炉!$N:$P,3,0)/100,0)</f>
        <v>52440</v>
      </c>
      <c r="AF135" s="1185">
        <v>1</v>
      </c>
      <c r="AG135" s="693">
        <f t="shared" si="29"/>
        <v>-52439</v>
      </c>
      <c r="AH135" s="1181">
        <f t="shared" si="30"/>
        <v>2</v>
      </c>
      <c r="AI135" s="1181">
        <f t="shared" si="31"/>
        <v>-52438</v>
      </c>
      <c r="AJ135" s="1185">
        <f>IFERROR(IF($Y135/VLOOKUP($Y135,药材与丹炉!$T:$U,2,0)&lt;=(VLOOKUP($AB135,药材与丹炉!$N:$O,2,0)+8)-($J135+IFERROR(IF($N135="",0,$N135),0)+IFERROR(IF($S135="",0,$S135),0)+IFERROR(IF($W135="",0,$W135),0)),1,2),1)</f>
        <v>1</v>
      </c>
      <c r="AK135" s="1184" t="b">
        <f>OR(NOT(IFERROR(OR($L135="",AND($L135&lt;&gt;"",$L135&gt;0,VLOOKUP($AB135,药材与丹炉!$N:$O,2,0)=6)),0)),AND($L135&lt;&gt;"",$L135&gt;0,OR(VLOOKUP($AB135,药材与丹炉!$N:$Q,4,0)-2&lt;$N135,$N135="")),AND($U135&lt;&gt;"",$U135&gt;0,OR(VLOOKUP($AB135,药材与丹炉!$N:$Q,4,0)-3&lt;$W135,$W135="")),NOT(OR(AND($Q135&lt;&gt;"",$S135&lt;&gt;"",VLOOKUP($AB135,药材与丹炉!$N:$Q,4,0)-3&gt;=$S135),$P135="")),NOT(OR(AND($H135&lt;&gt;"",$J135&lt;&gt;"",VLOOKUP($AB135,药材与丹炉!$N:$Q,4,0)-1&gt;=$J135),$G135="")),NOT(OR($U135="",AND($U135&lt;&gt;"",$U135&gt;0))),NOT(OR($Y135="",IF($Z135&lt;&gt;"",IFERROR(IF(VLOOKUP($Z135,药材与丹炉!$B:$D,3,0)=-1,$X135=1,IF(VLOOKUP($Z135,药材与丹炉!$B:$D,3,0)=1,$X135=2,$X135=0)),0),0))),$AC135="爆炸",(VLOOKUP($AB135,药材与丹炉!$N:$O,2,0)+8)&lt;$AD135)</f>
        <v>0</v>
      </c>
    </row>
    <row r="136" spans="1:37" ht="21.95" customHeight="1">
      <c r="A136" s="1179" t="s">
        <v>6497</v>
      </c>
      <c r="B136" s="1179">
        <v>6</v>
      </c>
      <c r="C136" s="1179" t="s">
        <v>6496</v>
      </c>
      <c r="D136" s="1179">
        <v>10</v>
      </c>
      <c r="E136" s="1183" t="s">
        <v>6495</v>
      </c>
      <c r="F136" s="1179">
        <v>36</v>
      </c>
      <c r="G136" s="1179" t="s">
        <v>6305</v>
      </c>
      <c r="H136" s="1179">
        <v>36</v>
      </c>
      <c r="I136" s="1179" t="s">
        <v>3660</v>
      </c>
      <c r="J136" s="1182">
        <f>IFERROR(CEILING($H136/VLOOKUP($I136,药材与丹炉!$B:$H,COLUMN(药材与丹炉!$H137)-1,0),1),"")</f>
        <v>1</v>
      </c>
      <c r="K136" s="1179" t="s">
        <v>6305</v>
      </c>
      <c r="L136" s="1179" t="str">
        <f>IFERROR(IF($F136-$H136=0,"",$F136-$H136),"")</f>
        <v/>
      </c>
      <c r="M136" s="1179"/>
      <c r="N136" s="1182" t="str">
        <f>IFERROR(CEILING($L136/VLOOKUP($M136,药材与丹炉!$B:$H,COLUMN(药材与丹炉!$H137)-1,0),1),"")</f>
        <v/>
      </c>
      <c r="O136" s="1179">
        <v>5400</v>
      </c>
      <c r="P136" s="1179" t="s">
        <v>6311</v>
      </c>
      <c r="Q136" s="1179">
        <v>5400</v>
      </c>
      <c r="R136" s="1179" t="s">
        <v>3808</v>
      </c>
      <c r="S136" s="1182">
        <f>IFERROR(CEILING($Q136/VLOOKUP($R136,药材与丹炉!$B:$H,COLUMN(药材与丹炉!$H137)-1,0),1),"")</f>
        <v>5</v>
      </c>
      <c r="T136" s="1179" t="s">
        <v>6311</v>
      </c>
      <c r="U136" s="1179" t="str">
        <f>IFERROR(IF($O136-$Q136=0,"",$O136-$Q136),"")</f>
        <v/>
      </c>
      <c r="V136" s="1179"/>
      <c r="W136" s="1182" t="str">
        <f>IFERROR(CEILING($U136/VLOOKUP($V136,药材与丹炉!$B:$H,COLUMN(药材与丹炉!$H137)-1,0),1),"")</f>
        <v/>
      </c>
      <c r="X136" s="1179">
        <f>IF(IFERROR(IF(AND($J136&gt;0,$J136&lt;&gt;""),VLOOKUP($I136,药材与丹炉!$B:$D,3,0),0),0)+IFERROR(IF(AND($N136&gt;0,$N136&lt;&gt;""),VLOOKUP($M136,药材与丹炉!$B:$D,3,0),0),0)+IFERROR(IF(AND($S136&gt;0,$S136&lt;&gt;""),VLOOKUP($R136,药材与丹炉!$B:$D,3,0),0),0)+IFERROR(IF(AND($W136&gt;0,$W136&lt;&gt;""),VLOOKUP($V136,药材与丹炉!$B:$D,3,0),0),0)&gt;0,1,IF(IFERROR(IF(AND($J136&gt;0,$J136&lt;&gt;""),VLOOKUP($I136,药材与丹炉!$B:$D,3,0),0),0)+IFERROR(IF(AND($N136&gt;0,$N136&lt;&gt;""),VLOOKUP($M136,药材与丹炉!$B:$D,3,0),0),0)+IFERROR(IF(AND($S136&gt;0,$S136&lt;&gt;""),VLOOKUP($R136,药材与丹炉!$B:$D,3,0),0),0)+IFERROR(IF(AND($W136&gt;0,$W136&lt;&gt;""),VLOOKUP($V136,药材与丹炉!$B:$D,3,0),0),0)&lt;0,2,0))</f>
        <v>2</v>
      </c>
      <c r="Y136" s="1179">
        <v>36</v>
      </c>
      <c r="Z136" s="1179" t="s">
        <v>3591</v>
      </c>
      <c r="AA136" s="1182">
        <f>IFERROR($Y136/VLOOKUP($Z136,药材与丹炉!$B:$H,COLUMN(药材与丹炉!$H137)-1,0),"")</f>
        <v>1</v>
      </c>
      <c r="AB136" s="1179" t="s">
        <v>3692</v>
      </c>
      <c r="AC136" s="1179">
        <f>IFERROR(IF($B136-VLOOKUP($AB136,药材与丹炉!$N:$P,2,0)&lt;0,IF($AO$1="是",0,1),IF($B136-VLOOKUP($AB136,药材与丹炉!$N:$P,2,0)=0,2,IF($B136-VLOOKUP($AB136,药材与丹炉!$N:$P,2,0)=1,40,IF($B136-VLOOKUP($AB136,药材与丹炉!$N:$P,2,0)=2,80,"爆炸")))),"")</f>
        <v>2</v>
      </c>
      <c r="AD136" s="1182">
        <f t="shared" si="28"/>
        <v>7</v>
      </c>
      <c r="AE136" s="1179">
        <f>IFERROR($J136*VLOOKUP($I136,药材与丹炉!$B:$K,10,0),0)+IFERROR($N136*VLOOKUP($M136,药材与丹炉!$B:$K,10,0),0)+IFERROR($S136*VLOOKUP($R136,药材与丹炉!$B:$K,10,0),0)+IFERROR($W136*VLOOKUP($V136,药材与丹炉!$B:$K,10,0),0)+IFERROR($AA136*VLOOKUP($Z136,药材与丹炉!$B:$K,10,0),0)+IFERROR($AC136*VLOOKUP($AB136,药材与丹炉!$N:$P,3,0)/100,0)</f>
        <v>1224240</v>
      </c>
      <c r="AF136" s="1179">
        <v>3000000</v>
      </c>
      <c r="AG136" s="1179">
        <f t="shared" si="29"/>
        <v>1775760</v>
      </c>
      <c r="AH136" s="1181">
        <f t="shared" si="30"/>
        <v>6000000</v>
      </c>
      <c r="AI136" s="1180">
        <f t="shared" si="31"/>
        <v>4775760</v>
      </c>
      <c r="AJ136" s="1179">
        <f>IFERROR(IF($Y136/VLOOKUP($Y136,药材与丹炉!$T:$U,2,0)&lt;=(VLOOKUP($AB136,药材与丹炉!$N:$O,2,0)+8)-($J136+IFERROR(IF($N136="",0,$N136),0)+IFERROR(IF($S136="",0,$S136),0)+IFERROR(IF($W136="",0,$W136),0)),1,2),1)</f>
        <v>1</v>
      </c>
      <c r="AK136" s="1179" t="b">
        <f>OR(NOT(IFERROR(OR($L136="",AND($L136&lt;&gt;"",$L136&gt;0,VLOOKUP($AB136,药材与丹炉!$N:$O,2,0)=6)),0)),AND($L136&lt;&gt;"",$L136&gt;0,OR(VLOOKUP($AB136,药材与丹炉!$N:$Q,4,0)-2&lt;$N136,$N136="")),AND($U136&lt;&gt;"",$U136&gt;0,OR(VLOOKUP($AB136,药材与丹炉!$N:$Q,4,0)-3&lt;$W136,$W136="")),NOT(OR(AND($Q136&lt;&gt;"",$S136&lt;&gt;"",VLOOKUP($AB136,药材与丹炉!$N:$Q,4,0)-3&gt;=$S136),$P136="")),NOT(OR(AND($H136&lt;&gt;"",$J136&lt;&gt;"",VLOOKUP($AB136,药材与丹炉!$N:$Q,4,0)-1&gt;=$J136),$G136="")),NOT(OR($U136="",AND($U136&lt;&gt;"",$U136&gt;0))),NOT(OR($Y136="",IF($Z136&lt;&gt;"",IFERROR(IF(VLOOKUP($Z136,药材与丹炉!$B:$D,3,0)=-1,$X136=1,IF(VLOOKUP($Z136,药材与丹炉!$B:$D,3,0)=1,$X136=2,$X136=0)),0),0))),$AC136="爆炸",(VLOOKUP($AB136,药材与丹炉!$N:$O,2,0)+8)&lt;$AD136)</f>
        <v>0</v>
      </c>
    </row>
    <row r="138" spans="1:37" ht="21.95" customHeight="1">
      <c r="E138" s="1179" t="s">
        <v>6494</v>
      </c>
      <c r="I138" s="1253" t="s">
        <v>6494</v>
      </c>
      <c r="J138" s="1254"/>
      <c r="K138" s="1254"/>
      <c r="L138" s="1254"/>
      <c r="M138" s="1254"/>
      <c r="N138" s="1254"/>
      <c r="O138" s="1254"/>
      <c r="P138" s="1254"/>
      <c r="Q138" s="1254"/>
      <c r="R138" s="1254"/>
      <c r="S138" s="1254"/>
      <c r="T138" s="1254"/>
      <c r="U138" s="1254"/>
      <c r="V138" s="1254"/>
      <c r="W138" s="1254"/>
      <c r="X138" s="1254"/>
      <c r="Y138" s="1254"/>
      <c r="Z138" s="1254"/>
      <c r="AA138" s="1255"/>
    </row>
  </sheetData>
  <mergeCells count="11">
    <mergeCell ref="I138:AA138"/>
    <mergeCell ref="AM20:AN20"/>
    <mergeCell ref="AM21:AN21"/>
    <mergeCell ref="AP4:AP6"/>
    <mergeCell ref="AM2:AP3"/>
    <mergeCell ref="AO20:AP27"/>
    <mergeCell ref="AM4:AO4"/>
    <mergeCell ref="AM5:AO5"/>
    <mergeCell ref="AM6:AO6"/>
    <mergeCell ref="AL7:AP7"/>
    <mergeCell ref="AM8:AP8"/>
  </mergeCells>
  <phoneticPr fontId="140" type="noConversion"/>
  <conditionalFormatting sqref="AL1">
    <cfRule type="colorScale" priority="21">
      <colorScale>
        <cfvo type="num" val="-500"/>
        <cfvo type="num" val="0"/>
        <cfvo type="num" val="600"/>
        <color theme="0" tint="-0.499984740745262"/>
        <color theme="0" tint="-4.9989318521683403E-2"/>
        <color rgb="FF008E40"/>
      </colorScale>
    </cfRule>
  </conditionalFormatting>
  <conditionalFormatting sqref="AM1">
    <cfRule type="colorScale" priority="18">
      <colorScale>
        <cfvo type="num" val="-500"/>
        <cfvo type="num" val="0"/>
        <cfvo type="num" val="600"/>
        <color theme="0" tint="-0.499984740745262"/>
        <color theme="0" tint="-4.9989318521683403E-2"/>
        <color rgb="FF008E40"/>
      </colorScale>
    </cfRule>
  </conditionalFormatting>
  <conditionalFormatting sqref="AN1">
    <cfRule type="colorScale" priority="20">
      <colorScale>
        <cfvo type="num" val="-500"/>
        <cfvo type="num" val="0"/>
        <cfvo type="num" val="600"/>
        <color theme="0" tint="-0.499984740745262"/>
        <color theme="0" tint="-4.9989318521683403E-2"/>
        <color rgb="FF008E40"/>
      </colorScale>
    </cfRule>
  </conditionalFormatting>
  <conditionalFormatting sqref="AO1">
    <cfRule type="colorScale" priority="19">
      <colorScale>
        <cfvo type="num" val="-500"/>
        <cfvo type="num" val="0"/>
        <cfvo type="num" val="600"/>
        <color theme="0" tint="-0.499984740745262"/>
        <color theme="0" tint="-4.9989318521683403E-2"/>
        <color rgb="FF008E40"/>
      </colorScale>
    </cfRule>
  </conditionalFormatting>
  <conditionalFormatting sqref="AL20">
    <cfRule type="colorScale" priority="17">
      <colorScale>
        <cfvo type="num" val="-500"/>
        <cfvo type="num" val="0"/>
        <cfvo type="num" val="600"/>
        <color theme="0" tint="-0.499984740745262"/>
        <color theme="0" tint="-4.9989318521683403E-2"/>
        <color rgb="FF008E40"/>
      </colorScale>
    </cfRule>
  </conditionalFormatting>
  <conditionalFormatting sqref="AL21">
    <cfRule type="colorScale" priority="16">
      <colorScale>
        <cfvo type="num" val="-500"/>
        <cfvo type="num" val="0"/>
        <cfvo type="num" val="600"/>
        <color theme="0" tint="-0.499984740745262"/>
        <color theme="0" tint="-4.9989318521683403E-2"/>
        <color rgb="FF008E40"/>
      </colorScale>
    </cfRule>
  </conditionalFormatting>
  <conditionalFormatting sqref="A86:E86 A137:E137 A139:E1048576 A138:C138">
    <cfRule type="expression" dxfId="62" priority="40">
      <formula>$B86=6</formula>
    </cfRule>
    <cfRule type="expression" dxfId="61" priority="41">
      <formula>$B86=5</formula>
    </cfRule>
    <cfRule type="expression" dxfId="60" priority="42">
      <formula>$B86=4</formula>
    </cfRule>
    <cfRule type="expression" dxfId="59" priority="43">
      <formula>$B86=3</formula>
    </cfRule>
    <cfRule type="expression" dxfId="58" priority="44">
      <formula>$B86=2</formula>
    </cfRule>
  </conditionalFormatting>
  <conditionalFormatting sqref="X86">
    <cfRule type="cellIs" dxfId="57" priority="37" operator="equal">
      <formula>2</formula>
    </cfRule>
    <cfRule type="cellIs" dxfId="56" priority="38" operator="equal">
      <formula>0</formula>
    </cfRule>
    <cfRule type="cellIs" dxfId="55" priority="39" operator="equal">
      <formula>1</formula>
    </cfRule>
  </conditionalFormatting>
  <conditionalFormatting sqref="AG86">
    <cfRule type="colorScale" priority="46">
      <colorScale>
        <cfvo type="num" val="-500"/>
        <cfvo type="num" val="0"/>
        <cfvo type="num" val="450"/>
        <color theme="0" tint="-0.499984740745262"/>
        <color theme="0" tint="-4.9989318521683403E-2"/>
        <color rgb="FF008E40"/>
      </colorScale>
    </cfRule>
  </conditionalFormatting>
  <conditionalFormatting sqref="AI86">
    <cfRule type="colorScale" priority="36">
      <colorScale>
        <cfvo type="num" val="-500"/>
        <cfvo type="num" val="0"/>
        <cfvo type="num" val="600"/>
        <color theme="0" tint="-0.499984740745262"/>
        <color theme="0" tint="-4.9989318521683403E-2"/>
        <color rgb="FF008E40"/>
      </colorScale>
    </cfRule>
  </conditionalFormatting>
  <conditionalFormatting sqref="B136:E136">
    <cfRule type="expression" dxfId="54" priority="28">
      <formula>$B136=6</formula>
    </cfRule>
    <cfRule type="expression" dxfId="53" priority="29">
      <formula>$B136=5</formula>
    </cfRule>
    <cfRule type="expression" dxfId="52" priority="30">
      <formula>$B136=4</formula>
    </cfRule>
    <cfRule type="expression" dxfId="51" priority="31">
      <formula>$B136=3</formula>
    </cfRule>
    <cfRule type="expression" dxfId="50" priority="32">
      <formula>$B136=2</formula>
    </cfRule>
  </conditionalFormatting>
  <conditionalFormatting sqref="X136">
    <cfRule type="cellIs" dxfId="49" priority="25" operator="equal">
      <formula>1</formula>
    </cfRule>
    <cfRule type="cellIs" dxfId="48" priority="26" operator="equal">
      <formula>0</formula>
    </cfRule>
    <cfRule type="cellIs" dxfId="47" priority="27" operator="equal">
      <formula>2</formula>
    </cfRule>
  </conditionalFormatting>
  <conditionalFormatting sqref="AG136">
    <cfRule type="colorScale" priority="34">
      <colorScale>
        <cfvo type="num" val="-500"/>
        <cfvo type="num" val="0"/>
        <cfvo type="num" val="450"/>
        <color theme="0" tint="-0.499984740745262"/>
        <color theme="0" tint="-4.9989318521683403E-2"/>
        <color rgb="FF008E40"/>
      </colorScale>
    </cfRule>
  </conditionalFormatting>
  <conditionalFormatting sqref="AI136">
    <cfRule type="colorScale" priority="24">
      <colorScale>
        <cfvo type="num" val="-500"/>
        <cfvo type="num" val="0"/>
        <cfvo type="num" val="600"/>
        <color theme="0" tint="-0.499984740745262"/>
        <color theme="0" tint="-4.9989318521683403E-2"/>
        <color rgb="FF008E40"/>
      </colorScale>
    </cfRule>
  </conditionalFormatting>
  <conditionalFormatting sqref="AH2:AH136">
    <cfRule type="colorScale" priority="22">
      <colorScale>
        <cfvo type="num" val="&quot;&lt;$AF$2&quot;"/>
        <cfvo type="num" val="0"/>
        <cfvo type="num" val="&quot;&gt;$AF$2&quot;"/>
        <color rgb="FF00B050"/>
        <color theme="0" tint="-4.9989318521683403E-2"/>
        <color rgb="FFFF0000"/>
      </colorScale>
    </cfRule>
  </conditionalFormatting>
  <conditionalFormatting sqref="A1:E85 A87:E133 A136 A135:E135">
    <cfRule type="expression" dxfId="46" priority="52">
      <formula>$B1=6</formula>
    </cfRule>
    <cfRule type="expression" dxfId="45" priority="53">
      <formula>$B1=5</formula>
    </cfRule>
    <cfRule type="expression" dxfId="44" priority="54">
      <formula>$B1=4</formula>
    </cfRule>
    <cfRule type="expression" dxfId="43" priority="55">
      <formula>$B1=3</formula>
    </cfRule>
    <cfRule type="expression" dxfId="42" priority="56">
      <formula>$B1=2</formula>
    </cfRule>
  </conditionalFormatting>
  <conditionalFormatting sqref="C1:C85 AC1:AC85 AC87:AC135 C87:C133 C137:C1048576 AC137:AC1048576 C135">
    <cfRule type="containsText" dxfId="41" priority="57" operator="containsText" text="爆炸">
      <formula>NOT(ISERROR(SEARCH("爆炸",C1)))</formula>
    </cfRule>
  </conditionalFormatting>
  <conditionalFormatting sqref="U1:U85 C1:C85 C87:C133 U87:U135 U137 C137:C1048576 C135 U139:U1048576">
    <cfRule type="expression" dxfId="40" priority="47">
      <formula>NOT(OR($U1="辅药力2",$U1="",AND($U1&lt;&gt;"",$U1&gt;0)))</formula>
    </cfRule>
  </conditionalFormatting>
  <conditionalFormatting sqref="X1:X85 X87:X133 X137 X135 X139:X1048576">
    <cfRule type="cellIs" dxfId="39" priority="49" operator="equal">
      <formula>1</formula>
    </cfRule>
    <cfRule type="cellIs" dxfId="38" priority="50" operator="equal">
      <formula>0</formula>
    </cfRule>
    <cfRule type="cellIs" dxfId="37" priority="51" operator="equal">
      <formula>2</formula>
    </cfRule>
  </conditionalFormatting>
  <conditionalFormatting sqref="AG1:AH1 AG87:AG135 AG137:AH1048576 AG2:AG85">
    <cfRule type="colorScale" priority="58">
      <colorScale>
        <cfvo type="num" val="-500"/>
        <cfvo type="num" val="0"/>
        <cfvo type="num" val="450"/>
        <color theme="0" tint="-0.499984740745262"/>
        <color theme="0" tint="-4.9989318521683403E-2"/>
        <color rgb="FF008E40"/>
      </colorScale>
    </cfRule>
  </conditionalFormatting>
  <conditionalFormatting sqref="AI1:AK85 AI87:AK135 AJ86:AK86 AI137:AK1048576 AJ136:AK136">
    <cfRule type="colorScale" priority="48">
      <colorScale>
        <cfvo type="num" val="-500"/>
        <cfvo type="num" val="0"/>
        <cfvo type="num" val="600"/>
        <color theme="0" tint="-0.499984740745262"/>
        <color theme="0" tint="-4.9989318521683403E-2"/>
        <color rgb="FF008E40"/>
      </colorScale>
    </cfRule>
  </conditionalFormatting>
  <conditionalFormatting sqref="C86 AC86">
    <cfRule type="containsText" dxfId="36" priority="45" operator="containsText" text="爆炸">
      <formula>NOT(ISERROR(SEARCH("爆炸",C86)))</formula>
    </cfRule>
  </conditionalFormatting>
  <conditionalFormatting sqref="U86 C86">
    <cfRule type="expression" dxfId="35" priority="35">
      <formula>NOT(OR($U86="辅药力2",$U86="",AND($U86&lt;&gt;"",$U86&gt;0)))</formula>
    </cfRule>
  </conditionalFormatting>
  <conditionalFormatting sqref="AC136 C136">
    <cfRule type="containsText" dxfId="34" priority="33" operator="containsText" text="爆炸">
      <formula>NOT(ISERROR(SEARCH("爆炸",C136)))</formula>
    </cfRule>
  </conditionalFormatting>
  <conditionalFormatting sqref="C136 U136">
    <cfRule type="expression" dxfId="33" priority="23">
      <formula>NOT(OR($U136="辅药力2",$U136="",AND($U136&lt;&gt;"",$U136&gt;0)))</formula>
    </cfRule>
  </conditionalFormatting>
  <conditionalFormatting sqref="A134:E134">
    <cfRule type="expression" dxfId="32" priority="10">
      <formula>$B134=6</formula>
    </cfRule>
    <cfRule type="expression" dxfId="31" priority="11">
      <formula>$B134=5</formula>
    </cfRule>
    <cfRule type="expression" dxfId="30" priority="12">
      <formula>$B134=4</formula>
    </cfRule>
    <cfRule type="expression" dxfId="29" priority="13">
      <formula>$B134=3</formula>
    </cfRule>
    <cfRule type="expression" dxfId="28" priority="14">
      <formula>$B134=2</formula>
    </cfRule>
  </conditionalFormatting>
  <conditionalFormatting sqref="C134">
    <cfRule type="containsText" dxfId="27" priority="15" operator="containsText" text="爆炸">
      <formula>NOT(ISERROR(SEARCH("爆炸",C134)))</formula>
    </cfRule>
  </conditionalFormatting>
  <conditionalFormatting sqref="C134">
    <cfRule type="expression" dxfId="26" priority="9">
      <formula>NOT(OR($U134="辅药力2",$U134="",AND($U134&lt;&gt;"",$U134&gt;0)))</formula>
    </cfRule>
  </conditionalFormatting>
  <conditionalFormatting sqref="X134">
    <cfRule type="cellIs" dxfId="25" priority="6" operator="equal">
      <formula>1</formula>
    </cfRule>
    <cfRule type="cellIs" dxfId="24" priority="7" operator="equal">
      <formula>0</formula>
    </cfRule>
    <cfRule type="cellIs" dxfId="23" priority="8" operator="equal">
      <formula>2</formula>
    </cfRule>
  </conditionalFormatting>
  <conditionalFormatting sqref="D138">
    <cfRule type="expression" dxfId="22" priority="1">
      <formula>$B138=6</formula>
    </cfRule>
    <cfRule type="expression" dxfId="21" priority="2">
      <formula>$B138=5</formula>
    </cfRule>
    <cfRule type="expression" dxfId="20" priority="3">
      <formula>$B138=4</formula>
    </cfRule>
    <cfRule type="expression" dxfId="19" priority="4">
      <formula>$B138=3</formula>
    </cfRule>
    <cfRule type="expression" dxfId="18" priority="5">
      <formula>$B138=2</formula>
    </cfRule>
  </conditionalFormatting>
  <dataValidations count="3">
    <dataValidation type="list" allowBlank="1" showInputMessage="1" sqref="AM20:AN20" xr:uid="{00000000-0002-0000-0100-000004000000}">
      <formula1>$AL$22:$AL$27</formula1>
    </dataValidation>
    <dataValidation type="list" allowBlank="1" showInputMessage="1" showErrorMessage="1" sqref="AO1" xr:uid="{00000000-0002-0000-0100-000002000000}">
      <formula1>"是,否"</formula1>
    </dataValidation>
    <dataValidation type="list" allowBlank="1" showInputMessage="1" sqref="AM1" xr:uid="{00000000-0002-0000-0100-000000000000}">
      <formula1>$AL$8:$AL$19</formula1>
    </dataValidation>
  </dataValidations>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D158-56AC-487F-BCCE-975DC3DE06D7}">
  <dimension ref="A1:U181"/>
  <sheetViews>
    <sheetView zoomScale="85" zoomScaleNormal="85" workbookViewId="0">
      <pane ySplit="1" topLeftCell="A65" activePane="bottomLeft" state="frozen"/>
      <selection pane="bottomLeft" activeCell="L139" sqref="L139"/>
    </sheetView>
  </sheetViews>
  <sheetFormatPr defaultColWidth="9" defaultRowHeight="14.25"/>
  <cols>
    <col min="1" max="1" width="5.7109375" style="652" customWidth="1"/>
    <col min="2" max="2" width="15.7109375" style="652" customWidth="1"/>
    <col min="3" max="3" width="6.140625" style="652" bestFit="1" customWidth="1"/>
    <col min="4" max="4" width="8.28515625" style="652" bestFit="1" customWidth="1"/>
    <col min="5" max="5" width="6.140625" style="652" bestFit="1" customWidth="1"/>
    <col min="6" max="8" width="6.7109375" style="652" customWidth="1"/>
    <col min="9" max="9" width="15.7109375" style="652" customWidth="1"/>
    <col min="10" max="10" width="54.42578125" style="652" customWidth="1"/>
    <col min="11" max="11" width="8.7109375" style="652" customWidth="1"/>
    <col min="12" max="12" width="27.7109375" style="652" customWidth="1"/>
    <col min="13" max="13" width="0.140625" style="652" hidden="1" customWidth="1"/>
    <col min="14" max="14" width="14.140625" style="652" customWidth="1"/>
    <col min="15" max="15" width="10.140625" style="652" customWidth="1"/>
    <col min="16" max="16" width="9" style="652"/>
    <col min="17" max="17" width="9.85546875" style="652" customWidth="1"/>
    <col min="18" max="18" width="47" style="652" customWidth="1"/>
    <col min="19" max="19" width="9" style="652"/>
    <col min="20" max="20" width="5.42578125" style="652" customWidth="1"/>
    <col min="21" max="21" width="4.42578125" style="652" customWidth="1"/>
    <col min="22" max="16384" width="9" style="652"/>
  </cols>
  <sheetData>
    <row r="1" spans="1:21" ht="36">
      <c r="A1" s="1175" t="s">
        <v>3380</v>
      </c>
      <c r="B1" s="1173" t="s">
        <v>6493</v>
      </c>
      <c r="C1" s="1174" t="s">
        <v>3381</v>
      </c>
      <c r="D1" s="1171" t="s">
        <v>6492</v>
      </c>
      <c r="E1" s="1173" t="s">
        <v>3385</v>
      </c>
      <c r="F1" s="1173" t="s">
        <v>3387</v>
      </c>
      <c r="G1" s="1173" t="s">
        <v>3391</v>
      </c>
      <c r="H1" s="1173" t="s">
        <v>6491</v>
      </c>
      <c r="I1" s="1173" t="s">
        <v>6490</v>
      </c>
      <c r="J1" s="1173" t="s">
        <v>6489</v>
      </c>
      <c r="K1" s="1172" t="s">
        <v>6488</v>
      </c>
      <c r="L1" s="1171" t="s">
        <v>6487</v>
      </c>
      <c r="N1" s="1171" t="s">
        <v>3748</v>
      </c>
      <c r="O1" s="1171" t="s">
        <v>3381</v>
      </c>
      <c r="P1" s="1172" t="s">
        <v>3778</v>
      </c>
      <c r="Q1" s="1171" t="s">
        <v>3779</v>
      </c>
      <c r="R1" s="1171" t="s">
        <v>3780</v>
      </c>
    </row>
    <row r="2" spans="1:21" ht="14.45" customHeight="1">
      <c r="A2" s="1156">
        <v>6001</v>
      </c>
      <c r="B2" s="1157" t="s">
        <v>3410</v>
      </c>
      <c r="C2" s="1154">
        <v>1</v>
      </c>
      <c r="D2" s="1145">
        <f t="shared" ref="D2:D33" si="0">IF($G2="性寒",-1,IF($G2="性热",1,0))</f>
        <v>-1</v>
      </c>
      <c r="E2" s="1157" t="s">
        <v>4212</v>
      </c>
      <c r="F2" s="1157" t="s">
        <v>6394</v>
      </c>
      <c r="G2" s="1159" t="s">
        <v>6300</v>
      </c>
      <c r="H2" s="1154">
        <v>1</v>
      </c>
      <c r="I2" s="1145" t="s">
        <v>6363</v>
      </c>
      <c r="J2" s="1145" t="s">
        <v>6486</v>
      </c>
      <c r="K2" s="1145">
        <v>9</v>
      </c>
      <c r="L2" s="1145" t="s">
        <v>6484</v>
      </c>
      <c r="M2" s="1170"/>
      <c r="N2" s="1144" t="s">
        <v>3402</v>
      </c>
      <c r="O2" s="1144">
        <v>1</v>
      </c>
      <c r="P2" s="1144">
        <v>600</v>
      </c>
      <c r="Q2" s="1144">
        <v>9</v>
      </c>
      <c r="R2" s="1144" t="s">
        <v>3782</v>
      </c>
      <c r="T2" s="652">
        <v>1</v>
      </c>
      <c r="U2" s="652">
        <v>1</v>
      </c>
    </row>
    <row r="3" spans="1:21" ht="17.25">
      <c r="A3" s="1156">
        <v>6002</v>
      </c>
      <c r="B3" s="1157" t="s">
        <v>3400</v>
      </c>
      <c r="C3" s="1154">
        <v>1</v>
      </c>
      <c r="D3" s="1145">
        <f t="shared" si="0"/>
        <v>1</v>
      </c>
      <c r="E3" s="1157" t="s">
        <v>6302</v>
      </c>
      <c r="F3" s="1157" t="s">
        <v>6391</v>
      </c>
      <c r="G3" s="1162" t="s">
        <v>6295</v>
      </c>
      <c r="H3" s="1154">
        <v>1</v>
      </c>
      <c r="I3" s="1145" t="s">
        <v>6363</v>
      </c>
      <c r="J3" s="1145" t="s">
        <v>6485</v>
      </c>
      <c r="K3" s="1145">
        <v>9</v>
      </c>
      <c r="L3" s="1145" t="s">
        <v>6484</v>
      </c>
      <c r="M3" s="1170"/>
      <c r="N3" s="1144" t="s">
        <v>3783</v>
      </c>
      <c r="O3" s="1144">
        <v>2</v>
      </c>
      <c r="P3" s="1144">
        <v>1200</v>
      </c>
      <c r="Q3" s="1144">
        <v>10</v>
      </c>
      <c r="R3" s="1144" t="s">
        <v>3784</v>
      </c>
      <c r="T3" s="652">
        <v>3</v>
      </c>
      <c r="U3" s="652">
        <v>1</v>
      </c>
    </row>
    <row r="4" spans="1:21" ht="17.25">
      <c r="A4" s="1156">
        <v>6003</v>
      </c>
      <c r="B4" s="1157" t="s">
        <v>3411</v>
      </c>
      <c r="C4" s="1154">
        <v>1</v>
      </c>
      <c r="D4" s="1145">
        <f t="shared" si="0"/>
        <v>0</v>
      </c>
      <c r="E4" s="1157" t="s">
        <v>6305</v>
      </c>
      <c r="F4" s="1157" t="s">
        <v>6430</v>
      </c>
      <c r="G4" s="1157" t="s">
        <v>6298</v>
      </c>
      <c r="H4" s="1154">
        <v>1</v>
      </c>
      <c r="I4" s="1145" t="s">
        <v>6363</v>
      </c>
      <c r="J4" s="1145" t="s">
        <v>6483</v>
      </c>
      <c r="K4" s="1145">
        <v>9</v>
      </c>
      <c r="L4" s="1145" t="s">
        <v>6387</v>
      </c>
      <c r="M4" s="1170"/>
      <c r="N4" s="1144" t="s">
        <v>3415</v>
      </c>
      <c r="O4" s="1144">
        <v>2</v>
      </c>
      <c r="P4" s="1144">
        <v>1200</v>
      </c>
      <c r="Q4" s="1144">
        <v>10</v>
      </c>
      <c r="R4" s="1144" t="s">
        <v>3786</v>
      </c>
      <c r="T4" s="652">
        <v>9</v>
      </c>
      <c r="U4" s="652">
        <v>3</v>
      </c>
    </row>
    <row r="5" spans="1:21" ht="17.25">
      <c r="A5" s="1156">
        <v>6004</v>
      </c>
      <c r="B5" s="1157" t="s">
        <v>3413</v>
      </c>
      <c r="C5" s="1154">
        <v>1</v>
      </c>
      <c r="D5" s="1145">
        <f t="shared" si="0"/>
        <v>-1</v>
      </c>
      <c r="E5" s="1157" t="s">
        <v>6304</v>
      </c>
      <c r="F5" s="1157" t="s">
        <v>6324</v>
      </c>
      <c r="G5" s="1159" t="s">
        <v>6300</v>
      </c>
      <c r="H5" s="1154">
        <v>1</v>
      </c>
      <c r="I5" s="1145" t="s">
        <v>6363</v>
      </c>
      <c r="J5" s="1145" t="s">
        <v>6482</v>
      </c>
      <c r="K5" s="1145">
        <v>9</v>
      </c>
      <c r="L5" s="1145" t="s">
        <v>6481</v>
      </c>
      <c r="N5" s="1144" t="s">
        <v>3436</v>
      </c>
      <c r="O5" s="1144">
        <v>3</v>
      </c>
      <c r="P5" s="1144">
        <v>4000</v>
      </c>
      <c r="Q5" s="1144">
        <v>11</v>
      </c>
      <c r="R5" s="1144" t="s">
        <v>3787</v>
      </c>
      <c r="T5" s="652">
        <v>36</v>
      </c>
      <c r="U5" s="652">
        <v>9</v>
      </c>
    </row>
    <row r="6" spans="1:21" ht="17.25">
      <c r="A6" s="1156">
        <v>6005</v>
      </c>
      <c r="B6" s="1157" t="s">
        <v>3399</v>
      </c>
      <c r="C6" s="1154">
        <v>1</v>
      </c>
      <c r="D6" s="1145">
        <f t="shared" si="0"/>
        <v>1</v>
      </c>
      <c r="E6" s="1157" t="s">
        <v>4212</v>
      </c>
      <c r="F6" s="1157" t="s">
        <v>249</v>
      </c>
      <c r="G6" s="1162" t="s">
        <v>6295</v>
      </c>
      <c r="H6" s="1154">
        <v>1</v>
      </c>
      <c r="I6" s="1145" t="s">
        <v>6363</v>
      </c>
      <c r="J6" s="1145" t="s">
        <v>6480</v>
      </c>
      <c r="K6" s="1145">
        <v>9</v>
      </c>
      <c r="L6" s="1145" t="s">
        <v>6455</v>
      </c>
      <c r="N6" s="1144" t="s">
        <v>3499</v>
      </c>
      <c r="O6" s="1144">
        <v>4</v>
      </c>
      <c r="P6" s="1144">
        <v>10000</v>
      </c>
      <c r="Q6" s="1144">
        <v>12</v>
      </c>
      <c r="R6" s="1144" t="s">
        <v>3788</v>
      </c>
      <c r="T6" s="652">
        <v>180</v>
      </c>
      <c r="U6" s="652">
        <v>36</v>
      </c>
    </row>
    <row r="7" spans="1:21" ht="17.25">
      <c r="A7" s="1156">
        <v>6006</v>
      </c>
      <c r="B7" s="1157" t="s">
        <v>3420</v>
      </c>
      <c r="C7" s="1154">
        <v>1</v>
      </c>
      <c r="D7" s="1145">
        <f t="shared" si="0"/>
        <v>0</v>
      </c>
      <c r="E7" s="1157" t="s">
        <v>6302</v>
      </c>
      <c r="F7" s="1157" t="s">
        <v>240</v>
      </c>
      <c r="G7" s="1157" t="s">
        <v>6298</v>
      </c>
      <c r="H7" s="1154">
        <v>1</v>
      </c>
      <c r="I7" s="1145" t="s">
        <v>6363</v>
      </c>
      <c r="J7" s="1145" t="s">
        <v>6479</v>
      </c>
      <c r="K7" s="1145">
        <v>9</v>
      </c>
      <c r="L7" s="1145" t="s">
        <v>6478</v>
      </c>
      <c r="N7" s="1144" t="s">
        <v>3574</v>
      </c>
      <c r="O7" s="1144">
        <v>5</v>
      </c>
      <c r="P7" s="1144">
        <v>15000</v>
      </c>
      <c r="Q7" s="1144">
        <v>13</v>
      </c>
      <c r="R7" s="1144" t="s">
        <v>6477</v>
      </c>
      <c r="T7" s="652">
        <v>1080</v>
      </c>
      <c r="U7" s="652">
        <v>180</v>
      </c>
    </row>
    <row r="8" spans="1:21" ht="17.25">
      <c r="A8" s="1156">
        <v>6007</v>
      </c>
      <c r="B8" s="1157" t="s">
        <v>3401</v>
      </c>
      <c r="C8" s="1154">
        <v>1</v>
      </c>
      <c r="D8" s="1145">
        <f t="shared" si="0"/>
        <v>-1</v>
      </c>
      <c r="E8" s="1157" t="s">
        <v>1300</v>
      </c>
      <c r="F8" s="1157" t="s">
        <v>249</v>
      </c>
      <c r="G8" s="1159" t="s">
        <v>6300</v>
      </c>
      <c r="H8" s="1154">
        <v>1</v>
      </c>
      <c r="I8" s="1145" t="s">
        <v>6363</v>
      </c>
      <c r="J8" s="1145" t="s">
        <v>6476</v>
      </c>
      <c r="K8" s="1145">
        <v>9</v>
      </c>
      <c r="L8" s="1145" t="s">
        <v>6387</v>
      </c>
      <c r="N8" s="1144" t="s">
        <v>3692</v>
      </c>
      <c r="O8" s="1144">
        <v>6</v>
      </c>
      <c r="P8" s="1144">
        <v>30000</v>
      </c>
      <c r="Q8" s="1144">
        <v>14</v>
      </c>
      <c r="R8" s="1144" t="s">
        <v>6475</v>
      </c>
    </row>
    <row r="9" spans="1:21" ht="17.25">
      <c r="A9" s="1148">
        <v>8001</v>
      </c>
      <c r="B9" s="1168" t="s">
        <v>6474</v>
      </c>
      <c r="C9" s="1167">
        <v>2</v>
      </c>
      <c r="D9" s="1145">
        <f t="shared" si="0"/>
        <v>1</v>
      </c>
      <c r="E9" s="1165" t="s">
        <v>6305</v>
      </c>
      <c r="F9" s="1165" t="s">
        <v>4355</v>
      </c>
      <c r="G9" s="1164" t="s">
        <v>6295</v>
      </c>
      <c r="H9" s="1149">
        <v>3</v>
      </c>
      <c r="I9" s="1144"/>
      <c r="J9" s="1144" t="s">
        <v>6467</v>
      </c>
      <c r="K9" s="1144">
        <v>36</v>
      </c>
      <c r="L9" s="1144"/>
    </row>
    <row r="10" spans="1:21" ht="17.25">
      <c r="A10" s="1148">
        <v>8006</v>
      </c>
      <c r="B10" s="1168" t="s">
        <v>6473</v>
      </c>
      <c r="C10" s="1167">
        <v>2</v>
      </c>
      <c r="D10" s="1145">
        <f t="shared" si="0"/>
        <v>0</v>
      </c>
      <c r="E10" s="1165" t="s">
        <v>6305</v>
      </c>
      <c r="F10" s="1165" t="s">
        <v>4295</v>
      </c>
      <c r="G10" s="1165" t="s">
        <v>6298</v>
      </c>
      <c r="H10" s="1149">
        <v>3</v>
      </c>
      <c r="I10" s="1144"/>
      <c r="J10" s="1144" t="s">
        <v>6467</v>
      </c>
      <c r="K10" s="1144">
        <v>36</v>
      </c>
      <c r="L10" s="1144"/>
    </row>
    <row r="11" spans="1:21" ht="17.25">
      <c r="A11" s="1148">
        <v>8011</v>
      </c>
      <c r="B11" s="1168" t="s">
        <v>6472</v>
      </c>
      <c r="C11" s="1167">
        <v>2</v>
      </c>
      <c r="D11" s="1145">
        <f t="shared" si="0"/>
        <v>-1</v>
      </c>
      <c r="E11" s="1165" t="s">
        <v>6305</v>
      </c>
      <c r="F11" s="1165" t="s">
        <v>4320</v>
      </c>
      <c r="G11" s="1169" t="s">
        <v>6300</v>
      </c>
      <c r="H11" s="1149">
        <v>3</v>
      </c>
      <c r="I11" s="1144"/>
      <c r="J11" s="1144" t="s">
        <v>6467</v>
      </c>
      <c r="K11" s="1144">
        <v>36</v>
      </c>
      <c r="L11" s="1144"/>
    </row>
    <row r="12" spans="1:21" ht="17.25">
      <c r="A12" s="1148">
        <v>8016</v>
      </c>
      <c r="B12" s="1168" t="s">
        <v>6471</v>
      </c>
      <c r="C12" s="1167">
        <v>2</v>
      </c>
      <c r="D12" s="1145">
        <f t="shared" si="0"/>
        <v>1</v>
      </c>
      <c r="E12" s="1165" t="s">
        <v>6305</v>
      </c>
      <c r="F12" s="1165" t="s">
        <v>6306</v>
      </c>
      <c r="G12" s="1164" t="s">
        <v>6295</v>
      </c>
      <c r="H12" s="1149">
        <v>3</v>
      </c>
      <c r="I12" s="1144"/>
      <c r="J12" s="1144" t="s">
        <v>6467</v>
      </c>
      <c r="K12" s="1144">
        <v>36</v>
      </c>
      <c r="L12" s="1144"/>
    </row>
    <row r="13" spans="1:21" ht="17.25">
      <c r="A13" s="1148">
        <v>8021</v>
      </c>
      <c r="B13" s="1168" t="s">
        <v>6470</v>
      </c>
      <c r="C13" s="1167">
        <v>2</v>
      </c>
      <c r="D13" s="1145">
        <f t="shared" si="0"/>
        <v>0</v>
      </c>
      <c r="E13" s="1165" t="s">
        <v>6305</v>
      </c>
      <c r="F13" s="1165" t="s">
        <v>4286</v>
      </c>
      <c r="G13" s="1165" t="s">
        <v>6298</v>
      </c>
      <c r="H13" s="1149">
        <v>3</v>
      </c>
      <c r="I13" s="1144"/>
      <c r="J13" s="1144" t="s">
        <v>6467</v>
      </c>
      <c r="K13" s="1144">
        <v>36</v>
      </c>
      <c r="L13" s="1144"/>
    </row>
    <row r="14" spans="1:21" ht="17.25">
      <c r="A14" s="1148">
        <v>8590</v>
      </c>
      <c r="B14" s="1168" t="s">
        <v>6469</v>
      </c>
      <c r="C14" s="1167">
        <v>2</v>
      </c>
      <c r="D14" s="1145">
        <f t="shared" si="0"/>
        <v>0</v>
      </c>
      <c r="E14" s="1165" t="s">
        <v>6305</v>
      </c>
      <c r="F14" s="1165" t="s">
        <v>6308</v>
      </c>
      <c r="G14" s="1165" t="s">
        <v>6298</v>
      </c>
      <c r="H14" s="1149">
        <v>3</v>
      </c>
      <c r="I14" s="1144"/>
      <c r="J14" s="1144" t="s">
        <v>6467</v>
      </c>
      <c r="K14" s="1144">
        <v>36</v>
      </c>
      <c r="L14" s="1144"/>
    </row>
    <row r="15" spans="1:21" ht="17.25">
      <c r="A15" s="1148">
        <v>8595</v>
      </c>
      <c r="B15" s="1168" t="s">
        <v>6468</v>
      </c>
      <c r="C15" s="1167">
        <v>2</v>
      </c>
      <c r="D15" s="1145">
        <f t="shared" si="0"/>
        <v>0</v>
      </c>
      <c r="E15" s="1165" t="s">
        <v>6305</v>
      </c>
      <c r="F15" s="1165" t="s">
        <v>6312</v>
      </c>
      <c r="G15" s="1165" t="s">
        <v>6298</v>
      </c>
      <c r="H15" s="1149">
        <v>3</v>
      </c>
      <c r="I15" s="1144"/>
      <c r="J15" s="1144" t="s">
        <v>6467</v>
      </c>
      <c r="K15" s="1144">
        <v>36</v>
      </c>
      <c r="L15" s="1144"/>
    </row>
    <row r="16" spans="1:21" ht="17.25">
      <c r="A16" s="1148">
        <v>6101</v>
      </c>
      <c r="B16" s="1168" t="s">
        <v>3467</v>
      </c>
      <c r="C16" s="1167">
        <v>2</v>
      </c>
      <c r="D16" s="1145">
        <f t="shared" si="0"/>
        <v>1</v>
      </c>
      <c r="E16" s="1165" t="s">
        <v>1300</v>
      </c>
      <c r="F16" s="1165" t="s">
        <v>6324</v>
      </c>
      <c r="G16" s="1164" t="s">
        <v>6295</v>
      </c>
      <c r="H16" s="1149">
        <v>3</v>
      </c>
      <c r="I16" s="1144" t="s">
        <v>6363</v>
      </c>
      <c r="J16" s="1144" t="s">
        <v>6466</v>
      </c>
      <c r="K16" s="1144">
        <v>36</v>
      </c>
      <c r="L16" s="1144"/>
    </row>
    <row r="17" spans="1:12" ht="17.25">
      <c r="A17" s="1148">
        <v>6102</v>
      </c>
      <c r="B17" s="1168" t="s">
        <v>3407</v>
      </c>
      <c r="C17" s="1167">
        <v>2</v>
      </c>
      <c r="D17" s="1145">
        <f t="shared" si="0"/>
        <v>0</v>
      </c>
      <c r="E17" s="1165" t="s">
        <v>6302</v>
      </c>
      <c r="F17" s="1165" t="s">
        <v>6391</v>
      </c>
      <c r="G17" s="1165" t="s">
        <v>6298</v>
      </c>
      <c r="H17" s="1149">
        <v>3</v>
      </c>
      <c r="I17" s="1144" t="s">
        <v>6363</v>
      </c>
      <c r="J17" s="1144" t="s">
        <v>6465</v>
      </c>
      <c r="K17" s="1144">
        <v>36</v>
      </c>
      <c r="L17" s="1144" t="s">
        <v>6464</v>
      </c>
    </row>
    <row r="18" spans="1:12" ht="17.25">
      <c r="A18" s="1148">
        <v>6103</v>
      </c>
      <c r="B18" s="1168" t="s">
        <v>3435</v>
      </c>
      <c r="C18" s="1167">
        <v>2</v>
      </c>
      <c r="D18" s="1145">
        <f t="shared" si="0"/>
        <v>-1</v>
      </c>
      <c r="E18" s="1165" t="s">
        <v>4212</v>
      </c>
      <c r="F18" s="1165" t="s">
        <v>6430</v>
      </c>
      <c r="G18" s="1169" t="s">
        <v>6300</v>
      </c>
      <c r="H18" s="1149">
        <v>3</v>
      </c>
      <c r="I18" s="1144" t="s">
        <v>6363</v>
      </c>
      <c r="J18" s="1144" t="s">
        <v>6463</v>
      </c>
      <c r="K18" s="1144">
        <v>36</v>
      </c>
      <c r="L18" s="1144" t="s">
        <v>6452</v>
      </c>
    </row>
    <row r="19" spans="1:12" ht="17.25">
      <c r="A19" s="1148">
        <v>6104</v>
      </c>
      <c r="B19" s="1168" t="s">
        <v>3750</v>
      </c>
      <c r="C19" s="1167">
        <v>2</v>
      </c>
      <c r="D19" s="1145">
        <f t="shared" si="0"/>
        <v>1</v>
      </c>
      <c r="E19" s="1165" t="s">
        <v>6305</v>
      </c>
      <c r="F19" s="1165" t="s">
        <v>6312</v>
      </c>
      <c r="G19" s="1164" t="s">
        <v>6295</v>
      </c>
      <c r="H19" s="1149">
        <v>3</v>
      </c>
      <c r="I19" s="1144" t="s">
        <v>6363</v>
      </c>
      <c r="J19" s="1144" t="s">
        <v>6462</v>
      </c>
      <c r="K19" s="1144">
        <v>36</v>
      </c>
      <c r="L19" s="1144" t="s">
        <v>5553</v>
      </c>
    </row>
    <row r="20" spans="1:12" ht="17.25">
      <c r="A20" s="1148">
        <v>6105</v>
      </c>
      <c r="B20" s="1168" t="s">
        <v>3457</v>
      </c>
      <c r="C20" s="1167">
        <v>2</v>
      </c>
      <c r="D20" s="1145">
        <f t="shared" si="0"/>
        <v>0</v>
      </c>
      <c r="E20" s="1165" t="s">
        <v>6302</v>
      </c>
      <c r="F20" s="1165" t="s">
        <v>4295</v>
      </c>
      <c r="G20" s="1165" t="s">
        <v>6298</v>
      </c>
      <c r="H20" s="1149">
        <v>3</v>
      </c>
      <c r="I20" s="1144" t="s">
        <v>6363</v>
      </c>
      <c r="J20" s="1144" t="s">
        <v>6461</v>
      </c>
      <c r="K20" s="1144">
        <v>36</v>
      </c>
      <c r="L20" s="1144" t="s">
        <v>6460</v>
      </c>
    </row>
    <row r="21" spans="1:12" ht="17.25">
      <c r="A21" s="1148">
        <v>6106</v>
      </c>
      <c r="B21" s="1168" t="s">
        <v>3448</v>
      </c>
      <c r="C21" s="1167">
        <v>2</v>
      </c>
      <c r="D21" s="1145">
        <f t="shared" si="0"/>
        <v>1</v>
      </c>
      <c r="E21" s="1165" t="s">
        <v>6304</v>
      </c>
      <c r="F21" s="1165" t="s">
        <v>6306</v>
      </c>
      <c r="G21" s="1164" t="s">
        <v>6295</v>
      </c>
      <c r="H21" s="1149">
        <v>3</v>
      </c>
      <c r="I21" s="1144" t="s">
        <v>6363</v>
      </c>
      <c r="J21" s="1144" t="s">
        <v>6459</v>
      </c>
      <c r="K21" s="1144">
        <v>36</v>
      </c>
      <c r="L21" s="1144" t="s">
        <v>6452</v>
      </c>
    </row>
    <row r="22" spans="1:12" ht="17.25">
      <c r="A22" s="1148">
        <v>6107</v>
      </c>
      <c r="B22" s="1168" t="s">
        <v>3423</v>
      </c>
      <c r="C22" s="1167">
        <v>2</v>
      </c>
      <c r="D22" s="1145">
        <f t="shared" si="0"/>
        <v>1</v>
      </c>
      <c r="E22" s="1165" t="s">
        <v>6309</v>
      </c>
      <c r="F22" s="1165" t="s">
        <v>4349</v>
      </c>
      <c r="G22" s="1164" t="s">
        <v>6295</v>
      </c>
      <c r="H22" s="1149">
        <v>3</v>
      </c>
      <c r="I22" s="1144" t="s">
        <v>6363</v>
      </c>
      <c r="J22" s="1144" t="s">
        <v>6458</v>
      </c>
      <c r="K22" s="1144">
        <v>36</v>
      </c>
      <c r="L22" s="1144" t="s">
        <v>6457</v>
      </c>
    </row>
    <row r="23" spans="1:12" ht="17.25">
      <c r="A23" s="1148">
        <v>6108</v>
      </c>
      <c r="B23" s="1168" t="s">
        <v>3432</v>
      </c>
      <c r="C23" s="1167">
        <v>2</v>
      </c>
      <c r="D23" s="1145">
        <f t="shared" si="0"/>
        <v>0</v>
      </c>
      <c r="E23" s="1165" t="s">
        <v>6304</v>
      </c>
      <c r="F23" s="1165" t="s">
        <v>6322</v>
      </c>
      <c r="G23" s="1165" t="s">
        <v>6298</v>
      </c>
      <c r="H23" s="1149">
        <v>3</v>
      </c>
      <c r="I23" s="1144"/>
      <c r="J23" s="1144" t="s">
        <v>6456</v>
      </c>
      <c r="K23" s="1144">
        <v>36</v>
      </c>
      <c r="L23" s="1144" t="s">
        <v>6455</v>
      </c>
    </row>
    <row r="24" spans="1:12" ht="17.25">
      <c r="A24" s="1148">
        <v>6109</v>
      </c>
      <c r="B24" s="1168" t="s">
        <v>3464</v>
      </c>
      <c r="C24" s="1167">
        <v>2</v>
      </c>
      <c r="D24" s="1145">
        <f t="shared" si="0"/>
        <v>-1</v>
      </c>
      <c r="E24" s="1165" t="s">
        <v>4212</v>
      </c>
      <c r="F24" s="1165" t="s">
        <v>6371</v>
      </c>
      <c r="G24" s="1169" t="s">
        <v>6300</v>
      </c>
      <c r="H24" s="1149">
        <v>3</v>
      </c>
      <c r="I24" s="1144" t="s">
        <v>6363</v>
      </c>
      <c r="J24" s="1144" t="s">
        <v>6453</v>
      </c>
      <c r="K24" s="1144">
        <v>36</v>
      </c>
      <c r="L24" s="1144" t="s">
        <v>6452</v>
      </c>
    </row>
    <row r="25" spans="1:12" ht="17.25">
      <c r="A25" s="1148">
        <v>6110</v>
      </c>
      <c r="B25" s="1167" t="s">
        <v>3463</v>
      </c>
      <c r="C25" s="1167">
        <v>2</v>
      </c>
      <c r="D25" s="1145">
        <f t="shared" si="0"/>
        <v>0</v>
      </c>
      <c r="E25" s="1149" t="s">
        <v>6323</v>
      </c>
      <c r="F25" s="1149" t="s">
        <v>240</v>
      </c>
      <c r="G25" s="1149" t="s">
        <v>6298</v>
      </c>
      <c r="H25" s="1149">
        <v>3</v>
      </c>
      <c r="I25" s="1144"/>
      <c r="J25" s="1144" t="s">
        <v>6454</v>
      </c>
      <c r="K25" s="1144">
        <v>36</v>
      </c>
      <c r="L25" s="1144"/>
    </row>
    <row r="26" spans="1:12" ht="17.25">
      <c r="A26" s="1148">
        <v>6111</v>
      </c>
      <c r="B26" s="1168" t="s">
        <v>3486</v>
      </c>
      <c r="C26" s="1167">
        <v>2</v>
      </c>
      <c r="D26" s="1145">
        <f t="shared" si="0"/>
        <v>1</v>
      </c>
      <c r="E26" s="1165" t="s">
        <v>6302</v>
      </c>
      <c r="F26" s="1165" t="s">
        <v>6394</v>
      </c>
      <c r="G26" s="1164" t="s">
        <v>6295</v>
      </c>
      <c r="H26" s="1149">
        <v>3</v>
      </c>
      <c r="I26" s="1144" t="s">
        <v>6363</v>
      </c>
      <c r="J26" s="1144" t="s">
        <v>6453</v>
      </c>
      <c r="K26" s="1144">
        <v>36</v>
      </c>
      <c r="L26" s="1144" t="s">
        <v>6452</v>
      </c>
    </row>
    <row r="27" spans="1:12" ht="17.25">
      <c r="A27" s="1148">
        <v>6112</v>
      </c>
      <c r="B27" s="1168" t="s">
        <v>3441</v>
      </c>
      <c r="C27" s="1167">
        <v>2</v>
      </c>
      <c r="D27" s="1145">
        <f t="shared" si="0"/>
        <v>-1</v>
      </c>
      <c r="E27" s="1165" t="s">
        <v>6305</v>
      </c>
      <c r="F27" s="1165" t="s">
        <v>249</v>
      </c>
      <c r="G27" s="1169" t="s">
        <v>6300</v>
      </c>
      <c r="H27" s="1149">
        <v>3</v>
      </c>
      <c r="I27" s="1144" t="s">
        <v>6363</v>
      </c>
      <c r="J27" s="1144" t="s">
        <v>6451</v>
      </c>
      <c r="K27" s="1144">
        <v>36</v>
      </c>
      <c r="L27" s="1144" t="s">
        <v>6450</v>
      </c>
    </row>
    <row r="28" spans="1:12" ht="17.25">
      <c r="A28" s="1148">
        <v>6113</v>
      </c>
      <c r="B28" s="1167" t="s">
        <v>3414</v>
      </c>
      <c r="C28" s="1167">
        <v>2</v>
      </c>
      <c r="D28" s="1145">
        <f t="shared" si="0"/>
        <v>1</v>
      </c>
      <c r="E28" s="1149" t="s">
        <v>6304</v>
      </c>
      <c r="F28" s="1149" t="s">
        <v>6325</v>
      </c>
      <c r="G28" s="1143" t="s">
        <v>6295</v>
      </c>
      <c r="H28" s="1149">
        <v>3</v>
      </c>
      <c r="I28" s="1144" t="s">
        <v>6363</v>
      </c>
      <c r="J28" s="1144" t="s">
        <v>6449</v>
      </c>
      <c r="K28" s="1144">
        <v>36</v>
      </c>
      <c r="L28" s="1144" t="s">
        <v>6448</v>
      </c>
    </row>
    <row r="29" spans="1:12" ht="17.25">
      <c r="A29" s="1148">
        <v>6114</v>
      </c>
      <c r="B29" s="1168" t="s">
        <v>3454</v>
      </c>
      <c r="C29" s="1167">
        <v>2</v>
      </c>
      <c r="D29" s="1145">
        <f t="shared" si="0"/>
        <v>0</v>
      </c>
      <c r="E29" s="1165" t="s">
        <v>4212</v>
      </c>
      <c r="F29" s="1165" t="s">
        <v>4355</v>
      </c>
      <c r="G29" s="1165" t="s">
        <v>6298</v>
      </c>
      <c r="H29" s="1149">
        <v>3</v>
      </c>
      <c r="I29" s="1144" t="s">
        <v>6363</v>
      </c>
      <c r="J29" s="1144" t="s">
        <v>6447</v>
      </c>
      <c r="K29" s="1144">
        <v>36</v>
      </c>
      <c r="L29" s="1144" t="s">
        <v>6417</v>
      </c>
    </row>
    <row r="30" spans="1:12" ht="17.25">
      <c r="A30" s="1148">
        <v>6115</v>
      </c>
      <c r="B30" s="1168" t="s">
        <v>3451</v>
      </c>
      <c r="C30" s="1167">
        <v>2</v>
      </c>
      <c r="D30" s="1145">
        <f t="shared" si="0"/>
        <v>-1</v>
      </c>
      <c r="E30" s="1165" t="s">
        <v>6305</v>
      </c>
      <c r="F30" s="1165" t="s">
        <v>4320</v>
      </c>
      <c r="G30" s="1169" t="s">
        <v>6300</v>
      </c>
      <c r="H30" s="1149">
        <v>3</v>
      </c>
      <c r="I30" s="1144" t="s">
        <v>6363</v>
      </c>
      <c r="J30" s="1144" t="s">
        <v>6446</v>
      </c>
      <c r="K30" s="1144">
        <v>36</v>
      </c>
      <c r="L30" s="1144" t="s">
        <v>6444</v>
      </c>
    </row>
    <row r="31" spans="1:12" ht="17.25">
      <c r="A31" s="1148">
        <v>6116</v>
      </c>
      <c r="B31" s="1168" t="s">
        <v>3460</v>
      </c>
      <c r="C31" s="1167">
        <v>2</v>
      </c>
      <c r="D31" s="1145">
        <f t="shared" si="0"/>
        <v>1</v>
      </c>
      <c r="E31" s="1165" t="s">
        <v>6309</v>
      </c>
      <c r="F31" s="1165" t="s">
        <v>4286</v>
      </c>
      <c r="G31" s="1164" t="s">
        <v>6295</v>
      </c>
      <c r="H31" s="1149">
        <v>3</v>
      </c>
      <c r="I31" s="1144" t="s">
        <v>6363</v>
      </c>
      <c r="J31" s="1144" t="s">
        <v>6445</v>
      </c>
      <c r="K31" s="1144">
        <v>36</v>
      </c>
      <c r="L31" s="1144" t="s">
        <v>6444</v>
      </c>
    </row>
    <row r="32" spans="1:12" ht="17.25">
      <c r="A32" s="1148">
        <v>6117</v>
      </c>
      <c r="B32" s="1167" t="s">
        <v>3470</v>
      </c>
      <c r="C32" s="1167">
        <v>2</v>
      </c>
      <c r="D32" s="1145">
        <f t="shared" si="0"/>
        <v>0</v>
      </c>
      <c r="E32" s="1149" t="s">
        <v>6304</v>
      </c>
      <c r="F32" s="1149" t="s">
        <v>6303</v>
      </c>
      <c r="G32" s="1149" t="s">
        <v>6298</v>
      </c>
      <c r="H32" s="1149">
        <v>3</v>
      </c>
      <c r="I32" s="1144"/>
      <c r="J32" s="1144" t="s">
        <v>6443</v>
      </c>
      <c r="K32" s="1144">
        <v>36</v>
      </c>
      <c r="L32" s="1144" t="s">
        <v>6414</v>
      </c>
    </row>
    <row r="33" spans="1:12" ht="17.25">
      <c r="A33" s="1156">
        <v>8002</v>
      </c>
      <c r="B33" s="1159" t="s">
        <v>6442</v>
      </c>
      <c r="C33" s="1160">
        <v>3</v>
      </c>
      <c r="D33" s="1145">
        <f t="shared" si="0"/>
        <v>1</v>
      </c>
      <c r="E33" s="1157" t="s">
        <v>6305</v>
      </c>
      <c r="F33" s="1157" t="s">
        <v>4355</v>
      </c>
      <c r="G33" s="1162" t="s">
        <v>6295</v>
      </c>
      <c r="H33" s="1154">
        <v>9</v>
      </c>
      <c r="I33" s="1145"/>
      <c r="J33" s="1145" t="s">
        <v>6435</v>
      </c>
      <c r="K33" s="1145">
        <v>405</v>
      </c>
      <c r="L33" s="1145"/>
    </row>
    <row r="34" spans="1:12" ht="17.25">
      <c r="A34" s="1156">
        <v>8007</v>
      </c>
      <c r="B34" s="1159" t="s">
        <v>6441</v>
      </c>
      <c r="C34" s="1160">
        <v>3</v>
      </c>
      <c r="D34" s="1145">
        <f t="shared" ref="D34:D65" si="1">IF($G34="性寒",-1,IF($G34="性热",1,0))</f>
        <v>0</v>
      </c>
      <c r="E34" s="1157" t="s">
        <v>6305</v>
      </c>
      <c r="F34" s="1157" t="s">
        <v>4295</v>
      </c>
      <c r="G34" s="1157" t="s">
        <v>6298</v>
      </c>
      <c r="H34" s="1154">
        <v>9</v>
      </c>
      <c r="I34" s="1145"/>
      <c r="J34" s="1145" t="s">
        <v>6435</v>
      </c>
      <c r="K34" s="1145">
        <v>405</v>
      </c>
      <c r="L34" s="1145"/>
    </row>
    <row r="35" spans="1:12" ht="17.25">
      <c r="A35" s="1156">
        <v>8012</v>
      </c>
      <c r="B35" s="1159" t="s">
        <v>6440</v>
      </c>
      <c r="C35" s="1160">
        <v>3</v>
      </c>
      <c r="D35" s="1145">
        <f t="shared" si="1"/>
        <v>-1</v>
      </c>
      <c r="E35" s="1157" t="s">
        <v>6305</v>
      </c>
      <c r="F35" s="1157" t="s">
        <v>4320</v>
      </c>
      <c r="G35" s="1159" t="s">
        <v>6300</v>
      </c>
      <c r="H35" s="1154">
        <v>9</v>
      </c>
      <c r="I35" s="1145"/>
      <c r="J35" s="1145" t="s">
        <v>6435</v>
      </c>
      <c r="K35" s="1145">
        <v>405</v>
      </c>
      <c r="L35" s="1145"/>
    </row>
    <row r="36" spans="1:12" ht="17.25">
      <c r="A36" s="1156">
        <v>8017</v>
      </c>
      <c r="B36" s="1159" t="s">
        <v>6439</v>
      </c>
      <c r="C36" s="1160">
        <v>3</v>
      </c>
      <c r="D36" s="1145">
        <f t="shared" si="1"/>
        <v>1</v>
      </c>
      <c r="E36" s="1157" t="s">
        <v>6305</v>
      </c>
      <c r="F36" s="1157" t="s">
        <v>6306</v>
      </c>
      <c r="G36" s="1162" t="s">
        <v>6295</v>
      </c>
      <c r="H36" s="1154">
        <v>9</v>
      </c>
      <c r="I36" s="1145"/>
      <c r="J36" s="1145" t="s">
        <v>6435</v>
      </c>
      <c r="K36" s="1145">
        <v>405</v>
      </c>
      <c r="L36" s="1145"/>
    </row>
    <row r="37" spans="1:12" ht="17.25">
      <c r="A37" s="1156">
        <v>8022</v>
      </c>
      <c r="B37" s="1159" t="s">
        <v>6438</v>
      </c>
      <c r="C37" s="1160">
        <v>3</v>
      </c>
      <c r="D37" s="1145">
        <f t="shared" si="1"/>
        <v>0</v>
      </c>
      <c r="E37" s="1157" t="s">
        <v>6305</v>
      </c>
      <c r="F37" s="1157" t="s">
        <v>4286</v>
      </c>
      <c r="G37" s="1157" t="s">
        <v>6298</v>
      </c>
      <c r="H37" s="1154">
        <v>9</v>
      </c>
      <c r="I37" s="1145"/>
      <c r="J37" s="1145" t="s">
        <v>6435</v>
      </c>
      <c r="K37" s="1145">
        <v>405</v>
      </c>
      <c r="L37" s="1145"/>
    </row>
    <row r="38" spans="1:12" ht="17.25">
      <c r="A38" s="1156">
        <v>8591</v>
      </c>
      <c r="B38" s="1159" t="s">
        <v>6437</v>
      </c>
      <c r="C38" s="1160">
        <v>3</v>
      </c>
      <c r="D38" s="1145">
        <f t="shared" si="1"/>
        <v>0</v>
      </c>
      <c r="E38" s="1157" t="s">
        <v>6305</v>
      </c>
      <c r="F38" s="1157" t="s">
        <v>6308</v>
      </c>
      <c r="G38" s="1157" t="s">
        <v>6298</v>
      </c>
      <c r="H38" s="1154">
        <v>9</v>
      </c>
      <c r="I38" s="1145"/>
      <c r="J38" s="1145" t="s">
        <v>6435</v>
      </c>
      <c r="K38" s="1145">
        <v>405</v>
      </c>
      <c r="L38" s="1145"/>
    </row>
    <row r="39" spans="1:12" ht="17.25">
      <c r="A39" s="1156">
        <v>8596</v>
      </c>
      <c r="B39" s="1159" t="s">
        <v>6436</v>
      </c>
      <c r="C39" s="1160">
        <v>3</v>
      </c>
      <c r="D39" s="1145">
        <f t="shared" si="1"/>
        <v>0</v>
      </c>
      <c r="E39" s="1157" t="s">
        <v>6305</v>
      </c>
      <c r="F39" s="1157" t="s">
        <v>6312</v>
      </c>
      <c r="G39" s="1157" t="s">
        <v>6298</v>
      </c>
      <c r="H39" s="1154">
        <v>9</v>
      </c>
      <c r="I39" s="1145"/>
      <c r="J39" s="1145" t="s">
        <v>6435</v>
      </c>
      <c r="K39" s="1145">
        <v>405</v>
      </c>
      <c r="L39" s="1145"/>
    </row>
    <row r="40" spans="1:12" ht="17.25">
      <c r="A40" s="1156">
        <v>6201</v>
      </c>
      <c r="B40" s="1159" t="s">
        <v>3608</v>
      </c>
      <c r="C40" s="1160">
        <v>3</v>
      </c>
      <c r="D40" s="1145">
        <f t="shared" si="1"/>
        <v>-1</v>
      </c>
      <c r="E40" s="1157" t="s">
        <v>1300</v>
      </c>
      <c r="F40" s="1157" t="s">
        <v>6371</v>
      </c>
      <c r="G40" s="1159" t="s">
        <v>6300</v>
      </c>
      <c r="H40" s="1154">
        <v>9</v>
      </c>
      <c r="I40" s="1145" t="s">
        <v>6363</v>
      </c>
      <c r="J40" s="1145" t="s">
        <v>6434</v>
      </c>
      <c r="K40" s="1145">
        <v>405</v>
      </c>
      <c r="L40" s="1145" t="s">
        <v>6392</v>
      </c>
    </row>
    <row r="41" spans="1:12" ht="17.25">
      <c r="A41" s="1156">
        <v>6202</v>
      </c>
      <c r="B41" s="1159" t="s">
        <v>3507</v>
      </c>
      <c r="C41" s="1160">
        <v>3</v>
      </c>
      <c r="D41" s="1145">
        <f t="shared" si="1"/>
        <v>1</v>
      </c>
      <c r="E41" s="1157" t="s">
        <v>6305</v>
      </c>
      <c r="F41" s="1157" t="s">
        <v>6338</v>
      </c>
      <c r="G41" s="1162" t="s">
        <v>6295</v>
      </c>
      <c r="H41" s="1154">
        <v>9</v>
      </c>
      <c r="I41" s="1145" t="s">
        <v>6363</v>
      </c>
      <c r="J41" s="1145" t="s">
        <v>6433</v>
      </c>
      <c r="K41" s="1145">
        <v>405</v>
      </c>
      <c r="L41" s="1145" t="s">
        <v>6377</v>
      </c>
    </row>
    <row r="42" spans="1:12" ht="17.25">
      <c r="A42" s="1156">
        <v>6203</v>
      </c>
      <c r="B42" s="1159" t="s">
        <v>3520</v>
      </c>
      <c r="C42" s="1160">
        <v>3</v>
      </c>
      <c r="D42" s="1145">
        <f t="shared" si="1"/>
        <v>0</v>
      </c>
      <c r="E42" s="1157" t="s">
        <v>6305</v>
      </c>
      <c r="F42" s="1157" t="s">
        <v>6326</v>
      </c>
      <c r="G42" s="1157" t="s">
        <v>6298</v>
      </c>
      <c r="H42" s="1154">
        <v>9</v>
      </c>
      <c r="I42" s="1145" t="s">
        <v>6363</v>
      </c>
      <c r="J42" s="1145" t="s">
        <v>6432</v>
      </c>
      <c r="K42" s="1145">
        <v>405</v>
      </c>
      <c r="L42" s="1145" t="s">
        <v>5553</v>
      </c>
    </row>
    <row r="43" spans="1:12" ht="17.25">
      <c r="A43" s="1156">
        <v>6204</v>
      </c>
      <c r="B43" s="1159" t="s">
        <v>3752</v>
      </c>
      <c r="C43" s="1160">
        <v>3</v>
      </c>
      <c r="D43" s="1145">
        <f t="shared" si="1"/>
        <v>-1</v>
      </c>
      <c r="E43" s="1157" t="s">
        <v>4212</v>
      </c>
      <c r="F43" s="1157" t="s">
        <v>6394</v>
      </c>
      <c r="G43" s="1159" t="s">
        <v>6300</v>
      </c>
      <c r="H43" s="1154">
        <v>9</v>
      </c>
      <c r="I43" s="1145" t="s">
        <v>6363</v>
      </c>
      <c r="J43" s="1145" t="s">
        <v>6431</v>
      </c>
      <c r="K43" s="1145">
        <v>405</v>
      </c>
      <c r="L43" s="1145" t="s">
        <v>6377</v>
      </c>
    </row>
    <row r="44" spans="1:12" ht="17.25">
      <c r="A44" s="1156">
        <v>6205</v>
      </c>
      <c r="B44" s="1159" t="s">
        <v>3497</v>
      </c>
      <c r="C44" s="1160">
        <v>3</v>
      </c>
      <c r="D44" s="1145">
        <f t="shared" si="1"/>
        <v>1</v>
      </c>
      <c r="E44" s="1157" t="s">
        <v>6302</v>
      </c>
      <c r="F44" s="1157" t="s">
        <v>6430</v>
      </c>
      <c r="G44" s="1162" t="s">
        <v>6295</v>
      </c>
      <c r="H44" s="1154">
        <v>9</v>
      </c>
      <c r="I44" s="1145" t="s">
        <v>6363</v>
      </c>
      <c r="J44" s="1145" t="s">
        <v>6429</v>
      </c>
      <c r="K44" s="1145">
        <v>405</v>
      </c>
      <c r="L44" s="1145" t="s">
        <v>6377</v>
      </c>
    </row>
    <row r="45" spans="1:12" ht="17.25">
      <c r="A45" s="1156">
        <v>6206</v>
      </c>
      <c r="B45" s="1159" t="s">
        <v>3496</v>
      </c>
      <c r="C45" s="1160">
        <v>3</v>
      </c>
      <c r="D45" s="1145">
        <f t="shared" si="1"/>
        <v>0</v>
      </c>
      <c r="E45" s="1157" t="s">
        <v>6302</v>
      </c>
      <c r="F45" s="1157" t="s">
        <v>6312</v>
      </c>
      <c r="G45" s="1157" t="s">
        <v>6298</v>
      </c>
      <c r="H45" s="1154">
        <v>9</v>
      </c>
      <c r="I45" s="1145" t="s">
        <v>6363</v>
      </c>
      <c r="J45" s="1145" t="s">
        <v>6428</v>
      </c>
      <c r="K45" s="1145">
        <v>405</v>
      </c>
      <c r="L45" s="1145" t="s">
        <v>5553</v>
      </c>
    </row>
    <row r="46" spans="1:12" ht="17.25">
      <c r="A46" s="1156">
        <v>6207</v>
      </c>
      <c r="B46" s="1159" t="s">
        <v>3754</v>
      </c>
      <c r="C46" s="1160">
        <v>3</v>
      </c>
      <c r="D46" s="1145">
        <f t="shared" si="1"/>
        <v>-1</v>
      </c>
      <c r="E46" s="1157" t="s">
        <v>4212</v>
      </c>
      <c r="F46" s="1157" t="s">
        <v>6391</v>
      </c>
      <c r="G46" s="1159" t="s">
        <v>6300</v>
      </c>
      <c r="H46" s="1154">
        <v>9</v>
      </c>
      <c r="I46" s="1145" t="s">
        <v>6363</v>
      </c>
      <c r="J46" s="1145" t="s">
        <v>6427</v>
      </c>
      <c r="K46" s="1145">
        <v>405</v>
      </c>
      <c r="L46" s="1145" t="s">
        <v>6412</v>
      </c>
    </row>
    <row r="47" spans="1:12" ht="17.25">
      <c r="A47" s="1156">
        <v>6208</v>
      </c>
      <c r="B47" s="1159" t="s">
        <v>3506</v>
      </c>
      <c r="C47" s="1160">
        <v>3</v>
      </c>
      <c r="D47" s="1145">
        <f t="shared" si="1"/>
        <v>-1</v>
      </c>
      <c r="E47" s="1157" t="s">
        <v>6304</v>
      </c>
      <c r="F47" s="1157" t="s">
        <v>6324</v>
      </c>
      <c r="G47" s="1159" t="s">
        <v>6300</v>
      </c>
      <c r="H47" s="1154">
        <v>9</v>
      </c>
      <c r="I47" s="1145" t="s">
        <v>6363</v>
      </c>
      <c r="J47" s="1145" t="s">
        <v>6426</v>
      </c>
      <c r="K47" s="1145">
        <v>405</v>
      </c>
      <c r="L47" s="1145" t="s">
        <v>6379</v>
      </c>
    </row>
    <row r="48" spans="1:12" ht="17.25">
      <c r="A48" s="1156">
        <v>6209</v>
      </c>
      <c r="B48" s="1159" t="s">
        <v>3514</v>
      </c>
      <c r="C48" s="1160">
        <v>3</v>
      </c>
      <c r="D48" s="1145">
        <f t="shared" si="1"/>
        <v>-1</v>
      </c>
      <c r="E48" s="1157" t="s">
        <v>6304</v>
      </c>
      <c r="F48" s="1157" t="s">
        <v>6327</v>
      </c>
      <c r="G48" s="1159" t="s">
        <v>6300</v>
      </c>
      <c r="H48" s="1154">
        <v>9</v>
      </c>
      <c r="I48" s="1145" t="s">
        <v>6363</v>
      </c>
      <c r="J48" s="1145" t="s">
        <v>6425</v>
      </c>
      <c r="K48" s="1145">
        <v>405</v>
      </c>
      <c r="L48" s="1145" t="s">
        <v>6416</v>
      </c>
    </row>
    <row r="49" spans="1:12" ht="17.25">
      <c r="A49" s="1156">
        <v>6210</v>
      </c>
      <c r="B49" s="1159" t="s">
        <v>3517</v>
      </c>
      <c r="C49" s="1160">
        <v>3</v>
      </c>
      <c r="D49" s="1145">
        <f t="shared" si="1"/>
        <v>-1</v>
      </c>
      <c r="E49" s="1157" t="s">
        <v>6309</v>
      </c>
      <c r="F49" s="1157" t="s">
        <v>4208</v>
      </c>
      <c r="G49" s="1159" t="s">
        <v>6300</v>
      </c>
      <c r="H49" s="1154">
        <v>9</v>
      </c>
      <c r="I49" s="1145" t="s">
        <v>6363</v>
      </c>
      <c r="J49" s="1145" t="s">
        <v>6424</v>
      </c>
      <c r="K49" s="1145">
        <v>405</v>
      </c>
      <c r="L49" s="1145" t="s">
        <v>6423</v>
      </c>
    </row>
    <row r="50" spans="1:12" ht="17.25">
      <c r="A50" s="1156">
        <v>6211</v>
      </c>
      <c r="B50" s="1159" t="s">
        <v>3578</v>
      </c>
      <c r="C50" s="1160">
        <v>3</v>
      </c>
      <c r="D50" s="1145">
        <f t="shared" si="1"/>
        <v>1</v>
      </c>
      <c r="E50" s="1157" t="s">
        <v>6309</v>
      </c>
      <c r="F50" s="1157" t="s">
        <v>6322</v>
      </c>
      <c r="G50" s="1162" t="s">
        <v>6295</v>
      </c>
      <c r="H50" s="1154">
        <v>9</v>
      </c>
      <c r="I50" s="1145" t="s">
        <v>6363</v>
      </c>
      <c r="J50" s="1145" t="s">
        <v>6422</v>
      </c>
      <c r="K50" s="1145">
        <v>405</v>
      </c>
      <c r="L50" s="1145" t="s">
        <v>6361</v>
      </c>
    </row>
    <row r="51" spans="1:12" ht="17.25">
      <c r="A51" s="1156">
        <v>6212</v>
      </c>
      <c r="B51" s="1159" t="s">
        <v>3594</v>
      </c>
      <c r="C51" s="1160">
        <v>3</v>
      </c>
      <c r="D51" s="1145">
        <f t="shared" si="1"/>
        <v>0</v>
      </c>
      <c r="E51" s="1157" t="s">
        <v>6304</v>
      </c>
      <c r="F51" s="1157" t="s">
        <v>4349</v>
      </c>
      <c r="G51" s="1157" t="s">
        <v>6298</v>
      </c>
      <c r="H51" s="1154">
        <v>9</v>
      </c>
      <c r="I51" s="1145" t="s">
        <v>6363</v>
      </c>
      <c r="J51" s="1145" t="s">
        <v>6421</v>
      </c>
      <c r="K51" s="1145">
        <v>405</v>
      </c>
      <c r="L51" s="1145"/>
    </row>
    <row r="52" spans="1:12" ht="17.25">
      <c r="A52" s="1156">
        <v>6213</v>
      </c>
      <c r="B52" s="1159" t="s">
        <v>3760</v>
      </c>
      <c r="C52" s="1160">
        <v>3</v>
      </c>
      <c r="D52" s="1145">
        <f t="shared" si="1"/>
        <v>-1</v>
      </c>
      <c r="E52" s="1157" t="s">
        <v>4212</v>
      </c>
      <c r="F52" s="1157" t="s">
        <v>249</v>
      </c>
      <c r="G52" s="1159" t="s">
        <v>6300</v>
      </c>
      <c r="H52" s="1154">
        <v>9</v>
      </c>
      <c r="I52" s="1145" t="s">
        <v>6363</v>
      </c>
      <c r="J52" s="1145" t="s">
        <v>6420</v>
      </c>
      <c r="K52" s="1145">
        <v>405</v>
      </c>
      <c r="L52" s="1145" t="s">
        <v>6379</v>
      </c>
    </row>
    <row r="53" spans="1:12" ht="17.25">
      <c r="A53" s="1156">
        <v>6214</v>
      </c>
      <c r="B53" s="1159" t="s">
        <v>3489</v>
      </c>
      <c r="C53" s="1160">
        <v>3</v>
      </c>
      <c r="D53" s="1145">
        <f t="shared" si="1"/>
        <v>1</v>
      </c>
      <c r="E53" s="1157" t="s">
        <v>6323</v>
      </c>
      <c r="F53" s="1157" t="s">
        <v>240</v>
      </c>
      <c r="G53" s="1162" t="s">
        <v>6295</v>
      </c>
      <c r="H53" s="1154">
        <v>9</v>
      </c>
      <c r="I53" s="1145" t="s">
        <v>6363</v>
      </c>
      <c r="J53" s="1145" t="s">
        <v>6419</v>
      </c>
      <c r="K53" s="1145">
        <v>405</v>
      </c>
      <c r="L53" s="1145" t="s">
        <v>6361</v>
      </c>
    </row>
    <row r="54" spans="1:12" ht="17.25">
      <c r="A54" s="1156">
        <v>6215</v>
      </c>
      <c r="B54" s="1159" t="s">
        <v>3502</v>
      </c>
      <c r="C54" s="1160">
        <v>3</v>
      </c>
      <c r="D54" s="1145">
        <f t="shared" si="1"/>
        <v>0</v>
      </c>
      <c r="E54" s="1157" t="s">
        <v>4212</v>
      </c>
      <c r="F54" s="1157" t="s">
        <v>4355</v>
      </c>
      <c r="G54" s="1157" t="s">
        <v>6298</v>
      </c>
      <c r="H54" s="1154">
        <v>9</v>
      </c>
      <c r="I54" s="1145" t="s">
        <v>6363</v>
      </c>
      <c r="J54" s="1145" t="s">
        <v>6418</v>
      </c>
      <c r="K54" s="1145">
        <v>405</v>
      </c>
      <c r="L54" s="1145" t="s">
        <v>6417</v>
      </c>
    </row>
    <row r="55" spans="1:12" ht="17.25">
      <c r="A55" s="1156">
        <v>6216</v>
      </c>
      <c r="B55" s="1159" t="s">
        <v>3554</v>
      </c>
      <c r="C55" s="1160">
        <v>3</v>
      </c>
      <c r="D55" s="1145">
        <f t="shared" si="1"/>
        <v>-1</v>
      </c>
      <c r="E55" s="1157" t="s">
        <v>6302</v>
      </c>
      <c r="F55" s="1157" t="s">
        <v>4295</v>
      </c>
      <c r="G55" s="1159" t="s">
        <v>6300</v>
      </c>
      <c r="H55" s="1154">
        <v>9</v>
      </c>
      <c r="I55" s="1145" t="s">
        <v>6363</v>
      </c>
      <c r="J55" s="1145" t="s">
        <v>6388</v>
      </c>
      <c r="K55" s="1145">
        <v>405</v>
      </c>
      <c r="L55" s="1145" t="s">
        <v>6416</v>
      </c>
    </row>
    <row r="56" spans="1:12" ht="17.25">
      <c r="A56" s="1156">
        <v>6217</v>
      </c>
      <c r="B56" s="1159" t="s">
        <v>3498</v>
      </c>
      <c r="C56" s="1160">
        <v>3</v>
      </c>
      <c r="D56" s="1145">
        <f t="shared" si="1"/>
        <v>-1</v>
      </c>
      <c r="E56" s="1157" t="s">
        <v>6305</v>
      </c>
      <c r="F56" s="1157" t="s">
        <v>4320</v>
      </c>
      <c r="G56" s="1159" t="s">
        <v>6300</v>
      </c>
      <c r="H56" s="1154">
        <v>9</v>
      </c>
      <c r="I56" s="1145" t="s">
        <v>6363</v>
      </c>
      <c r="J56" s="1145" t="s">
        <v>6415</v>
      </c>
      <c r="K56" s="1145">
        <v>405</v>
      </c>
      <c r="L56" s="1145" t="s">
        <v>6414</v>
      </c>
    </row>
    <row r="57" spans="1:12" ht="17.25">
      <c r="A57" s="1156">
        <v>6218</v>
      </c>
      <c r="B57" s="1159" t="s">
        <v>3511</v>
      </c>
      <c r="C57" s="1160">
        <v>3</v>
      </c>
      <c r="D57" s="1145">
        <f t="shared" si="1"/>
        <v>1</v>
      </c>
      <c r="E57" s="1157" t="s">
        <v>6304</v>
      </c>
      <c r="F57" s="1157" t="s">
        <v>6306</v>
      </c>
      <c r="G57" s="1162" t="s">
        <v>6295</v>
      </c>
      <c r="H57" s="1154">
        <v>9</v>
      </c>
      <c r="I57" s="1145" t="s">
        <v>6363</v>
      </c>
      <c r="J57" s="1145" t="s">
        <v>6413</v>
      </c>
      <c r="K57" s="1145">
        <v>405</v>
      </c>
      <c r="L57" s="1145" t="s">
        <v>6412</v>
      </c>
    </row>
    <row r="58" spans="1:12" ht="17.25">
      <c r="A58" s="1156">
        <v>6219</v>
      </c>
      <c r="B58" s="1159" t="s">
        <v>3561</v>
      </c>
      <c r="C58" s="1160">
        <v>3</v>
      </c>
      <c r="D58" s="1145">
        <f t="shared" si="1"/>
        <v>-1</v>
      </c>
      <c r="E58" s="1157" t="s">
        <v>6309</v>
      </c>
      <c r="F58" s="1157" t="s">
        <v>4286</v>
      </c>
      <c r="G58" s="1159" t="s">
        <v>6300</v>
      </c>
      <c r="H58" s="1154">
        <v>9</v>
      </c>
      <c r="I58" s="1145" t="s">
        <v>6363</v>
      </c>
      <c r="J58" s="1145" t="s">
        <v>6411</v>
      </c>
      <c r="K58" s="1145">
        <v>405</v>
      </c>
      <c r="L58" s="1145" t="s">
        <v>6410</v>
      </c>
    </row>
    <row r="59" spans="1:12" ht="17.25">
      <c r="A59" s="1156">
        <v>6220</v>
      </c>
      <c r="B59" s="1160" t="s">
        <v>3753</v>
      </c>
      <c r="C59" s="1160">
        <v>3</v>
      </c>
      <c r="D59" s="1145">
        <f t="shared" si="1"/>
        <v>1</v>
      </c>
      <c r="E59" s="1154" t="s">
        <v>4212</v>
      </c>
      <c r="F59" s="1154" t="s">
        <v>6303</v>
      </c>
      <c r="G59" s="1158" t="s">
        <v>6295</v>
      </c>
      <c r="H59" s="1154">
        <v>9</v>
      </c>
      <c r="I59" s="1145"/>
      <c r="J59" s="1145" t="s">
        <v>6409</v>
      </c>
      <c r="K59" s="1145">
        <v>405</v>
      </c>
      <c r="L59" s="1145"/>
    </row>
    <row r="60" spans="1:12" ht="17.25">
      <c r="A60" s="1156">
        <v>6221</v>
      </c>
      <c r="B60" s="1160" t="s">
        <v>3510</v>
      </c>
      <c r="C60" s="1160">
        <v>3</v>
      </c>
      <c r="D60" s="1145">
        <f t="shared" si="1"/>
        <v>0</v>
      </c>
      <c r="E60" s="1154" t="s">
        <v>6302</v>
      </c>
      <c r="F60" s="1154" t="s">
        <v>6308</v>
      </c>
      <c r="G60" s="1154" t="s">
        <v>6298</v>
      </c>
      <c r="H60" s="1154">
        <v>9</v>
      </c>
      <c r="I60" s="1145"/>
      <c r="J60" s="1145" t="s">
        <v>6408</v>
      </c>
      <c r="K60" s="1145">
        <v>405</v>
      </c>
      <c r="L60" s="1145"/>
    </row>
    <row r="61" spans="1:12" ht="17.25">
      <c r="A61" s="1156">
        <v>6222</v>
      </c>
      <c r="B61" s="1159" t="s">
        <v>3543</v>
      </c>
      <c r="C61" s="1160">
        <v>3</v>
      </c>
      <c r="D61" s="1145">
        <f t="shared" si="1"/>
        <v>-1</v>
      </c>
      <c r="E61" s="1157" t="s">
        <v>6305</v>
      </c>
      <c r="F61" s="1157" t="s">
        <v>6366</v>
      </c>
      <c r="G61" s="1159" t="s">
        <v>6300</v>
      </c>
      <c r="H61" s="1154">
        <v>9</v>
      </c>
      <c r="I61" s="1145"/>
      <c r="J61" s="1145" t="s">
        <v>6407</v>
      </c>
      <c r="K61" s="1145">
        <v>405</v>
      </c>
      <c r="L61" s="1145"/>
    </row>
    <row r="62" spans="1:12" ht="17.25">
      <c r="A62" s="1156">
        <v>6223</v>
      </c>
      <c r="B62" s="1159" t="s">
        <v>6406</v>
      </c>
      <c r="C62" s="1160">
        <v>3</v>
      </c>
      <c r="D62" s="1145">
        <f t="shared" si="1"/>
        <v>-1</v>
      </c>
      <c r="E62" s="1154" t="s">
        <v>6333</v>
      </c>
      <c r="F62" s="1154" t="s">
        <v>6308</v>
      </c>
      <c r="G62" s="1159" t="s">
        <v>6300</v>
      </c>
      <c r="H62" s="1154">
        <v>9</v>
      </c>
      <c r="I62" s="1145"/>
      <c r="J62" s="1145" t="s">
        <v>6405</v>
      </c>
      <c r="K62" s="1145">
        <v>405</v>
      </c>
      <c r="L62" s="1145"/>
    </row>
    <row r="63" spans="1:12" ht="17.25">
      <c r="A63" s="1156">
        <v>6224</v>
      </c>
      <c r="B63" s="1159" t="s">
        <v>3444</v>
      </c>
      <c r="C63" s="1160">
        <v>3</v>
      </c>
      <c r="D63" s="1145">
        <f t="shared" si="1"/>
        <v>-1</v>
      </c>
      <c r="E63" s="1154" t="s">
        <v>6333</v>
      </c>
      <c r="F63" s="1154" t="s">
        <v>6312</v>
      </c>
      <c r="G63" s="1159" t="s">
        <v>6300</v>
      </c>
      <c r="H63" s="1154">
        <v>9</v>
      </c>
      <c r="I63" s="1145"/>
      <c r="J63" s="1145" t="s">
        <v>6405</v>
      </c>
      <c r="K63" s="1145">
        <v>405</v>
      </c>
      <c r="L63" s="1145"/>
    </row>
    <row r="64" spans="1:12" ht="17.25">
      <c r="A64" s="1156">
        <v>6225</v>
      </c>
      <c r="B64" s="1159" t="s">
        <v>3483</v>
      </c>
      <c r="C64" s="1160">
        <v>3</v>
      </c>
      <c r="D64" s="1145">
        <f t="shared" si="1"/>
        <v>-1</v>
      </c>
      <c r="E64" s="1157" t="s">
        <v>6323</v>
      </c>
      <c r="F64" s="1157" t="s">
        <v>6311</v>
      </c>
      <c r="G64" s="1159" t="s">
        <v>6300</v>
      </c>
      <c r="H64" s="1154">
        <v>9</v>
      </c>
      <c r="I64" s="1145" t="s">
        <v>6363</v>
      </c>
      <c r="J64" s="1145" t="s">
        <v>6404</v>
      </c>
      <c r="K64" s="1145">
        <v>405</v>
      </c>
      <c r="L64" s="1145"/>
    </row>
    <row r="65" spans="1:12" ht="17.25">
      <c r="A65" s="1156">
        <v>6226</v>
      </c>
      <c r="B65" s="1159" t="s">
        <v>3584</v>
      </c>
      <c r="C65" s="1160">
        <v>3</v>
      </c>
      <c r="D65" s="1145">
        <f t="shared" si="1"/>
        <v>1</v>
      </c>
      <c r="E65" s="1157" t="s">
        <v>1300</v>
      </c>
      <c r="F65" s="1157" t="s">
        <v>6325</v>
      </c>
      <c r="G65" s="1162" t="s">
        <v>6295</v>
      </c>
      <c r="H65" s="1154">
        <v>9</v>
      </c>
      <c r="I65" s="1145" t="s">
        <v>6363</v>
      </c>
      <c r="J65" s="1145" t="s">
        <v>6403</v>
      </c>
      <c r="K65" s="1145">
        <v>405</v>
      </c>
      <c r="L65" s="1145"/>
    </row>
    <row r="66" spans="1:12" ht="17.25">
      <c r="A66" s="1148">
        <v>8003</v>
      </c>
      <c r="B66" s="1163" t="s">
        <v>6402</v>
      </c>
      <c r="C66" s="1163">
        <v>4</v>
      </c>
      <c r="D66" s="1145">
        <f t="shared" ref="D66:D97" si="2">IF($G66="性寒",-1,IF($G66="性热",1,0))</f>
        <v>1</v>
      </c>
      <c r="E66" s="1149" t="s">
        <v>6305</v>
      </c>
      <c r="F66" s="1149" t="s">
        <v>4355</v>
      </c>
      <c r="G66" s="1143" t="s">
        <v>6295</v>
      </c>
      <c r="H66" s="1149">
        <v>36</v>
      </c>
      <c r="I66" s="1144"/>
      <c r="J66" s="1144" t="s">
        <v>6395</v>
      </c>
      <c r="K66" s="1144">
        <v>4320</v>
      </c>
      <c r="L66" s="1144"/>
    </row>
    <row r="67" spans="1:12" ht="17.25">
      <c r="A67" s="1148">
        <v>8008</v>
      </c>
      <c r="B67" s="1163" t="s">
        <v>6401</v>
      </c>
      <c r="C67" s="1163">
        <v>4</v>
      </c>
      <c r="D67" s="1145">
        <f t="shared" si="2"/>
        <v>0</v>
      </c>
      <c r="E67" s="1149" t="s">
        <v>6305</v>
      </c>
      <c r="F67" s="1149" t="s">
        <v>4295</v>
      </c>
      <c r="G67" s="1149" t="s">
        <v>6298</v>
      </c>
      <c r="H67" s="1149">
        <v>36</v>
      </c>
      <c r="I67" s="1144"/>
      <c r="J67" s="1144" t="s">
        <v>6395</v>
      </c>
      <c r="K67" s="1144">
        <v>4320</v>
      </c>
      <c r="L67" s="1144"/>
    </row>
    <row r="68" spans="1:12" ht="17.25">
      <c r="A68" s="1148">
        <v>8013</v>
      </c>
      <c r="B68" s="1163" t="s">
        <v>6400</v>
      </c>
      <c r="C68" s="1163">
        <v>4</v>
      </c>
      <c r="D68" s="1145">
        <f t="shared" si="2"/>
        <v>-1</v>
      </c>
      <c r="E68" s="1149" t="s">
        <v>6305</v>
      </c>
      <c r="F68" s="1149" t="s">
        <v>4320</v>
      </c>
      <c r="G68" s="1150" t="s">
        <v>6300</v>
      </c>
      <c r="H68" s="1149">
        <v>36</v>
      </c>
      <c r="I68" s="1144"/>
      <c r="J68" s="1144" t="s">
        <v>6395</v>
      </c>
      <c r="K68" s="1144">
        <v>4320</v>
      </c>
      <c r="L68" s="1144"/>
    </row>
    <row r="69" spans="1:12" ht="17.25">
      <c r="A69" s="1148">
        <v>8018</v>
      </c>
      <c r="B69" s="1163" t="s">
        <v>6399</v>
      </c>
      <c r="C69" s="1163">
        <v>4</v>
      </c>
      <c r="D69" s="1145">
        <f t="shared" si="2"/>
        <v>1</v>
      </c>
      <c r="E69" s="1149" t="s">
        <v>6305</v>
      </c>
      <c r="F69" s="1149" t="s">
        <v>6306</v>
      </c>
      <c r="G69" s="1164" t="s">
        <v>6295</v>
      </c>
      <c r="H69" s="1149">
        <v>36</v>
      </c>
      <c r="I69" s="1144"/>
      <c r="J69" s="1144" t="s">
        <v>6395</v>
      </c>
      <c r="K69" s="1144">
        <v>4320</v>
      </c>
      <c r="L69" s="1144"/>
    </row>
    <row r="70" spans="1:12" ht="17.25">
      <c r="A70" s="1148">
        <v>8023</v>
      </c>
      <c r="B70" s="1163" t="s">
        <v>6398</v>
      </c>
      <c r="C70" s="1163">
        <v>4</v>
      </c>
      <c r="D70" s="1145">
        <f t="shared" si="2"/>
        <v>0</v>
      </c>
      <c r="E70" s="1149" t="s">
        <v>6305</v>
      </c>
      <c r="F70" s="1149" t="s">
        <v>4286</v>
      </c>
      <c r="G70" s="1149" t="s">
        <v>6298</v>
      </c>
      <c r="H70" s="1149">
        <v>36</v>
      </c>
      <c r="I70" s="1144"/>
      <c r="J70" s="1144" t="s">
        <v>6395</v>
      </c>
      <c r="K70" s="1144">
        <v>4320</v>
      </c>
      <c r="L70" s="1144"/>
    </row>
    <row r="71" spans="1:12" ht="17.25">
      <c r="A71" s="1148">
        <v>8592</v>
      </c>
      <c r="B71" s="1163" t="s">
        <v>6397</v>
      </c>
      <c r="C71" s="1163">
        <v>4</v>
      </c>
      <c r="D71" s="1145">
        <f t="shared" si="2"/>
        <v>0</v>
      </c>
      <c r="E71" s="1149" t="s">
        <v>6305</v>
      </c>
      <c r="F71" s="1149" t="s">
        <v>6308</v>
      </c>
      <c r="G71" s="1149" t="s">
        <v>6298</v>
      </c>
      <c r="H71" s="1149">
        <v>36</v>
      </c>
      <c r="I71" s="1144"/>
      <c r="J71" s="1144" t="s">
        <v>6395</v>
      </c>
      <c r="K71" s="1144">
        <v>4320</v>
      </c>
      <c r="L71" s="1144"/>
    </row>
    <row r="72" spans="1:12" ht="17.25">
      <c r="A72" s="1148">
        <v>8597</v>
      </c>
      <c r="B72" s="1163" t="s">
        <v>6396</v>
      </c>
      <c r="C72" s="1163">
        <v>4</v>
      </c>
      <c r="D72" s="1145">
        <f t="shared" si="2"/>
        <v>0</v>
      </c>
      <c r="E72" s="1149" t="s">
        <v>6305</v>
      </c>
      <c r="F72" s="1149" t="s">
        <v>6312</v>
      </c>
      <c r="G72" s="1149" t="s">
        <v>6298</v>
      </c>
      <c r="H72" s="1149">
        <v>36</v>
      </c>
      <c r="I72" s="1144"/>
      <c r="J72" s="1144" t="s">
        <v>6395</v>
      </c>
      <c r="K72" s="1144">
        <v>4320</v>
      </c>
      <c r="L72" s="1144"/>
    </row>
    <row r="73" spans="1:12" ht="17.25">
      <c r="A73" s="1148">
        <v>6301</v>
      </c>
      <c r="B73" s="1163" t="s">
        <v>3751</v>
      </c>
      <c r="C73" s="1163">
        <v>4</v>
      </c>
      <c r="D73" s="1145">
        <f t="shared" si="2"/>
        <v>0</v>
      </c>
      <c r="E73" s="1149" t="s">
        <v>4212</v>
      </c>
      <c r="F73" s="1149" t="s">
        <v>6394</v>
      </c>
      <c r="G73" s="1149" t="s">
        <v>6298</v>
      </c>
      <c r="H73" s="1149">
        <v>36</v>
      </c>
      <c r="I73" s="1144" t="s">
        <v>6365</v>
      </c>
      <c r="J73" s="1144" t="s">
        <v>6393</v>
      </c>
      <c r="K73" s="1144">
        <v>4320</v>
      </c>
      <c r="L73" s="1144" t="s">
        <v>6392</v>
      </c>
    </row>
    <row r="74" spans="1:12" ht="17.25">
      <c r="A74" s="1148">
        <v>6302</v>
      </c>
      <c r="B74" s="1163" t="s">
        <v>3568</v>
      </c>
      <c r="C74" s="1163">
        <v>4</v>
      </c>
      <c r="D74" s="1145">
        <f t="shared" si="2"/>
        <v>-1</v>
      </c>
      <c r="E74" s="1149" t="s">
        <v>6302</v>
      </c>
      <c r="F74" s="1149" t="s">
        <v>6391</v>
      </c>
      <c r="G74" s="1150" t="s">
        <v>6300</v>
      </c>
      <c r="H74" s="1149">
        <v>36</v>
      </c>
      <c r="I74" s="1144" t="s">
        <v>6365</v>
      </c>
      <c r="J74" s="1144" t="s">
        <v>6390</v>
      </c>
      <c r="K74" s="1144">
        <v>4320</v>
      </c>
      <c r="L74" s="1144" t="s">
        <v>6379</v>
      </c>
    </row>
    <row r="75" spans="1:12" ht="17.25">
      <c r="A75" s="1148">
        <v>6303</v>
      </c>
      <c r="B75" s="1163" t="s">
        <v>3569</v>
      </c>
      <c r="C75" s="1163">
        <v>4</v>
      </c>
      <c r="D75" s="1145">
        <f t="shared" si="2"/>
        <v>1</v>
      </c>
      <c r="E75" s="1149" t="s">
        <v>6305</v>
      </c>
      <c r="F75" s="1149" t="s">
        <v>6312</v>
      </c>
      <c r="G75" s="1143" t="s">
        <v>6295</v>
      </c>
      <c r="H75" s="1149">
        <v>36</v>
      </c>
      <c r="I75" s="1144" t="s">
        <v>6321</v>
      </c>
      <c r="J75" s="1144" t="s">
        <v>6389</v>
      </c>
      <c r="K75" s="1144">
        <v>4320</v>
      </c>
      <c r="L75" s="1144"/>
    </row>
    <row r="76" spans="1:12" ht="17.25">
      <c r="A76" s="1148">
        <v>6304</v>
      </c>
      <c r="B76" s="1163" t="s">
        <v>3632</v>
      </c>
      <c r="C76" s="1163">
        <v>4</v>
      </c>
      <c r="D76" s="1145">
        <f t="shared" si="2"/>
        <v>0</v>
      </c>
      <c r="E76" s="1149" t="s">
        <v>6323</v>
      </c>
      <c r="F76" s="1149" t="s">
        <v>6366</v>
      </c>
      <c r="G76" s="1149" t="s">
        <v>6298</v>
      </c>
      <c r="H76" s="1149">
        <v>36</v>
      </c>
      <c r="I76" s="1144" t="s">
        <v>6321</v>
      </c>
      <c r="J76" s="1144" t="s">
        <v>6388</v>
      </c>
      <c r="K76" s="1144">
        <v>4320</v>
      </c>
      <c r="L76" s="1144" t="s">
        <v>6387</v>
      </c>
    </row>
    <row r="77" spans="1:12" ht="17.25">
      <c r="A77" s="1148">
        <v>6305</v>
      </c>
      <c r="B77" s="1163" t="s">
        <v>3590</v>
      </c>
      <c r="C77" s="1163">
        <v>4</v>
      </c>
      <c r="D77" s="1145">
        <f t="shared" si="2"/>
        <v>-1</v>
      </c>
      <c r="E77" s="1149" t="s">
        <v>6304</v>
      </c>
      <c r="F77" s="1149" t="s">
        <v>6324</v>
      </c>
      <c r="G77" s="1150" t="s">
        <v>6300</v>
      </c>
      <c r="H77" s="1149">
        <v>36</v>
      </c>
      <c r="I77" s="1144" t="s">
        <v>6363</v>
      </c>
      <c r="J77" s="1144" t="s">
        <v>6386</v>
      </c>
      <c r="K77" s="1144">
        <v>4320</v>
      </c>
      <c r="L77" s="1144"/>
    </row>
    <row r="78" spans="1:12" ht="17.25">
      <c r="A78" s="1148">
        <v>6306</v>
      </c>
      <c r="B78" s="1163" t="s">
        <v>3664</v>
      </c>
      <c r="C78" s="1163">
        <v>4</v>
      </c>
      <c r="D78" s="1145">
        <f t="shared" si="2"/>
        <v>1</v>
      </c>
      <c r="E78" s="1149" t="s">
        <v>6309</v>
      </c>
      <c r="F78" s="1149" t="s">
        <v>6325</v>
      </c>
      <c r="G78" s="1143" t="s">
        <v>6295</v>
      </c>
      <c r="H78" s="1149">
        <v>36</v>
      </c>
      <c r="I78" s="1144" t="s">
        <v>6363</v>
      </c>
      <c r="J78" s="1144" t="s">
        <v>6385</v>
      </c>
      <c r="K78" s="1144">
        <v>4320</v>
      </c>
      <c r="L78" s="1144"/>
    </row>
    <row r="79" spans="1:12" ht="17.25">
      <c r="A79" s="1148">
        <v>6307</v>
      </c>
      <c r="B79" s="1166" t="s">
        <v>1808</v>
      </c>
      <c r="C79" s="1163">
        <v>4</v>
      </c>
      <c r="D79" s="1145">
        <f t="shared" si="2"/>
        <v>1</v>
      </c>
      <c r="E79" s="1165" t="s">
        <v>4212</v>
      </c>
      <c r="F79" s="1165" t="s">
        <v>4208</v>
      </c>
      <c r="G79" s="1164" t="s">
        <v>6295</v>
      </c>
      <c r="H79" s="1149">
        <v>36</v>
      </c>
      <c r="I79" s="1144"/>
      <c r="J79" s="1144" t="s">
        <v>6384</v>
      </c>
      <c r="K79" s="1144">
        <v>4320</v>
      </c>
      <c r="L79" s="1144"/>
    </row>
    <row r="80" spans="1:12" ht="17.25">
      <c r="A80" s="1148">
        <v>6308</v>
      </c>
      <c r="B80" s="1163" t="s">
        <v>3581</v>
      </c>
      <c r="C80" s="1163">
        <v>4</v>
      </c>
      <c r="D80" s="1145">
        <f t="shared" si="2"/>
        <v>-1</v>
      </c>
      <c r="E80" s="1149" t="s">
        <v>6302</v>
      </c>
      <c r="F80" s="1149" t="s">
        <v>6326</v>
      </c>
      <c r="G80" s="1150" t="s">
        <v>6300</v>
      </c>
      <c r="H80" s="1149">
        <v>36</v>
      </c>
      <c r="I80" s="1144" t="s">
        <v>6321</v>
      </c>
      <c r="J80" s="1144" t="s">
        <v>6383</v>
      </c>
      <c r="K80" s="1144">
        <v>4320</v>
      </c>
      <c r="L80" s="1144" t="s">
        <v>6361</v>
      </c>
    </row>
    <row r="81" spans="1:12" ht="17.25">
      <c r="A81" s="1148">
        <v>6309</v>
      </c>
      <c r="B81" s="1163" t="s">
        <v>3660</v>
      </c>
      <c r="C81" s="1163">
        <v>4</v>
      </c>
      <c r="D81" s="1145">
        <f t="shared" si="2"/>
        <v>-1</v>
      </c>
      <c r="E81" s="1149" t="s">
        <v>6305</v>
      </c>
      <c r="F81" s="1149" t="s">
        <v>6327</v>
      </c>
      <c r="G81" s="1150" t="s">
        <v>6300</v>
      </c>
      <c r="H81" s="1149">
        <v>36</v>
      </c>
      <c r="I81" s="1144" t="s">
        <v>6321</v>
      </c>
      <c r="J81" s="1144" t="s">
        <v>6382</v>
      </c>
      <c r="K81" s="1144">
        <v>4320</v>
      </c>
      <c r="L81" s="1144" t="s">
        <v>6377</v>
      </c>
    </row>
    <row r="82" spans="1:12" ht="17.25">
      <c r="A82" s="1148">
        <v>6310</v>
      </c>
      <c r="B82" s="1163" t="s">
        <v>3577</v>
      </c>
      <c r="C82" s="1163">
        <v>4</v>
      </c>
      <c r="D82" s="1145">
        <f t="shared" si="2"/>
        <v>0</v>
      </c>
      <c r="E82" s="1149" t="s">
        <v>6304</v>
      </c>
      <c r="F82" s="1149" t="s">
        <v>6308</v>
      </c>
      <c r="G82" s="1149" t="s">
        <v>6298</v>
      </c>
      <c r="H82" s="1149">
        <v>36</v>
      </c>
      <c r="I82" s="1144"/>
      <c r="J82" s="1144" t="s">
        <v>6334</v>
      </c>
      <c r="K82" s="1144">
        <v>4320</v>
      </c>
      <c r="L82" s="1144"/>
    </row>
    <row r="83" spans="1:12" ht="17.25">
      <c r="A83" s="1148">
        <v>6311</v>
      </c>
      <c r="B83" s="1163" t="s">
        <v>6381</v>
      </c>
      <c r="C83" s="1163">
        <v>4</v>
      </c>
      <c r="D83" s="1145">
        <f t="shared" si="2"/>
        <v>-1</v>
      </c>
      <c r="E83" s="1149" t="s">
        <v>4212</v>
      </c>
      <c r="F83" s="1149" t="s">
        <v>4355</v>
      </c>
      <c r="G83" s="1150" t="s">
        <v>6300</v>
      </c>
      <c r="H83" s="1149">
        <v>36</v>
      </c>
      <c r="I83" s="1144" t="s">
        <v>6321</v>
      </c>
      <c r="J83" s="1144" t="s">
        <v>6380</v>
      </c>
      <c r="K83" s="1144">
        <v>4320</v>
      </c>
      <c r="L83" s="1144" t="s">
        <v>6379</v>
      </c>
    </row>
    <row r="84" spans="1:12" ht="17.25">
      <c r="A84" s="1148">
        <v>6312</v>
      </c>
      <c r="B84" s="1163" t="s">
        <v>3591</v>
      </c>
      <c r="C84" s="1163">
        <v>4</v>
      </c>
      <c r="D84" s="1145">
        <f t="shared" si="2"/>
        <v>1</v>
      </c>
      <c r="E84" s="1149" t="s">
        <v>6302</v>
      </c>
      <c r="F84" s="1149" t="s">
        <v>4295</v>
      </c>
      <c r="G84" s="1143" t="s">
        <v>6295</v>
      </c>
      <c r="H84" s="1149">
        <v>36</v>
      </c>
      <c r="I84" s="1144" t="s">
        <v>6365</v>
      </c>
      <c r="J84" s="1144" t="s">
        <v>6378</v>
      </c>
      <c r="K84" s="1144">
        <v>4320</v>
      </c>
      <c r="L84" s="1144" t="s">
        <v>6377</v>
      </c>
    </row>
    <row r="85" spans="1:12" ht="17.25">
      <c r="A85" s="1148">
        <v>6313</v>
      </c>
      <c r="B85" s="1163" t="s">
        <v>3605</v>
      </c>
      <c r="C85" s="1163">
        <v>4</v>
      </c>
      <c r="D85" s="1145">
        <f t="shared" si="2"/>
        <v>-1</v>
      </c>
      <c r="E85" s="1149" t="s">
        <v>6305</v>
      </c>
      <c r="F85" s="1149" t="s">
        <v>4320</v>
      </c>
      <c r="G85" s="1150" t="s">
        <v>6300</v>
      </c>
      <c r="H85" s="1149">
        <v>36</v>
      </c>
      <c r="I85" s="1144" t="s">
        <v>6365</v>
      </c>
      <c r="J85" s="1144" t="s">
        <v>6376</v>
      </c>
      <c r="K85" s="1144">
        <v>4320</v>
      </c>
      <c r="L85" s="1144"/>
    </row>
    <row r="86" spans="1:12" ht="17.25">
      <c r="A86" s="1148">
        <v>6314</v>
      </c>
      <c r="B86" s="1163" t="s">
        <v>3675</v>
      </c>
      <c r="C86" s="1163">
        <v>4</v>
      </c>
      <c r="D86" s="1145">
        <f t="shared" si="2"/>
        <v>1</v>
      </c>
      <c r="E86" s="1149" t="s">
        <v>6304</v>
      </c>
      <c r="F86" s="1149" t="s">
        <v>6306</v>
      </c>
      <c r="G86" s="1143" t="s">
        <v>6295</v>
      </c>
      <c r="H86" s="1149">
        <v>36</v>
      </c>
      <c r="I86" s="1144" t="s">
        <v>6365</v>
      </c>
      <c r="J86" s="1144" t="s">
        <v>6375</v>
      </c>
      <c r="K86" s="1144">
        <v>4320</v>
      </c>
      <c r="L86" s="1144"/>
    </row>
    <row r="87" spans="1:12" ht="17.25">
      <c r="A87" s="1148">
        <v>6315</v>
      </c>
      <c r="B87" s="1163" t="s">
        <v>3680</v>
      </c>
      <c r="C87" s="1163">
        <v>4</v>
      </c>
      <c r="D87" s="1145">
        <f t="shared" si="2"/>
        <v>1</v>
      </c>
      <c r="E87" s="1149" t="s">
        <v>6309</v>
      </c>
      <c r="F87" s="1149" t="s">
        <v>4286</v>
      </c>
      <c r="G87" s="1143" t="s">
        <v>6295</v>
      </c>
      <c r="H87" s="1149">
        <v>36</v>
      </c>
      <c r="I87" s="1144" t="s">
        <v>6365</v>
      </c>
      <c r="J87" s="1144" t="s">
        <v>6374</v>
      </c>
      <c r="K87" s="1144">
        <v>4320</v>
      </c>
      <c r="L87" s="1144" t="s">
        <v>5553</v>
      </c>
    </row>
    <row r="88" spans="1:12" ht="17.25">
      <c r="A88" s="1148">
        <v>6316</v>
      </c>
      <c r="B88" s="1163" t="s">
        <v>3755</v>
      </c>
      <c r="C88" s="1163">
        <v>4</v>
      </c>
      <c r="D88" s="1145">
        <f t="shared" si="2"/>
        <v>0</v>
      </c>
      <c r="E88" s="1149" t="s">
        <v>1300</v>
      </c>
      <c r="F88" s="1149" t="s">
        <v>240</v>
      </c>
      <c r="G88" s="1149" t="s">
        <v>6298</v>
      </c>
      <c r="H88" s="1149">
        <v>36</v>
      </c>
      <c r="I88" s="1144" t="s">
        <v>6321</v>
      </c>
      <c r="J88" s="1144" t="s">
        <v>6373</v>
      </c>
      <c r="K88" s="1144">
        <v>4320</v>
      </c>
      <c r="L88" s="1144"/>
    </row>
    <row r="89" spans="1:12" ht="17.25">
      <c r="A89" s="1148">
        <v>6317</v>
      </c>
      <c r="B89" s="1163" t="s">
        <v>3587</v>
      </c>
      <c r="C89" s="1163">
        <v>4</v>
      </c>
      <c r="D89" s="1145">
        <f t="shared" si="2"/>
        <v>-1</v>
      </c>
      <c r="E89" s="1149" t="s">
        <v>1300</v>
      </c>
      <c r="F89" s="1149" t="s">
        <v>6311</v>
      </c>
      <c r="G89" s="1150" t="s">
        <v>6300</v>
      </c>
      <c r="H89" s="1149">
        <v>36</v>
      </c>
      <c r="I89" s="1144" t="s">
        <v>6321</v>
      </c>
      <c r="J89" s="1144" t="s">
        <v>6372</v>
      </c>
      <c r="K89" s="1144">
        <v>4320</v>
      </c>
      <c r="L89" s="1144"/>
    </row>
    <row r="90" spans="1:12" ht="17.25">
      <c r="A90" s="1148">
        <v>6318</v>
      </c>
      <c r="B90" s="1163" t="s">
        <v>3673</v>
      </c>
      <c r="C90" s="1163">
        <v>4</v>
      </c>
      <c r="D90" s="1145">
        <f t="shared" si="2"/>
        <v>1</v>
      </c>
      <c r="E90" s="1149" t="s">
        <v>6323</v>
      </c>
      <c r="F90" s="1149" t="s">
        <v>6371</v>
      </c>
      <c r="G90" s="1143" t="s">
        <v>6295</v>
      </c>
      <c r="H90" s="1149">
        <v>36</v>
      </c>
      <c r="I90" s="1144" t="s">
        <v>6321</v>
      </c>
      <c r="J90" s="1144" t="s">
        <v>6370</v>
      </c>
      <c r="K90" s="1144">
        <v>4320</v>
      </c>
      <c r="L90" s="1144"/>
    </row>
    <row r="91" spans="1:12" ht="17.25">
      <c r="A91" s="1148">
        <v>6319</v>
      </c>
      <c r="B91" s="1163" t="s">
        <v>6369</v>
      </c>
      <c r="C91" s="1163">
        <v>4</v>
      </c>
      <c r="D91" s="1145">
        <f t="shared" si="2"/>
        <v>-1</v>
      </c>
      <c r="E91" s="1149" t="s">
        <v>6333</v>
      </c>
      <c r="F91" s="1149" t="s">
        <v>6308</v>
      </c>
      <c r="G91" s="1150" t="s">
        <v>6300</v>
      </c>
      <c r="H91" s="1149">
        <v>36</v>
      </c>
      <c r="I91" s="1144"/>
      <c r="J91" s="1144" t="s">
        <v>6367</v>
      </c>
      <c r="K91" s="1144">
        <v>4320</v>
      </c>
      <c r="L91" s="1144"/>
    </row>
    <row r="92" spans="1:12" ht="17.25">
      <c r="A92" s="1148">
        <v>6320</v>
      </c>
      <c r="B92" s="1163" t="s">
        <v>6368</v>
      </c>
      <c r="C92" s="1163">
        <v>4</v>
      </c>
      <c r="D92" s="1145">
        <f t="shared" si="2"/>
        <v>-1</v>
      </c>
      <c r="E92" s="1149" t="s">
        <v>6333</v>
      </c>
      <c r="F92" s="1149" t="s">
        <v>6312</v>
      </c>
      <c r="G92" s="1150" t="s">
        <v>6300</v>
      </c>
      <c r="H92" s="1149">
        <v>36</v>
      </c>
      <c r="I92" s="1144"/>
      <c r="J92" s="1144" t="s">
        <v>6367</v>
      </c>
      <c r="K92" s="1144">
        <v>4320</v>
      </c>
      <c r="L92" s="1144"/>
    </row>
    <row r="93" spans="1:12" ht="17.25">
      <c r="A93" s="1148">
        <v>6321</v>
      </c>
      <c r="B93" s="1163" t="s">
        <v>3761</v>
      </c>
      <c r="C93" s="1163">
        <v>4</v>
      </c>
      <c r="D93" s="1145">
        <f t="shared" si="2"/>
        <v>0</v>
      </c>
      <c r="E93" s="1149" t="s">
        <v>1300</v>
      </c>
      <c r="F93" s="1149" t="s">
        <v>6366</v>
      </c>
      <c r="G93" s="1149" t="s">
        <v>6298</v>
      </c>
      <c r="H93" s="1149">
        <v>36</v>
      </c>
      <c r="I93" s="1144" t="s">
        <v>6365</v>
      </c>
      <c r="J93" s="1144" t="s">
        <v>6364</v>
      </c>
      <c r="K93" s="1144">
        <v>4320</v>
      </c>
      <c r="L93" s="1144" t="s">
        <v>6361</v>
      </c>
    </row>
    <row r="94" spans="1:12" ht="17.25">
      <c r="A94" s="1148">
        <v>6322</v>
      </c>
      <c r="B94" s="1163" t="s">
        <v>3762</v>
      </c>
      <c r="C94" s="1163">
        <v>4</v>
      </c>
      <c r="D94" s="1145">
        <f t="shared" si="2"/>
        <v>-1</v>
      </c>
      <c r="E94" s="1149" t="s">
        <v>1300</v>
      </c>
      <c r="F94" s="1149" t="s">
        <v>4349</v>
      </c>
      <c r="G94" s="1150" t="s">
        <v>6300</v>
      </c>
      <c r="H94" s="1149">
        <v>36</v>
      </c>
      <c r="I94" s="1149" t="s">
        <v>6363</v>
      </c>
      <c r="J94" s="1144" t="s">
        <v>6362</v>
      </c>
      <c r="K94" s="1144">
        <v>4320</v>
      </c>
      <c r="L94" s="1144" t="s">
        <v>6361</v>
      </c>
    </row>
    <row r="95" spans="1:12" ht="17.25">
      <c r="A95" s="1148">
        <v>6323</v>
      </c>
      <c r="B95" s="1163" t="s">
        <v>3612</v>
      </c>
      <c r="C95" s="1163">
        <v>4</v>
      </c>
      <c r="D95" s="1145">
        <f t="shared" si="2"/>
        <v>-1</v>
      </c>
      <c r="E95" s="1149" t="s">
        <v>6360</v>
      </c>
      <c r="F95" s="1149" t="s">
        <v>1300</v>
      </c>
      <c r="G95" s="1150" t="s">
        <v>6300</v>
      </c>
      <c r="H95" s="1149">
        <v>36</v>
      </c>
      <c r="I95" s="1144"/>
      <c r="J95" s="1144" t="s">
        <v>6359</v>
      </c>
      <c r="K95" s="1144">
        <v>4320</v>
      </c>
      <c r="L95" s="1144"/>
    </row>
    <row r="96" spans="1:12" ht="17.25">
      <c r="A96" s="1148">
        <v>6324</v>
      </c>
      <c r="B96" s="1163" t="s">
        <v>3615</v>
      </c>
      <c r="C96" s="1163">
        <v>4</v>
      </c>
      <c r="D96" s="1145">
        <f t="shared" si="2"/>
        <v>1</v>
      </c>
      <c r="E96" s="1149" t="s">
        <v>6358</v>
      </c>
      <c r="F96" s="1149" t="s">
        <v>6357</v>
      </c>
      <c r="G96" s="1143" t="s">
        <v>6295</v>
      </c>
      <c r="H96" s="1149">
        <v>36</v>
      </c>
      <c r="I96" s="1144"/>
      <c r="J96" s="1144" t="s">
        <v>6356</v>
      </c>
      <c r="K96" s="1144">
        <v>4320</v>
      </c>
      <c r="L96" s="1144"/>
    </row>
    <row r="97" spans="1:18" ht="17.25">
      <c r="A97" s="1148">
        <v>6325</v>
      </c>
      <c r="B97" s="1163" t="s">
        <v>3756</v>
      </c>
      <c r="C97" s="1163">
        <v>4</v>
      </c>
      <c r="D97" s="1145">
        <f t="shared" si="2"/>
        <v>0</v>
      </c>
      <c r="E97" s="1149" t="s">
        <v>1300</v>
      </c>
      <c r="F97" s="1149" t="s">
        <v>4208</v>
      </c>
      <c r="G97" s="1149" t="s">
        <v>6298</v>
      </c>
      <c r="H97" s="1149">
        <v>36</v>
      </c>
      <c r="I97" s="1144" t="s">
        <v>6321</v>
      </c>
      <c r="J97" s="1144" t="s">
        <v>3793</v>
      </c>
      <c r="K97" s="1144">
        <v>4320</v>
      </c>
      <c r="L97" s="1144"/>
    </row>
    <row r="98" spans="1:18" ht="17.25">
      <c r="A98" s="1148">
        <v>6326</v>
      </c>
      <c r="B98" s="1163" t="s">
        <v>6355</v>
      </c>
      <c r="C98" s="1163">
        <v>4</v>
      </c>
      <c r="D98" s="1145">
        <f t="shared" ref="D98:D134" si="3">IF($G98="性寒",-1,IF($G98="性热",1,0))</f>
        <v>0</v>
      </c>
      <c r="E98" s="1149" t="s">
        <v>6305</v>
      </c>
      <c r="F98" s="1149" t="s">
        <v>6326</v>
      </c>
      <c r="G98" s="1149" t="s">
        <v>6298</v>
      </c>
      <c r="H98" s="1149">
        <v>36</v>
      </c>
      <c r="I98" s="1144"/>
      <c r="J98" s="1144" t="s">
        <v>1878</v>
      </c>
      <c r="K98" s="1144">
        <v>4320</v>
      </c>
      <c r="L98" s="1144"/>
    </row>
    <row r="99" spans="1:18" ht="17.25">
      <c r="A99" s="1148">
        <v>6327</v>
      </c>
      <c r="B99" s="1163" t="s">
        <v>6354</v>
      </c>
      <c r="C99" s="1163">
        <v>4</v>
      </c>
      <c r="D99" s="1145">
        <f t="shared" si="3"/>
        <v>0</v>
      </c>
      <c r="E99" s="1149" t="s">
        <v>6302</v>
      </c>
      <c r="F99" s="1149" t="s">
        <v>6327</v>
      </c>
      <c r="G99" s="1149" t="s">
        <v>6298</v>
      </c>
      <c r="H99" s="1149">
        <v>36</v>
      </c>
      <c r="I99" s="1144"/>
      <c r="J99" s="1144" t="s">
        <v>4810</v>
      </c>
      <c r="K99" s="1144">
        <v>4320</v>
      </c>
      <c r="L99" s="1144"/>
    </row>
    <row r="100" spans="1:18" ht="17.25">
      <c r="A100" s="1148">
        <v>6328</v>
      </c>
      <c r="B100" s="1163" t="s">
        <v>3759</v>
      </c>
      <c r="C100" s="1163">
        <v>4</v>
      </c>
      <c r="D100" s="1145">
        <f t="shared" si="3"/>
        <v>-1</v>
      </c>
      <c r="E100" s="1149" t="s">
        <v>6302</v>
      </c>
      <c r="F100" s="1149" t="s">
        <v>249</v>
      </c>
      <c r="G100" s="1150" t="s">
        <v>6300</v>
      </c>
      <c r="H100" s="1149">
        <v>36</v>
      </c>
      <c r="I100" s="1144"/>
      <c r="J100" s="1144" t="s">
        <v>6353</v>
      </c>
      <c r="K100" s="1144">
        <v>4320</v>
      </c>
      <c r="L100" s="1144"/>
    </row>
    <row r="101" spans="1:18" ht="17.25">
      <c r="A101" s="1156">
        <v>8004</v>
      </c>
      <c r="B101" s="1155" t="s">
        <v>6352</v>
      </c>
      <c r="C101" s="1155">
        <v>5</v>
      </c>
      <c r="D101" s="1145">
        <f t="shared" si="3"/>
        <v>1</v>
      </c>
      <c r="E101" s="1154" t="s">
        <v>6305</v>
      </c>
      <c r="F101" s="1157" t="s">
        <v>4355</v>
      </c>
      <c r="G101" s="1162" t="s">
        <v>6295</v>
      </c>
      <c r="H101" s="1153">
        <v>180</v>
      </c>
      <c r="I101" s="1153"/>
      <c r="J101" s="1145" t="s">
        <v>6343</v>
      </c>
      <c r="K101" s="1145">
        <v>40500</v>
      </c>
      <c r="L101" s="1145"/>
    </row>
    <row r="102" spans="1:18" ht="17.25">
      <c r="A102" s="1156">
        <v>8009</v>
      </c>
      <c r="B102" s="1155" t="s">
        <v>6351</v>
      </c>
      <c r="C102" s="1155">
        <v>5</v>
      </c>
      <c r="D102" s="1145">
        <f t="shared" si="3"/>
        <v>0</v>
      </c>
      <c r="E102" s="1154" t="s">
        <v>6305</v>
      </c>
      <c r="F102" s="1157" t="s">
        <v>4295</v>
      </c>
      <c r="G102" s="1157" t="s">
        <v>6298</v>
      </c>
      <c r="H102" s="1153">
        <v>180</v>
      </c>
      <c r="I102" s="1153"/>
      <c r="J102" s="1145" t="s">
        <v>6343</v>
      </c>
      <c r="K102" s="1145">
        <v>40500</v>
      </c>
      <c r="L102" s="1145"/>
    </row>
    <row r="103" spans="1:18" ht="17.25">
      <c r="A103" s="1156">
        <v>8014</v>
      </c>
      <c r="B103" s="1155" t="s">
        <v>6350</v>
      </c>
      <c r="C103" s="1155">
        <v>5</v>
      </c>
      <c r="D103" s="1145">
        <f t="shared" si="3"/>
        <v>-1</v>
      </c>
      <c r="E103" s="1154" t="s">
        <v>6305</v>
      </c>
      <c r="F103" s="1157" t="s">
        <v>4320</v>
      </c>
      <c r="G103" s="1159" t="s">
        <v>6300</v>
      </c>
      <c r="H103" s="1153">
        <v>180</v>
      </c>
      <c r="I103" s="1153"/>
      <c r="J103" s="1145" t="s">
        <v>6343</v>
      </c>
      <c r="K103" s="1145">
        <v>40500</v>
      </c>
      <c r="L103" s="1145"/>
      <c r="N103" s="1161" t="s">
        <v>1320</v>
      </c>
      <c r="O103" s="1161" t="s">
        <v>6349</v>
      </c>
      <c r="P103" s="1161" t="s">
        <v>3386</v>
      </c>
      <c r="Q103" s="1161" t="s">
        <v>6341</v>
      </c>
    </row>
    <row r="104" spans="1:18" ht="17.25">
      <c r="A104" s="1156">
        <v>8019</v>
      </c>
      <c r="B104" s="1155" t="s">
        <v>6348</v>
      </c>
      <c r="C104" s="1155">
        <v>5</v>
      </c>
      <c r="D104" s="1145">
        <f t="shared" si="3"/>
        <v>1</v>
      </c>
      <c r="E104" s="1154" t="s">
        <v>6305</v>
      </c>
      <c r="F104" s="1157" t="s">
        <v>6306</v>
      </c>
      <c r="G104" s="1162" t="s">
        <v>6295</v>
      </c>
      <c r="H104" s="1153">
        <v>180</v>
      </c>
      <c r="I104" s="1153"/>
      <c r="J104" s="1145" t="s">
        <v>6343</v>
      </c>
      <c r="K104" s="1145">
        <v>40500</v>
      </c>
      <c r="L104" s="1145"/>
      <c r="N104" s="693">
        <f>O104*P104</f>
        <v>0</v>
      </c>
      <c r="O104" s="693"/>
      <c r="P104" s="693"/>
      <c r="Q104" s="693"/>
    </row>
    <row r="105" spans="1:18" ht="17.25">
      <c r="A105" s="1156">
        <v>8024</v>
      </c>
      <c r="B105" s="1155" t="s">
        <v>6347</v>
      </c>
      <c r="C105" s="1155">
        <v>5</v>
      </c>
      <c r="D105" s="1145">
        <f t="shared" si="3"/>
        <v>0</v>
      </c>
      <c r="E105" s="1154" t="s">
        <v>6305</v>
      </c>
      <c r="F105" s="1157" t="s">
        <v>4286</v>
      </c>
      <c r="G105" s="1157" t="s">
        <v>6298</v>
      </c>
      <c r="H105" s="1153">
        <v>180</v>
      </c>
      <c r="I105" s="1153"/>
      <c r="J105" s="1145" t="s">
        <v>6343</v>
      </c>
      <c r="K105" s="1145">
        <v>40500</v>
      </c>
      <c r="L105" s="1145"/>
      <c r="N105" s="1161" t="s">
        <v>1320</v>
      </c>
      <c r="O105" s="1161" t="s">
        <v>6346</v>
      </c>
      <c r="P105" s="1161" t="s">
        <v>3386</v>
      </c>
      <c r="Q105" s="1161" t="s">
        <v>6341</v>
      </c>
      <c r="R105" s="693"/>
    </row>
    <row r="106" spans="1:18" ht="17.25">
      <c r="A106" s="1156">
        <v>8593</v>
      </c>
      <c r="B106" s="1155" t="s">
        <v>6345</v>
      </c>
      <c r="C106" s="1155">
        <v>5</v>
      </c>
      <c r="D106" s="1145">
        <f t="shared" si="3"/>
        <v>0</v>
      </c>
      <c r="E106" s="1154" t="s">
        <v>6305</v>
      </c>
      <c r="F106" s="1157" t="s">
        <v>6308</v>
      </c>
      <c r="G106" s="1157" t="s">
        <v>6298</v>
      </c>
      <c r="H106" s="1153">
        <v>180</v>
      </c>
      <c r="I106" s="1153"/>
      <c r="J106" s="1145" t="s">
        <v>6343</v>
      </c>
      <c r="K106" s="1145">
        <v>40500</v>
      </c>
      <c r="L106" s="1145"/>
      <c r="N106" s="693">
        <f>150*O106</f>
        <v>750000</v>
      </c>
      <c r="O106" s="693">
        <v>5000</v>
      </c>
      <c r="P106" s="693">
        <v>29</v>
      </c>
      <c r="Q106" s="693">
        <v>14</v>
      </c>
      <c r="R106" s="693"/>
    </row>
    <row r="107" spans="1:18" ht="17.25">
      <c r="A107" s="1156">
        <v>8598</v>
      </c>
      <c r="B107" s="1155" t="s">
        <v>6344</v>
      </c>
      <c r="C107" s="1155">
        <v>5</v>
      </c>
      <c r="D107" s="1145">
        <f t="shared" si="3"/>
        <v>0</v>
      </c>
      <c r="E107" s="1154" t="s">
        <v>6305</v>
      </c>
      <c r="F107" s="1157" t="s">
        <v>6312</v>
      </c>
      <c r="G107" s="1157" t="s">
        <v>6298</v>
      </c>
      <c r="H107" s="1153">
        <v>180</v>
      </c>
      <c r="I107" s="1153"/>
      <c r="J107" s="1145" t="s">
        <v>6343</v>
      </c>
      <c r="K107" s="1145">
        <v>40500</v>
      </c>
      <c r="L107" s="1145"/>
      <c r="N107" s="1161" t="s">
        <v>1320</v>
      </c>
      <c r="O107" s="1161" t="s">
        <v>6342</v>
      </c>
      <c r="P107" s="1161" t="s">
        <v>3386</v>
      </c>
      <c r="Q107" s="1161" t="s">
        <v>6341</v>
      </c>
    </row>
    <row r="108" spans="1:18" ht="17.25">
      <c r="A108" s="1156">
        <v>6401</v>
      </c>
      <c r="B108" s="1155" t="s">
        <v>3625</v>
      </c>
      <c r="C108" s="1155">
        <v>5</v>
      </c>
      <c r="D108" s="1145">
        <f t="shared" si="3"/>
        <v>1</v>
      </c>
      <c r="E108" s="1154" t="s">
        <v>6305</v>
      </c>
      <c r="F108" s="1154" t="s">
        <v>6312</v>
      </c>
      <c r="G108" s="1158" t="s">
        <v>6295</v>
      </c>
      <c r="H108" s="1153">
        <v>180</v>
      </c>
      <c r="I108" s="1153" t="s">
        <v>6321</v>
      </c>
      <c r="J108" s="1145" t="s">
        <v>3793</v>
      </c>
      <c r="K108" s="1145">
        <v>40500</v>
      </c>
      <c r="L108" s="1145"/>
      <c r="N108" s="693">
        <f>15000*O108</f>
        <v>1020000</v>
      </c>
      <c r="O108" s="693">
        <f>P108*Q108</f>
        <v>68</v>
      </c>
      <c r="P108" s="693">
        <v>17</v>
      </c>
      <c r="Q108" s="693">
        <v>4</v>
      </c>
    </row>
    <row r="109" spans="1:18" ht="17.25">
      <c r="A109" s="1156">
        <v>6402</v>
      </c>
      <c r="B109" s="1155" t="s">
        <v>3792</v>
      </c>
      <c r="C109" s="1155">
        <v>5</v>
      </c>
      <c r="D109" s="1145">
        <f t="shared" si="3"/>
        <v>0</v>
      </c>
      <c r="E109" s="1154" t="s">
        <v>6304</v>
      </c>
      <c r="F109" s="1154" t="s">
        <v>240</v>
      </c>
      <c r="G109" s="1154" t="s">
        <v>6298</v>
      </c>
      <c r="H109" s="1153">
        <v>180</v>
      </c>
      <c r="I109" s="1153"/>
      <c r="J109" s="1145" t="s">
        <v>3793</v>
      </c>
      <c r="K109" s="1145">
        <v>40500</v>
      </c>
      <c r="L109" s="1145"/>
      <c r="N109" s="693"/>
      <c r="O109" s="693"/>
      <c r="P109" s="693"/>
      <c r="Q109" s="693"/>
    </row>
    <row r="110" spans="1:18" ht="17.25">
      <c r="A110" s="1156">
        <v>6403</v>
      </c>
      <c r="B110" s="1155" t="s">
        <v>3628</v>
      </c>
      <c r="C110" s="1155">
        <v>5</v>
      </c>
      <c r="D110" s="1145">
        <f t="shared" si="3"/>
        <v>-1</v>
      </c>
      <c r="E110" s="1154" t="s">
        <v>6309</v>
      </c>
      <c r="F110" s="1154" t="s">
        <v>6311</v>
      </c>
      <c r="G110" s="1160" t="s">
        <v>6300</v>
      </c>
      <c r="H110" s="1153">
        <v>180</v>
      </c>
      <c r="I110" s="1154"/>
      <c r="J110" s="1145" t="s">
        <v>6340</v>
      </c>
      <c r="K110" s="1145">
        <v>40500</v>
      </c>
      <c r="L110" s="1145"/>
      <c r="N110" s="693"/>
      <c r="O110" s="693"/>
      <c r="P110" s="693"/>
      <c r="Q110" s="693"/>
    </row>
    <row r="111" spans="1:18" ht="17.25">
      <c r="A111" s="1156">
        <v>6404</v>
      </c>
      <c r="B111" s="1155" t="s">
        <v>3695</v>
      </c>
      <c r="C111" s="1155">
        <v>5</v>
      </c>
      <c r="D111" s="1145">
        <f t="shared" si="3"/>
        <v>1</v>
      </c>
      <c r="E111" s="1153" t="s">
        <v>6333</v>
      </c>
      <c r="F111" s="1154" t="s">
        <v>6308</v>
      </c>
      <c r="G111" s="1158" t="s">
        <v>6295</v>
      </c>
      <c r="H111" s="1153">
        <v>180</v>
      </c>
      <c r="I111" s="1153"/>
      <c r="J111" s="1145" t="s">
        <v>6339</v>
      </c>
      <c r="K111" s="1145">
        <v>40500</v>
      </c>
      <c r="L111" s="1145"/>
      <c r="N111" s="693"/>
      <c r="O111" s="693"/>
      <c r="P111" s="693"/>
      <c r="Q111" s="693"/>
    </row>
    <row r="112" spans="1:18" ht="17.25">
      <c r="A112" s="1156">
        <v>6405</v>
      </c>
      <c r="B112" s="1155" t="s">
        <v>3678</v>
      </c>
      <c r="C112" s="1155">
        <v>5</v>
      </c>
      <c r="D112" s="1145">
        <f t="shared" si="3"/>
        <v>0</v>
      </c>
      <c r="E112" s="1154" t="s">
        <v>6302</v>
      </c>
      <c r="F112" s="1153" t="s">
        <v>6338</v>
      </c>
      <c r="G112" s="1154" t="s">
        <v>6298</v>
      </c>
      <c r="H112" s="1153">
        <v>180</v>
      </c>
      <c r="I112" s="1153"/>
      <c r="J112" s="1145" t="s">
        <v>1946</v>
      </c>
      <c r="K112" s="1145">
        <v>40500</v>
      </c>
      <c r="L112" s="1145"/>
      <c r="N112" s="693"/>
      <c r="O112" s="693"/>
      <c r="P112" s="693"/>
      <c r="Q112" s="693"/>
    </row>
    <row r="113" spans="1:17" ht="17.25">
      <c r="A113" s="1156">
        <v>6406</v>
      </c>
      <c r="B113" s="1155" t="s">
        <v>3763</v>
      </c>
      <c r="C113" s="1155">
        <v>5</v>
      </c>
      <c r="D113" s="1145">
        <f t="shared" si="3"/>
        <v>-1</v>
      </c>
      <c r="E113" s="1154" t="s">
        <v>6304</v>
      </c>
      <c r="F113" s="1154" t="s">
        <v>6324</v>
      </c>
      <c r="G113" s="1160" t="s">
        <v>6300</v>
      </c>
      <c r="H113" s="1153">
        <v>180</v>
      </c>
      <c r="I113" s="1153"/>
      <c r="J113" s="1145" t="s">
        <v>6337</v>
      </c>
      <c r="K113" s="1145">
        <v>40500</v>
      </c>
      <c r="L113" s="1145"/>
      <c r="N113" s="693"/>
      <c r="O113" s="693"/>
      <c r="P113" s="693"/>
      <c r="Q113" s="693"/>
    </row>
    <row r="114" spans="1:17" ht="17.25">
      <c r="A114" s="1156">
        <v>6407</v>
      </c>
      <c r="B114" s="1155" t="s">
        <v>3676</v>
      </c>
      <c r="C114" s="1155">
        <v>5</v>
      </c>
      <c r="D114" s="1145">
        <f t="shared" si="3"/>
        <v>1</v>
      </c>
      <c r="E114" s="1154" t="s">
        <v>1300</v>
      </c>
      <c r="F114" s="1154" t="s">
        <v>6310</v>
      </c>
      <c r="G114" s="1158" t="s">
        <v>6295</v>
      </c>
      <c r="H114" s="1153">
        <v>180</v>
      </c>
      <c r="I114" s="1153"/>
      <c r="J114" s="1145" t="s">
        <v>6336</v>
      </c>
      <c r="K114" s="1145">
        <v>40500</v>
      </c>
      <c r="L114" s="1145"/>
      <c r="N114" s="693"/>
      <c r="O114" s="693"/>
      <c r="P114" s="693"/>
      <c r="Q114" s="693"/>
    </row>
    <row r="115" spans="1:17" ht="17.25">
      <c r="A115" s="1156">
        <v>6408</v>
      </c>
      <c r="B115" s="1155" t="s">
        <v>3764</v>
      </c>
      <c r="C115" s="1155">
        <v>5</v>
      </c>
      <c r="D115" s="1145">
        <f t="shared" si="3"/>
        <v>0</v>
      </c>
      <c r="E115" s="1154" t="s">
        <v>6302</v>
      </c>
      <c r="F115" s="1154" t="s">
        <v>6301</v>
      </c>
      <c r="G115" s="1154" t="s">
        <v>6298</v>
      </c>
      <c r="H115" s="1153">
        <v>180</v>
      </c>
      <c r="I115" s="1153"/>
      <c r="J115" s="1145" t="s">
        <v>6335</v>
      </c>
      <c r="K115" s="1145">
        <v>40500</v>
      </c>
      <c r="L115" s="1145"/>
      <c r="N115" s="693"/>
      <c r="O115" s="693"/>
      <c r="P115" s="693"/>
      <c r="Q115" s="693"/>
    </row>
    <row r="116" spans="1:17" ht="17.25">
      <c r="A116" s="1156">
        <v>6409</v>
      </c>
      <c r="B116" s="1155" t="s">
        <v>3681</v>
      </c>
      <c r="C116" s="1155">
        <v>5</v>
      </c>
      <c r="D116" s="1145">
        <f t="shared" si="3"/>
        <v>-1</v>
      </c>
      <c r="E116" s="1153" t="s">
        <v>6333</v>
      </c>
      <c r="F116" s="1154" t="s">
        <v>6308</v>
      </c>
      <c r="G116" s="1160" t="s">
        <v>6300</v>
      </c>
      <c r="H116" s="1153">
        <v>180</v>
      </c>
      <c r="I116" s="1153"/>
      <c r="J116" s="1145" t="s">
        <v>6334</v>
      </c>
      <c r="K116" s="1145">
        <v>40500</v>
      </c>
      <c r="L116" s="1145"/>
      <c r="N116" s="693"/>
      <c r="O116" s="693"/>
      <c r="P116" s="693"/>
      <c r="Q116" s="693"/>
    </row>
    <row r="117" spans="1:17" ht="17.25">
      <c r="A117" s="1156">
        <v>6410</v>
      </c>
      <c r="B117" s="1155" t="s">
        <v>3767</v>
      </c>
      <c r="C117" s="1155">
        <v>5</v>
      </c>
      <c r="D117" s="1145">
        <f t="shared" si="3"/>
        <v>-1</v>
      </c>
      <c r="E117" s="1153" t="s">
        <v>6333</v>
      </c>
      <c r="F117" s="1154" t="s">
        <v>6312</v>
      </c>
      <c r="G117" s="1160" t="s">
        <v>6300</v>
      </c>
      <c r="H117" s="1153">
        <v>180</v>
      </c>
      <c r="I117" s="1153"/>
      <c r="J117" s="1145" t="s">
        <v>6332</v>
      </c>
      <c r="K117" s="1145">
        <v>40500</v>
      </c>
      <c r="L117" s="1145"/>
      <c r="N117" s="693"/>
      <c r="O117" s="693"/>
      <c r="P117" s="693"/>
      <c r="Q117" s="693"/>
    </row>
    <row r="118" spans="1:17" ht="17.25">
      <c r="A118" s="1156">
        <v>6411</v>
      </c>
      <c r="B118" s="1155" t="s">
        <v>3802</v>
      </c>
      <c r="C118" s="1155">
        <v>5</v>
      </c>
      <c r="D118" s="1145">
        <f t="shared" si="3"/>
        <v>1</v>
      </c>
      <c r="E118" s="1153" t="s">
        <v>6302</v>
      </c>
      <c r="F118" s="1154" t="s">
        <v>6296</v>
      </c>
      <c r="G118" s="1158" t="s">
        <v>6295</v>
      </c>
      <c r="H118" s="1153">
        <v>180</v>
      </c>
      <c r="I118" s="1153"/>
      <c r="J118" s="1145" t="s">
        <v>6331</v>
      </c>
      <c r="K118" s="1145">
        <v>40500</v>
      </c>
      <c r="L118" s="1145"/>
      <c r="N118" s="693"/>
      <c r="O118" s="693"/>
      <c r="P118" s="693"/>
      <c r="Q118" s="693"/>
    </row>
    <row r="119" spans="1:17" ht="17.25">
      <c r="A119" s="1156">
        <v>6412</v>
      </c>
      <c r="B119" s="1155" t="s">
        <v>3635</v>
      </c>
      <c r="C119" s="1155">
        <v>5</v>
      </c>
      <c r="D119" s="1145">
        <f t="shared" si="3"/>
        <v>0</v>
      </c>
      <c r="E119" s="1153" t="s">
        <v>6305</v>
      </c>
      <c r="F119" s="1154" t="s">
        <v>4355</v>
      </c>
      <c r="G119" s="1154" t="s">
        <v>6298</v>
      </c>
      <c r="H119" s="1153">
        <v>180</v>
      </c>
      <c r="I119" s="1153" t="s">
        <v>6321</v>
      </c>
      <c r="J119" s="1145" t="s">
        <v>6329</v>
      </c>
      <c r="K119" s="1145">
        <v>40500</v>
      </c>
      <c r="L119" s="1145"/>
      <c r="N119" s="693"/>
      <c r="O119" s="693"/>
      <c r="P119" s="693"/>
      <c r="Q119" s="693"/>
    </row>
    <row r="120" spans="1:17" ht="17.25">
      <c r="A120" s="1156">
        <v>6413</v>
      </c>
      <c r="B120" s="1155" t="s">
        <v>3639</v>
      </c>
      <c r="C120" s="1155">
        <v>5</v>
      </c>
      <c r="D120" s="1145">
        <f t="shared" si="3"/>
        <v>0</v>
      </c>
      <c r="E120" s="1153" t="s">
        <v>6305</v>
      </c>
      <c r="F120" s="1154" t="s">
        <v>4295</v>
      </c>
      <c r="G120" s="1154" t="s">
        <v>6298</v>
      </c>
      <c r="H120" s="1153">
        <v>180</v>
      </c>
      <c r="I120" s="1153" t="s">
        <v>6321</v>
      </c>
      <c r="J120" s="1145" t="s">
        <v>6328</v>
      </c>
      <c r="K120" s="1145">
        <v>40500</v>
      </c>
      <c r="L120" s="1145"/>
      <c r="N120" s="693"/>
      <c r="O120" s="693"/>
      <c r="P120" s="693"/>
      <c r="Q120" s="693"/>
    </row>
    <row r="121" spans="1:17" ht="17.25">
      <c r="A121" s="1156">
        <v>6414</v>
      </c>
      <c r="B121" s="1155" t="s">
        <v>3643</v>
      </c>
      <c r="C121" s="1155">
        <v>5</v>
      </c>
      <c r="D121" s="1145">
        <f t="shared" si="3"/>
        <v>-1</v>
      </c>
      <c r="E121" s="1153" t="s">
        <v>6305</v>
      </c>
      <c r="F121" s="1157" t="s">
        <v>4320</v>
      </c>
      <c r="G121" s="1159" t="s">
        <v>6300</v>
      </c>
      <c r="H121" s="1153">
        <v>180</v>
      </c>
      <c r="I121" s="1153" t="s">
        <v>6321</v>
      </c>
      <c r="J121" s="1145" t="s">
        <v>6330</v>
      </c>
      <c r="K121" s="1145">
        <v>40500</v>
      </c>
      <c r="L121" s="1145"/>
      <c r="N121" s="693"/>
      <c r="O121" s="693"/>
      <c r="P121" s="693"/>
      <c r="Q121" s="693"/>
    </row>
    <row r="122" spans="1:17" ht="17.25">
      <c r="A122" s="1156">
        <v>6415</v>
      </c>
      <c r="B122" s="1155" t="s">
        <v>3642</v>
      </c>
      <c r="C122" s="1155">
        <v>5</v>
      </c>
      <c r="D122" s="1145">
        <f t="shared" si="3"/>
        <v>1</v>
      </c>
      <c r="E122" s="1153" t="s">
        <v>6305</v>
      </c>
      <c r="F122" s="1157" t="s">
        <v>6306</v>
      </c>
      <c r="G122" s="1158" t="s">
        <v>6295</v>
      </c>
      <c r="H122" s="1153">
        <v>180</v>
      </c>
      <c r="I122" s="1153" t="s">
        <v>6321</v>
      </c>
      <c r="J122" s="1145" t="s">
        <v>6329</v>
      </c>
      <c r="K122" s="1145">
        <v>40500</v>
      </c>
      <c r="L122" s="1145"/>
      <c r="N122" s="693"/>
      <c r="O122" s="693"/>
      <c r="P122" s="693"/>
      <c r="Q122" s="693"/>
    </row>
    <row r="123" spans="1:17" ht="17.25">
      <c r="A123" s="1156">
        <v>6416</v>
      </c>
      <c r="B123" s="1155" t="s">
        <v>3648</v>
      </c>
      <c r="C123" s="1155">
        <v>5</v>
      </c>
      <c r="D123" s="1145">
        <f t="shared" si="3"/>
        <v>0</v>
      </c>
      <c r="E123" s="1153" t="s">
        <v>6305</v>
      </c>
      <c r="F123" s="1157" t="s">
        <v>4286</v>
      </c>
      <c r="G123" s="1154" t="s">
        <v>6298</v>
      </c>
      <c r="H123" s="1153">
        <v>180</v>
      </c>
      <c r="I123" s="1153" t="s">
        <v>6321</v>
      </c>
      <c r="J123" s="1145" t="s">
        <v>6328</v>
      </c>
      <c r="K123" s="1145">
        <v>40500</v>
      </c>
      <c r="L123" s="1145"/>
      <c r="N123" s="693"/>
      <c r="O123" s="693"/>
      <c r="P123" s="693"/>
      <c r="Q123" s="693"/>
    </row>
    <row r="124" spans="1:17" ht="17.25">
      <c r="A124" s="1156">
        <v>6417</v>
      </c>
      <c r="B124" s="1155" t="s">
        <v>3651</v>
      </c>
      <c r="C124" s="1155">
        <v>5</v>
      </c>
      <c r="D124" s="1145">
        <f t="shared" si="3"/>
        <v>-1</v>
      </c>
      <c r="E124" s="1154" t="s">
        <v>1300</v>
      </c>
      <c r="F124" s="1157" t="s">
        <v>6303</v>
      </c>
      <c r="G124" s="1159" t="s">
        <v>6300</v>
      </c>
      <c r="H124" s="1153">
        <v>180</v>
      </c>
      <c r="I124" s="1153"/>
      <c r="J124" s="1145" t="s">
        <v>3793</v>
      </c>
      <c r="K124" s="1145">
        <v>40500</v>
      </c>
      <c r="L124" s="1145"/>
      <c r="N124" s="693"/>
      <c r="O124" s="693"/>
      <c r="P124" s="693"/>
      <c r="Q124" s="693"/>
    </row>
    <row r="125" spans="1:17" ht="17.25">
      <c r="A125" s="1156">
        <v>6418</v>
      </c>
      <c r="B125" s="1155" t="s">
        <v>3654</v>
      </c>
      <c r="C125" s="1155">
        <v>5</v>
      </c>
      <c r="D125" s="1145">
        <f t="shared" si="3"/>
        <v>1</v>
      </c>
      <c r="E125" s="1154" t="s">
        <v>1300</v>
      </c>
      <c r="F125" s="1157" t="s">
        <v>249</v>
      </c>
      <c r="G125" s="1158" t="s">
        <v>6295</v>
      </c>
      <c r="H125" s="1153">
        <v>180</v>
      </c>
      <c r="I125" s="1153"/>
      <c r="J125" s="1145" t="s">
        <v>3793</v>
      </c>
      <c r="K125" s="1145">
        <v>40500</v>
      </c>
      <c r="L125" s="1145"/>
      <c r="N125" s="693"/>
      <c r="O125" s="693"/>
      <c r="P125" s="693"/>
      <c r="Q125" s="693"/>
    </row>
    <row r="126" spans="1:17" ht="17.25">
      <c r="A126" s="1156">
        <v>6419</v>
      </c>
      <c r="B126" s="1155" t="s">
        <v>3636</v>
      </c>
      <c r="C126" s="1155">
        <v>5</v>
      </c>
      <c r="D126" s="1145">
        <f t="shared" si="3"/>
        <v>0</v>
      </c>
      <c r="E126" s="1154" t="s">
        <v>1300</v>
      </c>
      <c r="F126" s="1157" t="s">
        <v>6301</v>
      </c>
      <c r="G126" s="1154" t="s">
        <v>6298</v>
      </c>
      <c r="H126" s="1153">
        <v>180</v>
      </c>
      <c r="I126" s="1153"/>
      <c r="J126" s="1145" t="s">
        <v>1952</v>
      </c>
      <c r="K126" s="1145">
        <v>40500</v>
      </c>
      <c r="L126" s="1145"/>
      <c r="N126" s="693"/>
      <c r="O126" s="693"/>
      <c r="P126" s="693"/>
      <c r="Q126" s="693"/>
    </row>
    <row r="127" spans="1:17" ht="17.25">
      <c r="A127" s="1156">
        <v>6420</v>
      </c>
      <c r="B127" s="1155" t="s">
        <v>3657</v>
      </c>
      <c r="C127" s="1155">
        <v>5</v>
      </c>
      <c r="D127" s="1145">
        <f t="shared" si="3"/>
        <v>0</v>
      </c>
      <c r="E127" s="1154" t="s">
        <v>1300</v>
      </c>
      <c r="F127" s="1157" t="s">
        <v>6296</v>
      </c>
      <c r="G127" s="1154" t="s">
        <v>6298</v>
      </c>
      <c r="H127" s="1153">
        <v>180</v>
      </c>
      <c r="I127" s="1153"/>
      <c r="J127" s="1145" t="s">
        <v>1952</v>
      </c>
      <c r="K127" s="1145">
        <v>40500</v>
      </c>
      <c r="L127" s="1145"/>
      <c r="N127" s="693"/>
      <c r="O127" s="693"/>
      <c r="P127" s="693"/>
      <c r="Q127" s="693"/>
    </row>
    <row r="128" spans="1:17" ht="17.25">
      <c r="A128" s="1156">
        <v>6421</v>
      </c>
      <c r="B128" s="1155" t="s">
        <v>3723</v>
      </c>
      <c r="C128" s="1155">
        <v>5</v>
      </c>
      <c r="D128" s="1145">
        <f t="shared" si="3"/>
        <v>-1</v>
      </c>
      <c r="E128" s="1154" t="s">
        <v>1300</v>
      </c>
      <c r="F128" s="1157" t="s">
        <v>6327</v>
      </c>
      <c r="G128" s="1159" t="s">
        <v>6300</v>
      </c>
      <c r="H128" s="1153">
        <v>180</v>
      </c>
      <c r="I128" s="1153" t="s">
        <v>6321</v>
      </c>
      <c r="J128" s="1145" t="s">
        <v>3793</v>
      </c>
      <c r="K128" s="1145">
        <v>40500</v>
      </c>
      <c r="L128" s="1145"/>
      <c r="N128" s="693"/>
      <c r="O128" s="693"/>
      <c r="P128" s="693"/>
      <c r="Q128" s="693"/>
    </row>
    <row r="129" spans="1:17" ht="17.25">
      <c r="A129" s="1156">
        <v>6422</v>
      </c>
      <c r="B129" s="1155" t="s">
        <v>3663</v>
      </c>
      <c r="C129" s="1155">
        <v>5</v>
      </c>
      <c r="D129" s="1145">
        <f t="shared" si="3"/>
        <v>0</v>
      </c>
      <c r="E129" s="1154" t="s">
        <v>6305</v>
      </c>
      <c r="F129" s="1154" t="s">
        <v>4208</v>
      </c>
      <c r="G129" s="1154" t="s">
        <v>6298</v>
      </c>
      <c r="H129" s="1153">
        <v>180</v>
      </c>
      <c r="I129" s="1153" t="s">
        <v>6321</v>
      </c>
      <c r="J129" s="1145" t="s">
        <v>3793</v>
      </c>
      <c r="K129" s="1145">
        <v>40500</v>
      </c>
      <c r="L129" s="1145"/>
      <c r="N129" s="693"/>
      <c r="O129" s="693"/>
      <c r="P129" s="693"/>
      <c r="Q129" s="693"/>
    </row>
    <row r="130" spans="1:17" ht="17.25">
      <c r="A130" s="1156">
        <v>6423</v>
      </c>
      <c r="B130" s="1155" t="s">
        <v>1757</v>
      </c>
      <c r="C130" s="1155">
        <v>5</v>
      </c>
      <c r="D130" s="1145">
        <f t="shared" si="3"/>
        <v>0</v>
      </c>
      <c r="E130" s="1154" t="s">
        <v>6305</v>
      </c>
      <c r="F130" s="1157" t="s">
        <v>6326</v>
      </c>
      <c r="G130" s="1154" t="s">
        <v>6298</v>
      </c>
      <c r="H130" s="1153">
        <v>180</v>
      </c>
      <c r="I130" s="1153" t="s">
        <v>6321</v>
      </c>
      <c r="J130" s="1145" t="s">
        <v>3793</v>
      </c>
      <c r="K130" s="1145">
        <v>40500</v>
      </c>
      <c r="L130" s="1145"/>
      <c r="N130" s="693"/>
      <c r="O130" s="693"/>
      <c r="P130" s="693"/>
      <c r="Q130" s="693"/>
    </row>
    <row r="131" spans="1:17" ht="17.25">
      <c r="A131" s="1156">
        <v>6424</v>
      </c>
      <c r="B131" s="1155" t="s">
        <v>3772</v>
      </c>
      <c r="C131" s="1155">
        <v>5</v>
      </c>
      <c r="D131" s="1145">
        <f t="shared" si="3"/>
        <v>-1</v>
      </c>
      <c r="E131" s="1154" t="s">
        <v>6305</v>
      </c>
      <c r="F131" s="1157" t="s">
        <v>6325</v>
      </c>
      <c r="G131" s="1159" t="s">
        <v>6300</v>
      </c>
      <c r="H131" s="1153">
        <v>180</v>
      </c>
      <c r="I131" s="1153" t="s">
        <v>6321</v>
      </c>
      <c r="J131" s="1145" t="s">
        <v>3793</v>
      </c>
      <c r="K131" s="1145">
        <v>40500</v>
      </c>
      <c r="L131" s="1145"/>
      <c r="N131" s="693"/>
      <c r="O131" s="693"/>
      <c r="P131" s="693"/>
      <c r="Q131" s="693"/>
    </row>
    <row r="132" spans="1:17" ht="17.25">
      <c r="A132" s="1156">
        <v>6425</v>
      </c>
      <c r="B132" s="1155" t="s">
        <v>1763</v>
      </c>
      <c r="C132" s="1155">
        <v>5</v>
      </c>
      <c r="D132" s="1145">
        <f t="shared" si="3"/>
        <v>1</v>
      </c>
      <c r="E132" s="1154" t="s">
        <v>1300</v>
      </c>
      <c r="F132" s="1157" t="s">
        <v>6311</v>
      </c>
      <c r="G132" s="1158" t="s">
        <v>6295</v>
      </c>
      <c r="H132" s="1153">
        <v>180</v>
      </c>
      <c r="I132" s="1153" t="s">
        <v>6321</v>
      </c>
      <c r="J132" s="1145" t="s">
        <v>3793</v>
      </c>
      <c r="K132" s="1145">
        <v>40500</v>
      </c>
      <c r="L132" s="1145"/>
      <c r="N132" s="693"/>
      <c r="O132" s="693"/>
      <c r="P132" s="693"/>
      <c r="Q132" s="693"/>
    </row>
    <row r="133" spans="1:17" ht="17.25">
      <c r="A133" s="1156">
        <v>6426</v>
      </c>
      <c r="B133" s="1155" t="s">
        <v>3773</v>
      </c>
      <c r="C133" s="1155">
        <v>5</v>
      </c>
      <c r="D133" s="1145">
        <f t="shared" si="3"/>
        <v>0</v>
      </c>
      <c r="E133" s="1154" t="s">
        <v>1300</v>
      </c>
      <c r="F133" s="1157" t="s">
        <v>6324</v>
      </c>
      <c r="G133" s="1154" t="s">
        <v>6298</v>
      </c>
      <c r="H133" s="1153">
        <v>180</v>
      </c>
      <c r="I133" s="1153" t="s">
        <v>6321</v>
      </c>
      <c r="J133" s="1145" t="s">
        <v>3793</v>
      </c>
      <c r="K133" s="1145">
        <v>40500</v>
      </c>
      <c r="L133" s="1145"/>
    </row>
    <row r="134" spans="1:17" ht="17.25">
      <c r="A134" s="1156">
        <v>6427</v>
      </c>
      <c r="B134" s="1155" t="s">
        <v>1735</v>
      </c>
      <c r="C134" s="1155">
        <v>5</v>
      </c>
      <c r="D134" s="1145">
        <f t="shared" si="3"/>
        <v>0</v>
      </c>
      <c r="E134" s="1157" t="s">
        <v>6323</v>
      </c>
      <c r="F134" s="1157" t="s">
        <v>6322</v>
      </c>
      <c r="G134" s="1154" t="s">
        <v>6298</v>
      </c>
      <c r="H134" s="1153">
        <v>180</v>
      </c>
      <c r="I134" s="1153" t="s">
        <v>6321</v>
      </c>
      <c r="J134" s="1145" t="s">
        <v>3793</v>
      </c>
      <c r="K134" s="1145">
        <v>40500</v>
      </c>
      <c r="L134" s="1145"/>
    </row>
    <row r="135" spans="1:17" ht="17.25">
      <c r="A135" s="1156">
        <v>6428</v>
      </c>
      <c r="B135" s="1155" t="s">
        <v>3805</v>
      </c>
      <c r="C135" s="1155">
        <v>5</v>
      </c>
      <c r="D135" s="1145"/>
      <c r="E135" s="1154" t="s">
        <v>1300</v>
      </c>
      <c r="F135" s="1154" t="s">
        <v>1300</v>
      </c>
      <c r="G135" s="1154" t="s">
        <v>6298</v>
      </c>
      <c r="H135" s="1153">
        <v>180</v>
      </c>
      <c r="I135" s="1153" t="s">
        <v>4810</v>
      </c>
      <c r="J135" s="1152" t="s">
        <v>1878</v>
      </c>
      <c r="K135" s="1145">
        <v>40500</v>
      </c>
      <c r="L135" s="1152"/>
    </row>
    <row r="136" spans="1:17" ht="17.25">
      <c r="A136" s="1148">
        <v>8005</v>
      </c>
      <c r="B136" s="1146" t="s">
        <v>6320</v>
      </c>
      <c r="C136" s="1146">
        <v>6</v>
      </c>
      <c r="D136" s="1145">
        <f t="shared" ref="D136:D160" si="4">IF($G136="性寒",-1,IF($G136="性热",1,0))</f>
        <v>1</v>
      </c>
      <c r="E136" s="1149" t="s">
        <v>6305</v>
      </c>
      <c r="F136" s="1149" t="s">
        <v>4355</v>
      </c>
      <c r="G136" s="1143" t="s">
        <v>6295</v>
      </c>
      <c r="H136" s="1142">
        <v>1080</v>
      </c>
      <c r="I136" s="1142"/>
      <c r="J136" s="1142" t="s">
        <v>6313</v>
      </c>
      <c r="K136" s="1142">
        <v>243000</v>
      </c>
      <c r="L136" s="1142"/>
    </row>
    <row r="137" spans="1:17" ht="17.25">
      <c r="A137" s="1148">
        <v>8010</v>
      </c>
      <c r="B137" s="1146" t="s">
        <v>6319</v>
      </c>
      <c r="C137" s="1146">
        <v>6</v>
      </c>
      <c r="D137" s="1145">
        <f t="shared" si="4"/>
        <v>0</v>
      </c>
      <c r="E137" s="1149" t="s">
        <v>6305</v>
      </c>
      <c r="F137" s="1149" t="s">
        <v>4295</v>
      </c>
      <c r="G137" s="1149" t="s">
        <v>6298</v>
      </c>
      <c r="H137" s="1142">
        <v>1080</v>
      </c>
      <c r="I137" s="1142"/>
      <c r="J137" s="1142" t="s">
        <v>6313</v>
      </c>
      <c r="K137" s="1142">
        <v>243000</v>
      </c>
      <c r="L137" s="1142"/>
    </row>
    <row r="138" spans="1:17" ht="17.25">
      <c r="A138" s="1148">
        <v>8015</v>
      </c>
      <c r="B138" s="1146" t="s">
        <v>6318</v>
      </c>
      <c r="C138" s="1146">
        <v>6</v>
      </c>
      <c r="D138" s="1145">
        <f t="shared" si="4"/>
        <v>-1</v>
      </c>
      <c r="E138" s="1149" t="s">
        <v>6305</v>
      </c>
      <c r="F138" s="1149" t="s">
        <v>4320</v>
      </c>
      <c r="G138" s="1150" t="s">
        <v>6300</v>
      </c>
      <c r="H138" s="1142">
        <v>1080</v>
      </c>
      <c r="I138" s="1142"/>
      <c r="J138" s="1142" t="s">
        <v>6313</v>
      </c>
      <c r="K138" s="1142">
        <v>243000</v>
      </c>
      <c r="L138" s="1142"/>
    </row>
    <row r="139" spans="1:17" ht="17.25">
      <c r="A139" s="1148">
        <v>8020</v>
      </c>
      <c r="B139" s="1146" t="s">
        <v>6317</v>
      </c>
      <c r="C139" s="1146">
        <v>6</v>
      </c>
      <c r="D139" s="1145">
        <f t="shared" si="4"/>
        <v>1</v>
      </c>
      <c r="E139" s="1149" t="s">
        <v>6305</v>
      </c>
      <c r="F139" s="1149" t="s">
        <v>6306</v>
      </c>
      <c r="G139" s="1143" t="s">
        <v>6295</v>
      </c>
      <c r="H139" s="1142">
        <v>1080</v>
      </c>
      <c r="I139" s="1142"/>
      <c r="J139" s="1142" t="s">
        <v>6313</v>
      </c>
      <c r="K139" s="1142">
        <v>243000</v>
      </c>
      <c r="L139" s="1142"/>
    </row>
    <row r="140" spans="1:17" ht="17.25">
      <c r="A140" s="1148">
        <v>8025</v>
      </c>
      <c r="B140" s="1146" t="s">
        <v>6316</v>
      </c>
      <c r="C140" s="1146">
        <v>6</v>
      </c>
      <c r="D140" s="1145">
        <f t="shared" si="4"/>
        <v>0</v>
      </c>
      <c r="E140" s="1149" t="s">
        <v>6305</v>
      </c>
      <c r="F140" s="1149" t="s">
        <v>4286</v>
      </c>
      <c r="G140" s="1149" t="s">
        <v>6298</v>
      </c>
      <c r="H140" s="1142">
        <v>1080</v>
      </c>
      <c r="I140" s="1142"/>
      <c r="J140" s="1142" t="s">
        <v>6313</v>
      </c>
      <c r="K140" s="1142">
        <v>243000</v>
      </c>
      <c r="L140" s="1142"/>
    </row>
    <row r="141" spans="1:17" ht="17.25">
      <c r="A141" s="1148">
        <v>8594</v>
      </c>
      <c r="B141" s="1146" t="s">
        <v>6315</v>
      </c>
      <c r="C141" s="1146">
        <v>6</v>
      </c>
      <c r="D141" s="1145">
        <f t="shared" si="4"/>
        <v>0</v>
      </c>
      <c r="E141" s="1149" t="s">
        <v>6305</v>
      </c>
      <c r="F141" s="1149" t="s">
        <v>6308</v>
      </c>
      <c r="G141" s="1149" t="s">
        <v>6298</v>
      </c>
      <c r="H141" s="1142">
        <v>1080</v>
      </c>
      <c r="I141" s="1142"/>
      <c r="J141" s="1142" t="s">
        <v>6313</v>
      </c>
      <c r="K141" s="1142">
        <v>243000</v>
      </c>
      <c r="L141" s="1142"/>
    </row>
    <row r="142" spans="1:17" ht="17.25">
      <c r="A142" s="1148">
        <v>8599</v>
      </c>
      <c r="B142" s="1146" t="s">
        <v>6314</v>
      </c>
      <c r="C142" s="1146">
        <v>6</v>
      </c>
      <c r="D142" s="1145">
        <f t="shared" si="4"/>
        <v>0</v>
      </c>
      <c r="E142" s="1149" t="s">
        <v>6305</v>
      </c>
      <c r="F142" s="1149" t="s">
        <v>6312</v>
      </c>
      <c r="G142" s="1149" t="s">
        <v>6298</v>
      </c>
      <c r="H142" s="1142">
        <v>1080</v>
      </c>
      <c r="I142" s="1142"/>
      <c r="J142" s="1142" t="s">
        <v>6313</v>
      </c>
      <c r="K142" s="1142">
        <v>243000</v>
      </c>
      <c r="L142" s="1142"/>
    </row>
    <row r="143" spans="1:17" ht="17.25">
      <c r="A143" s="1148">
        <v>6501</v>
      </c>
      <c r="B143" s="1146" t="s">
        <v>3691</v>
      </c>
      <c r="C143" s="1146">
        <v>6</v>
      </c>
      <c r="D143" s="1145">
        <f t="shared" si="4"/>
        <v>1</v>
      </c>
      <c r="E143" s="1149" t="s">
        <v>6304</v>
      </c>
      <c r="F143" s="1149" t="s">
        <v>6312</v>
      </c>
      <c r="G143" s="1143" t="s">
        <v>6295</v>
      </c>
      <c r="H143" s="1142">
        <v>1080</v>
      </c>
      <c r="I143" s="1142"/>
      <c r="J143" s="1142" t="s">
        <v>3807</v>
      </c>
      <c r="K143" s="1142">
        <v>243000</v>
      </c>
      <c r="L143" s="1142"/>
    </row>
    <row r="144" spans="1:17" ht="17.25">
      <c r="A144" s="1148">
        <v>6502</v>
      </c>
      <c r="B144" s="1146" t="s">
        <v>3808</v>
      </c>
      <c r="C144" s="1146">
        <v>6</v>
      </c>
      <c r="D144" s="1145">
        <f t="shared" si="4"/>
        <v>-1</v>
      </c>
      <c r="E144" s="1149" t="s">
        <v>6309</v>
      </c>
      <c r="F144" s="1149" t="s">
        <v>6311</v>
      </c>
      <c r="G144" s="1150" t="s">
        <v>6300</v>
      </c>
      <c r="H144" s="1142">
        <v>1080</v>
      </c>
      <c r="I144" s="1142"/>
      <c r="J144" s="1142" t="s">
        <v>3807</v>
      </c>
      <c r="K144" s="1142">
        <v>243000</v>
      </c>
      <c r="L144" s="1142"/>
    </row>
    <row r="145" spans="1:12" ht="17.25">
      <c r="A145" s="1148">
        <v>6503</v>
      </c>
      <c r="B145" s="1146" t="s">
        <v>3770</v>
      </c>
      <c r="C145" s="1146">
        <v>6</v>
      </c>
      <c r="D145" s="1145">
        <f t="shared" si="4"/>
        <v>-1</v>
      </c>
      <c r="E145" s="1149" t="s">
        <v>6305</v>
      </c>
      <c r="F145" s="1142" t="s">
        <v>6310</v>
      </c>
      <c r="G145" s="1150" t="s">
        <v>6300</v>
      </c>
      <c r="H145" s="1142">
        <v>1080</v>
      </c>
      <c r="I145" s="1142"/>
      <c r="J145" s="1142" t="s">
        <v>3807</v>
      </c>
      <c r="K145" s="1142">
        <v>243000</v>
      </c>
      <c r="L145" s="1142"/>
    </row>
    <row r="146" spans="1:12" ht="17.25">
      <c r="A146" s="1148">
        <v>6504</v>
      </c>
      <c r="B146" s="1146" t="s">
        <v>3769</v>
      </c>
      <c r="C146" s="1146">
        <v>6</v>
      </c>
      <c r="D146" s="1145">
        <f t="shared" si="4"/>
        <v>0</v>
      </c>
      <c r="E146" s="1149" t="s">
        <v>6309</v>
      </c>
      <c r="F146" s="1149" t="s">
        <v>6308</v>
      </c>
      <c r="G146" s="1149" t="s">
        <v>6298</v>
      </c>
      <c r="H146" s="1142">
        <v>1080</v>
      </c>
      <c r="I146" s="1142"/>
      <c r="J146" s="1142" t="s">
        <v>3807</v>
      </c>
      <c r="K146" s="1142">
        <v>243000</v>
      </c>
      <c r="L146" s="1142"/>
    </row>
    <row r="147" spans="1:12" ht="17.25">
      <c r="A147" s="1148">
        <v>6505</v>
      </c>
      <c r="B147" s="1146" t="s">
        <v>3809</v>
      </c>
      <c r="C147" s="1146">
        <v>6</v>
      </c>
      <c r="D147" s="1145">
        <f t="shared" si="4"/>
        <v>-1</v>
      </c>
      <c r="E147" s="1149" t="s">
        <v>6302</v>
      </c>
      <c r="F147" s="1149" t="s">
        <v>6307</v>
      </c>
      <c r="G147" s="1150" t="s">
        <v>6300</v>
      </c>
      <c r="H147" s="1142">
        <v>1080</v>
      </c>
      <c r="I147" s="1142"/>
      <c r="J147" s="1142" t="s">
        <v>3807</v>
      </c>
      <c r="K147" s="1142">
        <v>243000</v>
      </c>
      <c r="L147" s="1142"/>
    </row>
    <row r="148" spans="1:12" ht="17.25">
      <c r="A148" s="1148">
        <v>6506</v>
      </c>
      <c r="B148" s="1146" t="s">
        <v>3698</v>
      </c>
      <c r="C148" s="1146">
        <v>6</v>
      </c>
      <c r="D148" s="1145">
        <f t="shared" si="4"/>
        <v>0</v>
      </c>
      <c r="E148" s="1142" t="s">
        <v>6305</v>
      </c>
      <c r="F148" s="1142" t="s">
        <v>4355</v>
      </c>
      <c r="G148" s="1149" t="s">
        <v>6298</v>
      </c>
      <c r="H148" s="1142">
        <v>1080</v>
      </c>
      <c r="I148" s="1142"/>
      <c r="J148" s="1142" t="s">
        <v>3807</v>
      </c>
      <c r="K148" s="1142">
        <v>243000</v>
      </c>
      <c r="L148" s="1142"/>
    </row>
    <row r="149" spans="1:12" ht="17.25">
      <c r="A149" s="1148">
        <v>6507</v>
      </c>
      <c r="B149" s="1146" t="s">
        <v>3699</v>
      </c>
      <c r="C149" s="1146">
        <v>6</v>
      </c>
      <c r="D149" s="1145">
        <f t="shared" si="4"/>
        <v>0</v>
      </c>
      <c r="E149" s="1142" t="s">
        <v>6305</v>
      </c>
      <c r="F149" s="1149" t="s">
        <v>4295</v>
      </c>
      <c r="G149" s="1149" t="s">
        <v>6298</v>
      </c>
      <c r="H149" s="1142">
        <v>1080</v>
      </c>
      <c r="I149" s="1142"/>
      <c r="J149" s="1142" t="s">
        <v>3807</v>
      </c>
      <c r="K149" s="1142">
        <v>243000</v>
      </c>
      <c r="L149" s="1142"/>
    </row>
    <row r="150" spans="1:12" ht="17.25">
      <c r="A150" s="1148">
        <v>6508</v>
      </c>
      <c r="B150" s="1146" t="s">
        <v>3704</v>
      </c>
      <c r="C150" s="1146">
        <v>6</v>
      </c>
      <c r="D150" s="1145">
        <f t="shared" si="4"/>
        <v>-1</v>
      </c>
      <c r="E150" s="1142" t="s">
        <v>6305</v>
      </c>
      <c r="F150" s="1149" t="s">
        <v>4320</v>
      </c>
      <c r="G150" s="1150" t="s">
        <v>6300</v>
      </c>
      <c r="H150" s="1142">
        <v>1080</v>
      </c>
      <c r="I150" s="1142"/>
      <c r="J150" s="1142" t="s">
        <v>3807</v>
      </c>
      <c r="K150" s="1142">
        <v>243000</v>
      </c>
      <c r="L150" s="1142"/>
    </row>
    <row r="151" spans="1:12" ht="17.25">
      <c r="A151" s="1148">
        <v>6509</v>
      </c>
      <c r="B151" s="1146" t="s">
        <v>3707</v>
      </c>
      <c r="C151" s="1146">
        <v>6</v>
      </c>
      <c r="D151" s="1145">
        <f t="shared" si="4"/>
        <v>1</v>
      </c>
      <c r="E151" s="1142" t="s">
        <v>6305</v>
      </c>
      <c r="F151" s="1149" t="s">
        <v>6306</v>
      </c>
      <c r="G151" s="1143" t="s">
        <v>6295</v>
      </c>
      <c r="H151" s="1142">
        <v>1080</v>
      </c>
      <c r="I151" s="1144"/>
      <c r="J151" s="1142" t="s">
        <v>3807</v>
      </c>
      <c r="K151" s="1142">
        <v>243000</v>
      </c>
      <c r="L151" s="1142"/>
    </row>
    <row r="152" spans="1:12" ht="17.25">
      <c r="A152" s="1148">
        <v>6510</v>
      </c>
      <c r="B152" s="1146" t="s">
        <v>3710</v>
      </c>
      <c r="C152" s="1146">
        <v>6</v>
      </c>
      <c r="D152" s="1145">
        <f t="shared" si="4"/>
        <v>0</v>
      </c>
      <c r="E152" s="1142" t="s">
        <v>6305</v>
      </c>
      <c r="F152" s="1149" t="s">
        <v>4286</v>
      </c>
      <c r="G152" s="1149" t="s">
        <v>6298</v>
      </c>
      <c r="H152" s="1142">
        <v>1080</v>
      </c>
      <c r="I152" s="1144"/>
      <c r="J152" s="1142" t="s">
        <v>3807</v>
      </c>
      <c r="K152" s="1142">
        <v>243000</v>
      </c>
      <c r="L152" s="1142"/>
    </row>
    <row r="153" spans="1:12" ht="17.25">
      <c r="A153" s="1148">
        <v>6511</v>
      </c>
      <c r="B153" s="1146" t="s">
        <v>3713</v>
      </c>
      <c r="C153" s="1146">
        <v>6</v>
      </c>
      <c r="D153" s="1145">
        <f t="shared" si="4"/>
        <v>1</v>
      </c>
      <c r="E153" s="1144" t="s">
        <v>6304</v>
      </c>
      <c r="F153" s="1144" t="s">
        <v>6303</v>
      </c>
      <c r="G153" s="1143" t="s">
        <v>6295</v>
      </c>
      <c r="H153" s="1142">
        <v>1080</v>
      </c>
      <c r="I153" s="1144"/>
      <c r="J153" s="1142" t="s">
        <v>3807</v>
      </c>
      <c r="K153" s="1142">
        <v>243000</v>
      </c>
      <c r="L153" s="1142"/>
    </row>
    <row r="154" spans="1:12" ht="17.25">
      <c r="A154" s="1148">
        <v>6512</v>
      </c>
      <c r="B154" s="1146" t="s">
        <v>3716</v>
      </c>
      <c r="C154" s="1146">
        <v>6</v>
      </c>
      <c r="D154" s="1145">
        <f t="shared" si="4"/>
        <v>-1</v>
      </c>
      <c r="E154" s="1144" t="s">
        <v>6302</v>
      </c>
      <c r="F154" s="1144" t="s">
        <v>249</v>
      </c>
      <c r="G154" s="1150" t="s">
        <v>6300</v>
      </c>
      <c r="H154" s="1142">
        <v>1080</v>
      </c>
      <c r="I154" s="1144"/>
      <c r="J154" s="1142" t="s">
        <v>3807</v>
      </c>
      <c r="K154" s="1142">
        <v>243000</v>
      </c>
      <c r="L154" s="1142"/>
    </row>
    <row r="155" spans="1:12" ht="17.25">
      <c r="A155" s="1148">
        <v>6513</v>
      </c>
      <c r="B155" s="1146" t="s">
        <v>3771</v>
      </c>
      <c r="C155" s="1146">
        <v>6</v>
      </c>
      <c r="D155" s="1145">
        <f t="shared" si="4"/>
        <v>0</v>
      </c>
      <c r="E155" s="1144" t="s">
        <v>1300</v>
      </c>
      <c r="F155" s="1144" t="s">
        <v>6301</v>
      </c>
      <c r="G155" s="1149" t="s">
        <v>6298</v>
      </c>
      <c r="H155" s="1142">
        <v>1080</v>
      </c>
      <c r="I155" s="1144"/>
      <c r="J155" s="1142" t="s">
        <v>3807</v>
      </c>
      <c r="K155" s="1142">
        <v>243000</v>
      </c>
      <c r="L155" s="1142"/>
    </row>
    <row r="156" spans="1:12" ht="17.25">
      <c r="A156" s="1148">
        <v>6514</v>
      </c>
      <c r="B156" s="1146" t="s">
        <v>3720</v>
      </c>
      <c r="C156" s="1146">
        <v>6</v>
      </c>
      <c r="D156" s="1145">
        <f t="shared" si="4"/>
        <v>0</v>
      </c>
      <c r="E156" s="1144" t="s">
        <v>1300</v>
      </c>
      <c r="F156" s="1144" t="s">
        <v>6296</v>
      </c>
      <c r="G156" s="1149" t="s">
        <v>6298</v>
      </c>
      <c r="H156" s="1142">
        <v>1080</v>
      </c>
      <c r="I156" s="1144"/>
      <c r="J156" s="1142" t="s">
        <v>3807</v>
      </c>
      <c r="K156" s="1142">
        <v>243000</v>
      </c>
      <c r="L156" s="1142"/>
    </row>
    <row r="157" spans="1:12" ht="17.25">
      <c r="A157" s="1148">
        <v>6515</v>
      </c>
      <c r="B157" s="1146" t="s">
        <v>3738</v>
      </c>
      <c r="C157" s="1146">
        <v>6</v>
      </c>
      <c r="D157" s="1145">
        <f t="shared" si="4"/>
        <v>1</v>
      </c>
      <c r="E157" s="1144" t="s">
        <v>1300</v>
      </c>
      <c r="F157" s="1144" t="s">
        <v>4514</v>
      </c>
      <c r="G157" s="1143" t="s">
        <v>6295</v>
      </c>
      <c r="H157" s="1142">
        <v>1080</v>
      </c>
      <c r="I157" s="1144"/>
      <c r="J157" s="1142" t="s">
        <v>3807</v>
      </c>
      <c r="K157" s="1142">
        <v>243000</v>
      </c>
      <c r="L157" s="1142"/>
    </row>
    <row r="158" spans="1:12" ht="17.25">
      <c r="A158" s="1148">
        <v>6516</v>
      </c>
      <c r="B158" s="1151" t="s">
        <v>3811</v>
      </c>
      <c r="C158" s="1146">
        <v>6</v>
      </c>
      <c r="D158" s="1145">
        <f t="shared" si="4"/>
        <v>-1</v>
      </c>
      <c r="E158" s="1144" t="s">
        <v>1300</v>
      </c>
      <c r="F158" s="1144" t="s">
        <v>6296</v>
      </c>
      <c r="G158" s="1150" t="s">
        <v>6300</v>
      </c>
      <c r="H158" s="1142">
        <v>1080</v>
      </c>
      <c r="I158" s="1142" t="s">
        <v>4810</v>
      </c>
      <c r="J158" s="1142" t="s">
        <v>6299</v>
      </c>
      <c r="K158" s="1142">
        <v>243000</v>
      </c>
      <c r="L158" s="1142"/>
    </row>
    <row r="159" spans="1:12" ht="17.25">
      <c r="A159" s="1148">
        <v>6517</v>
      </c>
      <c r="B159" s="1147" t="s">
        <v>3774</v>
      </c>
      <c r="C159" s="1146">
        <v>6</v>
      </c>
      <c r="D159" s="1145">
        <f t="shared" si="4"/>
        <v>0</v>
      </c>
      <c r="E159" s="1144" t="s">
        <v>1300</v>
      </c>
      <c r="F159" s="1144" t="s">
        <v>4514</v>
      </c>
      <c r="G159" s="1149" t="s">
        <v>6298</v>
      </c>
      <c r="H159" s="1142">
        <v>1080</v>
      </c>
      <c r="I159" s="1142" t="s">
        <v>4810</v>
      </c>
      <c r="J159" s="1142"/>
      <c r="K159" s="1142">
        <v>243000</v>
      </c>
      <c r="L159" s="1142"/>
    </row>
    <row r="160" spans="1:12" ht="17.25">
      <c r="A160" s="1148">
        <v>6518</v>
      </c>
      <c r="B160" s="1147" t="s">
        <v>6297</v>
      </c>
      <c r="C160" s="1146">
        <v>6</v>
      </c>
      <c r="D160" s="1145">
        <f t="shared" si="4"/>
        <v>1</v>
      </c>
      <c r="E160" s="1144" t="s">
        <v>1300</v>
      </c>
      <c r="F160" s="1144" t="s">
        <v>6296</v>
      </c>
      <c r="G160" s="1143" t="s">
        <v>6295</v>
      </c>
      <c r="H160" s="1142">
        <v>1080</v>
      </c>
      <c r="I160" s="1142"/>
      <c r="J160" s="1142"/>
      <c r="K160" s="1142">
        <v>243000</v>
      </c>
      <c r="L160" s="1137"/>
    </row>
    <row r="161" spans="1:12">
      <c r="A161" s="1140"/>
      <c r="B161" s="1141"/>
      <c r="C161" s="1141"/>
      <c r="D161" s="1137"/>
      <c r="E161" s="1141"/>
      <c r="F161" s="1141"/>
      <c r="G161" s="1141"/>
      <c r="H161" s="1141"/>
      <c r="I161" s="1141"/>
      <c r="J161" s="1137"/>
      <c r="K161" s="1137"/>
      <c r="L161" s="1137"/>
    </row>
    <row r="162" spans="1:12">
      <c r="A162" s="1140"/>
      <c r="B162" s="1141"/>
      <c r="C162" s="1141"/>
      <c r="D162" s="1137"/>
      <c r="E162" s="1141"/>
      <c r="F162" s="1141"/>
      <c r="G162" s="1141"/>
      <c r="H162" s="1141"/>
      <c r="I162" s="1141"/>
      <c r="J162" s="1137"/>
      <c r="K162" s="1137"/>
      <c r="L162" s="1137"/>
    </row>
    <row r="163" spans="1:12">
      <c r="A163" s="1140"/>
      <c r="B163" s="1141"/>
      <c r="C163" s="1141"/>
      <c r="D163" s="1137"/>
      <c r="E163" s="1141"/>
      <c r="F163" s="1141"/>
      <c r="G163" s="1141"/>
      <c r="H163" s="1141"/>
      <c r="I163" s="1141"/>
      <c r="J163" s="1137"/>
      <c r="K163" s="1137"/>
      <c r="L163" s="1137"/>
    </row>
    <row r="164" spans="1:12">
      <c r="A164" s="1140"/>
      <c r="B164" s="1139"/>
      <c r="C164" s="1138"/>
      <c r="D164" s="1137"/>
      <c r="E164" s="1137"/>
      <c r="F164" s="1137"/>
      <c r="G164" s="1137"/>
      <c r="H164" s="1137"/>
      <c r="I164" s="1137"/>
      <c r="J164" s="1137"/>
      <c r="K164" s="1137"/>
      <c r="L164" s="1137"/>
    </row>
    <row r="165" spans="1:12">
      <c r="A165" s="1140"/>
      <c r="B165" s="1139"/>
      <c r="C165" s="1138"/>
      <c r="D165" s="1137"/>
      <c r="E165" s="1137"/>
      <c r="F165" s="1137"/>
      <c r="G165" s="1137"/>
      <c r="H165" s="1137"/>
      <c r="I165" s="1137"/>
      <c r="J165" s="1137"/>
      <c r="K165" s="1137"/>
      <c r="L165" s="1137"/>
    </row>
    <row r="166" spans="1:12">
      <c r="A166" s="1140"/>
      <c r="B166" s="1139"/>
      <c r="C166" s="1138"/>
      <c r="D166" s="1137"/>
      <c r="E166" s="1137"/>
      <c r="F166" s="1137"/>
      <c r="G166" s="1137"/>
      <c r="H166" s="1137"/>
      <c r="I166" s="1137"/>
      <c r="J166" s="1137"/>
      <c r="K166" s="1137"/>
      <c r="L166" s="1137"/>
    </row>
    <row r="167" spans="1:12">
      <c r="A167" s="1140"/>
      <c r="B167" s="1139"/>
      <c r="C167" s="1138"/>
      <c r="D167" s="1137"/>
      <c r="E167" s="1137"/>
      <c r="F167" s="1137"/>
      <c r="G167" s="1137"/>
      <c r="H167" s="1137"/>
      <c r="I167" s="1137"/>
      <c r="J167" s="1137"/>
      <c r="K167" s="1137"/>
      <c r="L167" s="1137"/>
    </row>
    <row r="168" spans="1:12">
      <c r="A168" s="1140"/>
      <c r="B168" s="1139"/>
      <c r="C168" s="1138"/>
      <c r="D168" s="1137"/>
      <c r="E168" s="1137"/>
      <c r="F168" s="1137"/>
      <c r="G168" s="1137"/>
      <c r="H168" s="1137"/>
      <c r="I168" s="1137"/>
      <c r="J168" s="1137"/>
      <c r="K168" s="1137"/>
      <c r="L168" s="1137"/>
    </row>
    <row r="169" spans="1:12">
      <c r="A169" s="1140"/>
      <c r="B169" s="1139"/>
      <c r="C169" s="1138"/>
      <c r="D169" s="1137"/>
      <c r="E169" s="1137"/>
      <c r="F169" s="1137"/>
      <c r="G169" s="1137"/>
      <c r="H169" s="1137"/>
      <c r="I169" s="1137"/>
      <c r="J169" s="1137"/>
      <c r="K169" s="1137"/>
      <c r="L169" s="1137"/>
    </row>
    <row r="170" spans="1:12">
      <c r="A170" s="1140"/>
      <c r="B170" s="1139"/>
      <c r="C170" s="1138"/>
      <c r="D170" s="1137"/>
      <c r="E170" s="1137"/>
      <c r="F170" s="1137"/>
      <c r="G170" s="1137"/>
      <c r="H170" s="1137"/>
      <c r="I170" s="1137"/>
      <c r="J170" s="1137"/>
      <c r="K170" s="1137"/>
      <c r="L170" s="1137"/>
    </row>
    <row r="171" spans="1:12">
      <c r="A171" s="1140"/>
      <c r="B171" s="1139"/>
      <c r="C171" s="1138"/>
      <c r="D171" s="1137"/>
      <c r="E171" s="1137"/>
      <c r="F171" s="1137"/>
      <c r="G171" s="1137"/>
      <c r="H171" s="1137"/>
      <c r="I171" s="1137"/>
      <c r="J171" s="1137"/>
      <c r="K171" s="1137"/>
      <c r="L171" s="1137"/>
    </row>
    <row r="172" spans="1:12">
      <c r="A172" s="1140"/>
      <c r="B172" s="1139"/>
      <c r="C172" s="1138"/>
      <c r="D172" s="1137"/>
      <c r="E172" s="1137"/>
      <c r="F172" s="1137"/>
      <c r="G172" s="1137"/>
      <c r="H172" s="1137"/>
      <c r="I172" s="1137"/>
      <c r="J172" s="1137"/>
      <c r="K172" s="1137"/>
      <c r="L172" s="1137"/>
    </row>
    <row r="173" spans="1:12">
      <c r="A173" s="1140"/>
      <c r="B173" s="1139"/>
      <c r="C173" s="1138"/>
      <c r="D173" s="1137"/>
      <c r="E173" s="1137"/>
      <c r="F173" s="1137"/>
      <c r="G173" s="1137"/>
      <c r="H173" s="1137"/>
      <c r="I173" s="1137"/>
      <c r="J173" s="1137"/>
      <c r="K173" s="1137"/>
      <c r="L173" s="1137"/>
    </row>
    <row r="174" spans="1:12">
      <c r="A174" s="1140"/>
      <c r="B174" s="1139"/>
      <c r="C174" s="1138"/>
      <c r="D174" s="1137"/>
      <c r="E174" s="1137"/>
      <c r="F174" s="1137"/>
      <c r="G174" s="1137"/>
      <c r="H174" s="1137"/>
      <c r="I174" s="1137"/>
      <c r="J174" s="1137"/>
      <c r="K174" s="1137"/>
      <c r="L174" s="1137"/>
    </row>
    <row r="175" spans="1:12">
      <c r="A175" s="1140"/>
      <c r="B175" s="1139"/>
      <c r="C175" s="1138"/>
      <c r="D175" s="1137"/>
      <c r="E175" s="1137"/>
      <c r="F175" s="1137"/>
      <c r="G175" s="1137"/>
      <c r="H175" s="1137"/>
      <c r="I175" s="1137"/>
      <c r="J175" s="1137"/>
      <c r="K175" s="1137"/>
      <c r="L175" s="1137"/>
    </row>
    <row r="176" spans="1:12">
      <c r="A176" s="1140"/>
      <c r="B176" s="1139"/>
      <c r="C176" s="1138"/>
      <c r="D176" s="1137"/>
      <c r="E176" s="1137"/>
      <c r="F176" s="1137"/>
      <c r="G176" s="1137"/>
      <c r="H176" s="1137"/>
      <c r="I176" s="1137"/>
      <c r="J176" s="1137"/>
      <c r="K176" s="1137"/>
      <c r="L176" s="1137"/>
    </row>
    <row r="177" spans="1:12">
      <c r="A177" s="1140"/>
      <c r="B177" s="1139"/>
      <c r="C177" s="1138"/>
      <c r="D177" s="1137"/>
      <c r="E177" s="1137"/>
      <c r="F177" s="1137"/>
      <c r="G177" s="1137"/>
      <c r="H177" s="1137"/>
      <c r="I177" s="1137"/>
      <c r="J177" s="1137"/>
      <c r="K177" s="1137"/>
      <c r="L177" s="1137"/>
    </row>
    <row r="178" spans="1:12">
      <c r="A178" s="1140"/>
      <c r="B178" s="1139"/>
      <c r="C178" s="1138"/>
      <c r="D178" s="1137"/>
      <c r="E178" s="1137"/>
      <c r="F178" s="1137"/>
      <c r="G178" s="1137"/>
      <c r="H178" s="1137"/>
      <c r="I178" s="1137"/>
      <c r="J178" s="1137"/>
      <c r="K178" s="1137"/>
      <c r="L178" s="1137"/>
    </row>
    <row r="179" spans="1:12">
      <c r="A179" s="1140"/>
      <c r="B179" s="1139"/>
      <c r="C179" s="1138"/>
      <c r="D179" s="1137"/>
      <c r="E179" s="1137"/>
      <c r="F179" s="1137"/>
      <c r="G179" s="1137"/>
      <c r="H179" s="1137"/>
      <c r="I179" s="1137"/>
      <c r="J179" s="1137"/>
      <c r="K179" s="1137"/>
      <c r="L179" s="1137"/>
    </row>
    <row r="180" spans="1:12">
      <c r="A180" s="1140"/>
      <c r="B180" s="1139"/>
      <c r="C180" s="1138"/>
      <c r="D180" s="1137"/>
      <c r="E180" s="1137"/>
      <c r="F180" s="1137"/>
      <c r="G180" s="1137"/>
      <c r="H180" s="1137"/>
      <c r="I180" s="1137"/>
      <c r="J180" s="1137"/>
      <c r="K180" s="1137"/>
      <c r="L180" s="1137"/>
    </row>
    <row r="181" spans="1:12">
      <c r="A181" s="1140"/>
      <c r="B181" s="1139"/>
      <c r="C181" s="1138"/>
      <c r="D181" s="1137"/>
      <c r="E181" s="1137"/>
      <c r="F181" s="1137"/>
      <c r="G181" s="1137"/>
      <c r="H181" s="1137"/>
      <c r="I181" s="1137"/>
      <c r="J181" s="1137"/>
      <c r="K181" s="1137"/>
      <c r="L181" s="1137"/>
    </row>
  </sheetData>
  <phoneticPr fontId="140" type="noConversion"/>
  <dataValidations count="12">
    <dataValidation type="list" allowBlank="1" showInputMessage="1" sqref="P3:P4" xr:uid="{00000000-0002-0000-1200-00000B000000}">
      <formula1>"600,960,1200,1800,2400"</formula1>
    </dataValidation>
    <dataValidation type="list" allowBlank="1" showInputMessage="1" sqref="K136:K160" xr:uid="{00000000-0002-0000-1200-00000A000000}">
      <formula1>"81000,129600,162000,243000,324000,405000"</formula1>
    </dataValidation>
    <dataValidation type="list" allowBlank="1" showInputMessage="1" sqref="K101:K135" xr:uid="{00000000-0002-0000-1200-000009000000}">
      <formula1>"13500,21600,27000,40500,54000,67500"</formula1>
    </dataValidation>
    <dataValidation type="list" allowBlank="1" showInputMessage="1" sqref="K66:K100" xr:uid="{00000000-0002-0000-1200-000008000000}">
      <formula1>"1440,2304,2880,4320,5760,7200"</formula1>
    </dataValidation>
    <dataValidation type="list" allowBlank="1" showInputMessage="1" sqref="K33:K65" xr:uid="{00000000-0002-0000-1200-000007000000}">
      <formula1>"216,270,405,540"</formula1>
    </dataValidation>
    <dataValidation type="list" allowBlank="1" showInputMessage="1" sqref="K2:K8" xr:uid="{00000000-0002-0000-1200-000006000000}">
      <formula1>"5,6,7,9,12,18"</formula1>
    </dataValidation>
    <dataValidation type="list" allowBlank="1" showInputMessage="1" sqref="K9:K32" xr:uid="{00000000-0002-0000-1200-000005000000}">
      <formula1>"12,21,24,36,48"</formula1>
    </dataValidation>
    <dataValidation type="list" allowBlank="1" showInputMessage="1" sqref="P7" xr:uid="{00000000-0002-0000-1200-000004000000}">
      <formula1>"7500,12000,15000,22500,30000"</formula1>
    </dataValidation>
    <dataValidation type="list" allowBlank="1" showInputMessage="1" sqref="P8" xr:uid="{00000000-0002-0000-1200-000003000000}">
      <formula1>"10000,16000,20000,30000,40000"</formula1>
    </dataValidation>
    <dataValidation type="list" allowBlank="1" showInputMessage="1" sqref="P5" xr:uid="{00000000-0002-0000-1200-000002000000}">
      <formula1>"2000,3600,4000,6000,8000"</formula1>
    </dataValidation>
    <dataValidation type="list" allowBlank="1" showInputMessage="1" sqref="P6" xr:uid="{00000000-0002-0000-1200-000001000000}">
      <formula1>"5000,8000,10000,15000,20000"</formula1>
    </dataValidation>
    <dataValidation type="list" allowBlank="1" showInputMessage="1" sqref="P2" xr:uid="{00000000-0002-0000-1200-000000000000}">
      <formula1>"200,360,400,600,800"</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D7508-BE27-42F2-829D-65661199822F}">
  <dimension ref="A1:L91"/>
  <sheetViews>
    <sheetView workbookViewId="0">
      <pane ySplit="1" topLeftCell="A2" activePane="bottomLeft" state="frozen"/>
      <selection pane="bottomLeft" activeCell="D18" sqref="D18"/>
    </sheetView>
  </sheetViews>
  <sheetFormatPr defaultColWidth="9" defaultRowHeight="14.25"/>
  <cols>
    <col min="1" max="2" width="10.7109375" style="723" customWidth="1"/>
    <col min="3" max="7" width="18.7109375" style="721" customWidth="1"/>
    <col min="8" max="9" width="20.85546875" style="721" customWidth="1"/>
    <col min="10" max="10" width="21.42578125" style="721" customWidth="1"/>
    <col min="11" max="11" width="25.140625" style="721" customWidth="1"/>
    <col min="12" max="12" width="28.7109375" style="721" customWidth="1"/>
    <col min="13" max="16384" width="9" style="721"/>
  </cols>
  <sheetData>
    <row r="1" spans="1:12" s="723" customFormat="1" ht="30" customHeight="1" thickBot="1">
      <c r="A1" s="1136" t="s">
        <v>6294</v>
      </c>
      <c r="B1" s="1136" t="s">
        <v>1996</v>
      </c>
      <c r="C1" s="1136" t="s">
        <v>188</v>
      </c>
      <c r="D1" s="1136" t="s">
        <v>191</v>
      </c>
      <c r="E1" s="1136" t="s">
        <v>190</v>
      </c>
      <c r="F1" s="1136" t="s">
        <v>6293</v>
      </c>
      <c r="G1" s="1136" t="s">
        <v>192</v>
      </c>
      <c r="H1" s="1136" t="s">
        <v>193</v>
      </c>
      <c r="I1" s="1136" t="s">
        <v>194</v>
      </c>
      <c r="J1" s="1136" t="s">
        <v>195</v>
      </c>
      <c r="K1" s="1136" t="s">
        <v>197</v>
      </c>
      <c r="L1" s="1136" t="s">
        <v>196</v>
      </c>
    </row>
    <row r="2" spans="1:12" ht="20.100000000000001" customHeight="1" thickTop="1" thickBot="1">
      <c r="A2" s="1329" t="s">
        <v>199</v>
      </c>
      <c r="B2" s="1135" t="s">
        <v>200</v>
      </c>
      <c r="C2" s="1280" t="s">
        <v>6292</v>
      </c>
      <c r="D2" s="1280" t="s">
        <v>409</v>
      </c>
      <c r="E2" s="1280" t="s">
        <v>6291</v>
      </c>
      <c r="F2" s="1280" t="s">
        <v>6290</v>
      </c>
      <c r="G2" s="1280" t="s">
        <v>6289</v>
      </c>
      <c r="H2" s="1283" t="s">
        <v>6288</v>
      </c>
      <c r="I2" s="1133" t="s">
        <v>6275</v>
      </c>
      <c r="J2" s="1133" t="s">
        <v>6274</v>
      </c>
      <c r="K2" s="1133" t="s">
        <v>6241</v>
      </c>
      <c r="L2" s="1135" t="s">
        <v>6287</v>
      </c>
    </row>
    <row r="3" spans="1:12" ht="20.100000000000001" customHeight="1" thickTop="1" thickBot="1">
      <c r="A3" s="1329"/>
      <c r="B3" s="1135" t="s">
        <v>219</v>
      </c>
      <c r="C3" s="1281"/>
      <c r="D3" s="1281"/>
      <c r="E3" s="1281"/>
      <c r="F3" s="1281"/>
      <c r="G3" s="1281"/>
      <c r="H3" s="1283"/>
      <c r="I3" s="1133" t="s">
        <v>6270</v>
      </c>
      <c r="J3" s="1133" t="s">
        <v>6267</v>
      </c>
      <c r="K3" s="1133" t="s">
        <v>6268</v>
      </c>
      <c r="L3" s="1135" t="s">
        <v>6286</v>
      </c>
    </row>
    <row r="4" spans="1:12" ht="20.100000000000001" customHeight="1" thickTop="1" thickBot="1">
      <c r="A4" s="1329"/>
      <c r="B4" s="1135" t="s">
        <v>211</v>
      </c>
      <c r="C4" s="1281"/>
      <c r="D4" s="1281"/>
      <c r="E4" s="1281"/>
      <c r="F4" s="1281"/>
      <c r="G4" s="1281"/>
      <c r="H4" s="1283"/>
      <c r="I4" s="1133" t="s">
        <v>6263</v>
      </c>
      <c r="J4" s="1133" t="s">
        <v>6285</v>
      </c>
      <c r="K4" s="1133" t="s">
        <v>6284</v>
      </c>
      <c r="L4" s="1135" t="s">
        <v>6283</v>
      </c>
    </row>
    <row r="5" spans="1:12" ht="20.100000000000001" customHeight="1" thickTop="1" thickBot="1">
      <c r="A5" s="1329"/>
      <c r="B5" s="1135" t="s">
        <v>226</v>
      </c>
      <c r="C5" s="1281"/>
      <c r="D5" s="1281"/>
      <c r="E5" s="1281"/>
      <c r="F5" s="1281"/>
      <c r="G5" s="1281"/>
      <c r="H5" s="1283"/>
      <c r="I5" s="1133" t="s">
        <v>6256</v>
      </c>
      <c r="J5" s="1133" t="s">
        <v>6253</v>
      </c>
      <c r="K5" s="1133" t="s">
        <v>6254</v>
      </c>
      <c r="L5" s="1135" t="s">
        <v>6282</v>
      </c>
    </row>
    <row r="6" spans="1:12" ht="20.100000000000001" customHeight="1" thickTop="1" thickBot="1">
      <c r="A6" s="1329"/>
      <c r="B6" s="1135" t="s">
        <v>234</v>
      </c>
      <c r="C6" s="1281"/>
      <c r="D6" s="1282"/>
      <c r="E6" s="1281"/>
      <c r="F6" s="1281"/>
      <c r="G6" s="1281"/>
      <c r="H6" s="1283"/>
      <c r="I6" s="1133" t="s">
        <v>6248</v>
      </c>
      <c r="J6" s="1133" t="s">
        <v>6246</v>
      </c>
      <c r="K6" s="1133" t="s">
        <v>6247</v>
      </c>
      <c r="L6" s="1135" t="s">
        <v>6281</v>
      </c>
    </row>
    <row r="7" spans="1:12" ht="20.100000000000001" customHeight="1" thickTop="1" thickBot="1">
      <c r="A7" s="1329"/>
      <c r="B7" s="1135" t="s">
        <v>240</v>
      </c>
      <c r="C7" s="1281"/>
      <c r="D7" s="1135" t="s">
        <v>6244</v>
      </c>
      <c r="E7" s="1281"/>
      <c r="F7" s="1281"/>
      <c r="G7" s="1281"/>
      <c r="H7" s="1285" t="s">
        <v>6236</v>
      </c>
      <c r="I7" s="1286"/>
      <c r="J7" s="1133" t="s">
        <v>6240</v>
      </c>
      <c r="K7" s="1315" t="s">
        <v>6241</v>
      </c>
      <c r="L7" s="1283" t="s">
        <v>6280</v>
      </c>
    </row>
    <row r="8" spans="1:12" ht="20.100000000000001" customHeight="1" thickTop="1" thickBot="1">
      <c r="A8" s="1329"/>
      <c r="B8" s="1135" t="s">
        <v>188</v>
      </c>
      <c r="C8" s="1281"/>
      <c r="D8" s="1135" t="s">
        <v>6238</v>
      </c>
      <c r="E8" s="1281"/>
      <c r="F8" s="1281"/>
      <c r="G8" s="1281"/>
      <c r="H8" s="1135" t="s">
        <v>6237</v>
      </c>
      <c r="I8" s="1133" t="s">
        <v>6236</v>
      </c>
      <c r="J8" s="1133" t="s">
        <v>6235</v>
      </c>
      <c r="K8" s="1315"/>
      <c r="L8" s="1283"/>
    </row>
    <row r="9" spans="1:12" ht="20.100000000000001" customHeight="1" thickTop="1" thickBot="1">
      <c r="A9" s="1329"/>
      <c r="B9" s="1135" t="s">
        <v>6234</v>
      </c>
      <c r="C9" s="1282"/>
      <c r="D9" s="1134" t="s">
        <v>6232</v>
      </c>
      <c r="E9" s="1282"/>
      <c r="F9" s="1282"/>
      <c r="G9" s="1282"/>
      <c r="H9" s="1285" t="s">
        <v>6279</v>
      </c>
      <c r="I9" s="1286"/>
      <c r="J9" s="1133" t="s">
        <v>6230</v>
      </c>
      <c r="K9" s="1133" t="s">
        <v>6231</v>
      </c>
      <c r="L9" s="1283"/>
    </row>
    <row r="10" spans="1:12" ht="20.100000000000001" customHeight="1" thickTop="1" thickBot="1">
      <c r="A10" s="1330" t="s">
        <v>263</v>
      </c>
      <c r="B10" s="1128" t="s">
        <v>200</v>
      </c>
      <c r="C10" s="1132" t="s">
        <v>6245</v>
      </c>
      <c r="D10" s="1284" t="s">
        <v>6276</v>
      </c>
      <c r="E10" s="1130" t="s">
        <v>6245</v>
      </c>
      <c r="F10" s="1130" t="s">
        <v>6278</v>
      </c>
      <c r="G10" s="1129" t="s">
        <v>6277</v>
      </c>
      <c r="H10" s="1284" t="s">
        <v>6276</v>
      </c>
      <c r="I10" s="1126" t="s">
        <v>6275</v>
      </c>
      <c r="J10" s="1126" t="s">
        <v>6274</v>
      </c>
      <c r="K10" s="1126" t="s">
        <v>6241</v>
      </c>
      <c r="L10" s="1126" t="s">
        <v>6273</v>
      </c>
    </row>
    <row r="11" spans="1:12" ht="20.100000000000001" customHeight="1" thickTop="1" thickBot="1">
      <c r="A11" s="1330"/>
      <c r="B11" s="1128" t="s">
        <v>219</v>
      </c>
      <c r="C11" s="1132" t="s">
        <v>6272</v>
      </c>
      <c r="D11" s="1284"/>
      <c r="E11" s="1131" t="s">
        <v>6271</v>
      </c>
      <c r="F11" s="1130" t="s">
        <v>6272</v>
      </c>
      <c r="G11" s="1129" t="s">
        <v>6271</v>
      </c>
      <c r="H11" s="1284"/>
      <c r="I11" s="1126" t="s">
        <v>6270</v>
      </c>
      <c r="J11" s="1126" t="s">
        <v>6269</v>
      </c>
      <c r="K11" s="1126" t="s">
        <v>6268</v>
      </c>
      <c r="L11" s="1126" t="s">
        <v>6267</v>
      </c>
    </row>
    <row r="12" spans="1:12" ht="20.100000000000001" customHeight="1" thickTop="1" thickBot="1">
      <c r="A12" s="1330"/>
      <c r="B12" s="1128" t="s">
        <v>211</v>
      </c>
      <c r="C12" s="1132" t="s">
        <v>6266</v>
      </c>
      <c r="D12" s="1284"/>
      <c r="E12" s="1131" t="s">
        <v>6265</v>
      </c>
      <c r="F12" s="1130" t="s">
        <v>6265</v>
      </c>
      <c r="G12" s="1129" t="s">
        <v>6264</v>
      </c>
      <c r="H12" s="1284"/>
      <c r="I12" s="1126" t="s">
        <v>6263</v>
      </c>
      <c r="J12" s="1126" t="s">
        <v>6262</v>
      </c>
      <c r="K12" s="1126" t="s">
        <v>6261</v>
      </c>
      <c r="L12" s="1126" t="s">
        <v>6260</v>
      </c>
    </row>
    <row r="13" spans="1:12" ht="20.100000000000001" customHeight="1" thickTop="1" thickBot="1">
      <c r="A13" s="1330"/>
      <c r="B13" s="1128" t="s">
        <v>226</v>
      </c>
      <c r="C13" s="1132" t="s">
        <v>6259</v>
      </c>
      <c r="D13" s="1284"/>
      <c r="E13" s="1131" t="s">
        <v>6259</v>
      </c>
      <c r="F13" s="1130" t="s">
        <v>6258</v>
      </c>
      <c r="G13" s="1129" t="s">
        <v>6257</v>
      </c>
      <c r="H13" s="1284"/>
      <c r="I13" s="1126" t="s">
        <v>6256</v>
      </c>
      <c r="J13" s="1126" t="s">
        <v>6255</v>
      </c>
      <c r="K13" s="1126" t="s">
        <v>6254</v>
      </c>
      <c r="L13" s="1126" t="s">
        <v>6253</v>
      </c>
    </row>
    <row r="14" spans="1:12" ht="20.100000000000001" customHeight="1" thickTop="1" thickBot="1">
      <c r="A14" s="1330"/>
      <c r="B14" s="1128" t="s">
        <v>234</v>
      </c>
      <c r="C14" s="1132" t="s">
        <v>6252</v>
      </c>
      <c r="D14" s="1284"/>
      <c r="E14" s="1131" t="s">
        <v>6251</v>
      </c>
      <c r="F14" s="1130" t="s">
        <v>6250</v>
      </c>
      <c r="G14" s="1129" t="s">
        <v>6249</v>
      </c>
      <c r="H14" s="1284"/>
      <c r="I14" s="1126" t="s">
        <v>6248</v>
      </c>
      <c r="J14" s="1126" t="s">
        <v>6246</v>
      </c>
      <c r="K14" s="1126" t="s">
        <v>6247</v>
      </c>
      <c r="L14" s="1126" t="s">
        <v>6246</v>
      </c>
    </row>
    <row r="15" spans="1:12" ht="20.100000000000001" customHeight="1" thickTop="1" thickBot="1">
      <c r="A15" s="1330"/>
      <c r="B15" s="1128" t="s">
        <v>240</v>
      </c>
      <c r="C15" s="1128" t="s">
        <v>6245</v>
      </c>
      <c r="D15" s="1128" t="s">
        <v>6244</v>
      </c>
      <c r="E15" s="1129" t="s">
        <v>6239</v>
      </c>
      <c r="F15" s="1130" t="s">
        <v>6243</v>
      </c>
      <c r="G15" s="1129" t="s">
        <v>6239</v>
      </c>
      <c r="H15" s="1287" t="s">
        <v>6242</v>
      </c>
      <c r="I15" s="1288"/>
      <c r="J15" s="1126" t="s">
        <v>6240</v>
      </c>
      <c r="K15" s="1316" t="s">
        <v>6241</v>
      </c>
      <c r="L15" s="1126" t="s">
        <v>6240</v>
      </c>
    </row>
    <row r="16" spans="1:12" ht="20.100000000000001" customHeight="1" thickTop="1" thickBot="1">
      <c r="A16" s="1330"/>
      <c r="B16" s="1128" t="s">
        <v>6000</v>
      </c>
      <c r="C16" s="1128" t="s">
        <v>6238</v>
      </c>
      <c r="D16" s="1277" t="s">
        <v>6239</v>
      </c>
      <c r="E16" s="1278"/>
      <c r="F16" s="1279"/>
      <c r="G16" s="1129" t="s">
        <v>6238</v>
      </c>
      <c r="H16" s="1126" t="s">
        <v>6237</v>
      </c>
      <c r="I16" s="1126" t="s">
        <v>6236</v>
      </c>
      <c r="J16" s="1126" t="s">
        <v>6235</v>
      </c>
      <c r="K16" s="1317"/>
      <c r="L16" s="1126" t="s">
        <v>6235</v>
      </c>
    </row>
    <row r="17" spans="1:12" ht="20.100000000000001" customHeight="1" thickTop="1" thickBot="1">
      <c r="A17" s="1330"/>
      <c r="B17" s="1128" t="s">
        <v>6234</v>
      </c>
      <c r="C17" s="1128" t="s">
        <v>6233</v>
      </c>
      <c r="D17" s="1284" t="s">
        <v>6232</v>
      </c>
      <c r="E17" s="1284"/>
      <c r="F17" s="1127" t="s">
        <v>6233</v>
      </c>
      <c r="G17" s="1277" t="s">
        <v>6232</v>
      </c>
      <c r="H17" s="1278"/>
      <c r="I17" s="1278"/>
      <c r="J17" s="1279"/>
      <c r="K17" s="1126" t="s">
        <v>6231</v>
      </c>
      <c r="L17" s="1126" t="s">
        <v>6230</v>
      </c>
    </row>
    <row r="18" spans="1:12" ht="30" customHeight="1" thickTop="1">
      <c r="A18" s="1305" t="s">
        <v>6229</v>
      </c>
      <c r="B18" s="1305"/>
      <c r="C18" s="1305"/>
      <c r="D18" s="1125" t="s">
        <v>428</v>
      </c>
      <c r="E18" s="1125" t="s">
        <v>5905</v>
      </c>
      <c r="F18" s="1125" t="s">
        <v>6228</v>
      </c>
      <c r="G18" s="1125" t="s">
        <v>372</v>
      </c>
      <c r="H18" s="1289" t="s">
        <v>139</v>
      </c>
      <c r="I18" s="1290"/>
      <c r="J18" s="1290"/>
      <c r="K18" s="1290"/>
      <c r="L18" s="1124" t="s">
        <v>373</v>
      </c>
    </row>
    <row r="19" spans="1:12" ht="20.100000000000001" customHeight="1">
      <c r="A19" s="1314" t="s">
        <v>6227</v>
      </c>
      <c r="B19" s="1314"/>
      <c r="C19" s="1123" t="s">
        <v>6226</v>
      </c>
      <c r="D19" s="1291" t="s">
        <v>431</v>
      </c>
      <c r="E19" s="1291"/>
      <c r="F19" s="1291"/>
      <c r="G19" s="1084" t="s">
        <v>266</v>
      </c>
      <c r="H19" s="1292" t="s">
        <v>390</v>
      </c>
      <c r="I19" s="1292"/>
      <c r="J19" s="1292"/>
      <c r="K19" s="1292"/>
      <c r="L19" s="1078">
        <v>3</v>
      </c>
    </row>
    <row r="20" spans="1:12" ht="20.100000000000001" customHeight="1">
      <c r="A20" s="1122" t="s">
        <v>333</v>
      </c>
      <c r="B20" s="1121" t="s">
        <v>6225</v>
      </c>
      <c r="C20" s="1112">
        <v>2</v>
      </c>
      <c r="D20" s="1120" t="s">
        <v>2175</v>
      </c>
      <c r="E20" s="1119">
        <v>10</v>
      </c>
      <c r="F20" s="1119">
        <v>350</v>
      </c>
      <c r="G20" s="1079" t="s">
        <v>6224</v>
      </c>
      <c r="H20" s="1292" t="s">
        <v>375</v>
      </c>
      <c r="I20" s="1292"/>
      <c r="J20" s="1292"/>
      <c r="K20" s="1292"/>
      <c r="L20" s="1078">
        <v>5</v>
      </c>
    </row>
    <row r="21" spans="1:12" ht="20.100000000000001" customHeight="1">
      <c r="A21" s="1114" t="s">
        <v>334</v>
      </c>
      <c r="B21" s="1113" t="s">
        <v>6223</v>
      </c>
      <c r="C21" s="1112">
        <v>2</v>
      </c>
      <c r="D21" s="1118" t="s">
        <v>2182</v>
      </c>
      <c r="E21" s="1117">
        <v>20</v>
      </c>
      <c r="F21" s="1117">
        <v>600</v>
      </c>
      <c r="G21" s="1079" t="s">
        <v>312</v>
      </c>
      <c r="H21" s="1292" t="s">
        <v>375</v>
      </c>
      <c r="I21" s="1292"/>
      <c r="J21" s="1292"/>
      <c r="K21" s="1292"/>
      <c r="L21" s="1078">
        <v>5</v>
      </c>
    </row>
    <row r="22" spans="1:12" ht="20.100000000000001" customHeight="1">
      <c r="A22" s="1114" t="s">
        <v>335</v>
      </c>
      <c r="B22" s="1113" t="s">
        <v>198</v>
      </c>
      <c r="C22" s="1112">
        <v>2</v>
      </c>
      <c r="D22" s="1116" t="s">
        <v>2249</v>
      </c>
      <c r="E22" s="1115">
        <v>30</v>
      </c>
      <c r="F22" s="1115">
        <v>850</v>
      </c>
      <c r="G22" s="1079" t="s">
        <v>203</v>
      </c>
      <c r="H22" s="1292" t="s">
        <v>397</v>
      </c>
      <c r="I22" s="1292"/>
      <c r="J22" s="1292"/>
      <c r="K22" s="1293"/>
      <c r="L22" s="1078">
        <v>5</v>
      </c>
    </row>
    <row r="23" spans="1:12" ht="20.100000000000001" customHeight="1">
      <c r="A23" s="1114" t="s">
        <v>336</v>
      </c>
      <c r="B23" s="1113" t="s">
        <v>6222</v>
      </c>
      <c r="C23" s="1112">
        <v>2</v>
      </c>
      <c r="D23" s="1294" t="s">
        <v>436</v>
      </c>
      <c r="E23" s="1295"/>
      <c r="F23" s="1295"/>
      <c r="G23" s="1084" t="s">
        <v>6221</v>
      </c>
      <c r="H23" s="1292" t="s">
        <v>391</v>
      </c>
      <c r="I23" s="1292"/>
      <c r="J23" s="1292"/>
      <c r="K23" s="1292"/>
      <c r="L23" s="1078">
        <v>5</v>
      </c>
    </row>
    <row r="24" spans="1:12" ht="20.100000000000001" customHeight="1">
      <c r="A24" s="1114" t="s">
        <v>337</v>
      </c>
      <c r="B24" s="1113" t="s">
        <v>6220</v>
      </c>
      <c r="C24" s="1112">
        <v>2</v>
      </c>
      <c r="D24" s="1111" t="s">
        <v>2175</v>
      </c>
      <c r="E24" s="1110">
        <v>50</v>
      </c>
      <c r="F24" s="1110">
        <v>5200</v>
      </c>
      <c r="G24" s="1079" t="s">
        <v>306</v>
      </c>
      <c r="H24" s="1292" t="s">
        <v>400</v>
      </c>
      <c r="I24" s="1292"/>
      <c r="J24" s="1292"/>
      <c r="K24" s="1293"/>
      <c r="L24" s="1078">
        <v>5</v>
      </c>
    </row>
    <row r="25" spans="1:12" ht="20.100000000000001" customHeight="1">
      <c r="A25" s="1300"/>
      <c r="B25" s="1300"/>
      <c r="C25" s="1301"/>
      <c r="D25" s="1109" t="s">
        <v>2182</v>
      </c>
      <c r="E25" s="1108">
        <v>70</v>
      </c>
      <c r="F25" s="1108">
        <v>6500</v>
      </c>
      <c r="G25" s="1079" t="s">
        <v>406</v>
      </c>
      <c r="H25" s="1292" t="s">
        <v>400</v>
      </c>
      <c r="I25" s="1292"/>
      <c r="J25" s="1292"/>
      <c r="K25" s="1293"/>
      <c r="L25" s="1078">
        <v>5</v>
      </c>
    </row>
    <row r="26" spans="1:12" ht="20.100000000000001" customHeight="1">
      <c r="A26" s="1326" t="s">
        <v>6219</v>
      </c>
      <c r="B26" s="1326"/>
      <c r="C26" s="1326"/>
      <c r="D26" s="1107" t="s">
        <v>2249</v>
      </c>
      <c r="E26" s="1106">
        <v>90</v>
      </c>
      <c r="F26" s="1106">
        <v>7800</v>
      </c>
      <c r="G26" s="1079" t="s">
        <v>6218</v>
      </c>
      <c r="H26" s="1292" t="s">
        <v>412</v>
      </c>
      <c r="I26" s="1292"/>
      <c r="J26" s="1292"/>
      <c r="K26" s="1292"/>
      <c r="L26" s="1078">
        <v>5</v>
      </c>
    </row>
    <row r="27" spans="1:12" ht="20.100000000000001" customHeight="1">
      <c r="A27" s="1326"/>
      <c r="B27" s="1326"/>
      <c r="C27" s="1326"/>
      <c r="D27" s="1297" t="s">
        <v>438</v>
      </c>
      <c r="E27" s="1297"/>
      <c r="F27" s="1297"/>
      <c r="G27" s="1084" t="s">
        <v>410</v>
      </c>
      <c r="H27" s="1298" t="s">
        <v>6217</v>
      </c>
      <c r="I27" s="1299"/>
      <c r="J27" s="1299"/>
      <c r="K27" s="1299"/>
      <c r="L27" s="1078">
        <v>10</v>
      </c>
    </row>
    <row r="28" spans="1:12" ht="20.100000000000001" customHeight="1">
      <c r="A28" s="1300"/>
      <c r="B28" s="1300"/>
      <c r="C28" s="1301"/>
      <c r="D28" s="1105" t="s">
        <v>2175</v>
      </c>
      <c r="E28" s="1104">
        <v>120</v>
      </c>
      <c r="F28" s="1104">
        <v>49680</v>
      </c>
      <c r="G28" s="1079" t="s">
        <v>6216</v>
      </c>
      <c r="H28" s="1292" t="s">
        <v>6215</v>
      </c>
      <c r="I28" s="1292"/>
      <c r="J28" s="1292"/>
      <c r="K28" s="1293"/>
      <c r="L28" s="1078">
        <v>10</v>
      </c>
    </row>
    <row r="29" spans="1:12" ht="20.100000000000001" customHeight="1">
      <c r="A29" s="1327">
        <f>SUM(C34:C38)</f>
        <v>2500</v>
      </c>
      <c r="B29" s="1327"/>
      <c r="C29" s="1327"/>
      <c r="D29" s="1103" t="s">
        <v>2182</v>
      </c>
      <c r="E29" s="1102">
        <v>150</v>
      </c>
      <c r="F29" s="1102">
        <v>56640</v>
      </c>
      <c r="G29" s="1079" t="s">
        <v>286</v>
      </c>
      <c r="H29" s="1292" t="s">
        <v>392</v>
      </c>
      <c r="I29" s="1292"/>
      <c r="J29" s="1292"/>
      <c r="K29" s="1292"/>
      <c r="L29" s="1078">
        <v>25</v>
      </c>
    </row>
    <row r="30" spans="1:12" ht="20.100000000000001" customHeight="1">
      <c r="A30" s="1327"/>
      <c r="B30" s="1327"/>
      <c r="C30" s="1327"/>
      <c r="D30" s="1101" t="s">
        <v>2249</v>
      </c>
      <c r="E30" s="1100">
        <v>180</v>
      </c>
      <c r="F30" s="1100">
        <v>70080</v>
      </c>
      <c r="G30" s="1079" t="s">
        <v>307</v>
      </c>
      <c r="H30" s="1292" t="s">
        <v>394</v>
      </c>
      <c r="I30" s="1292"/>
      <c r="J30" s="1292"/>
      <c r="K30" s="1292"/>
      <c r="L30" s="1078">
        <v>25</v>
      </c>
    </row>
    <row r="31" spans="1:12" ht="20.100000000000001" customHeight="1">
      <c r="A31" s="1327"/>
      <c r="B31" s="1327"/>
      <c r="C31" s="1327"/>
      <c r="D31" s="1296" t="s">
        <v>4623</v>
      </c>
      <c r="E31" s="1296"/>
      <c r="F31" s="1296"/>
      <c r="G31" s="1084" t="s">
        <v>112</v>
      </c>
      <c r="H31" s="1292" t="s">
        <v>388</v>
      </c>
      <c r="I31" s="1292"/>
      <c r="J31" s="1292"/>
      <c r="K31" s="1292"/>
      <c r="L31" s="1078">
        <v>30</v>
      </c>
    </row>
    <row r="32" spans="1:12" ht="20.100000000000001" customHeight="1">
      <c r="A32" s="1327"/>
      <c r="B32" s="1327"/>
      <c r="C32" s="1327"/>
      <c r="D32" s="1099" t="s">
        <v>2175</v>
      </c>
      <c r="E32" s="1098">
        <v>220</v>
      </c>
      <c r="F32" s="1098">
        <v>493200</v>
      </c>
      <c r="G32" s="1079" t="s">
        <v>414</v>
      </c>
      <c r="H32" s="1292" t="s">
        <v>415</v>
      </c>
      <c r="I32" s="1292"/>
      <c r="J32" s="1292"/>
      <c r="K32" s="1292"/>
      <c r="L32" s="1078">
        <v>30</v>
      </c>
    </row>
    <row r="33" spans="1:12" ht="20.100000000000001" customHeight="1">
      <c r="A33" s="1300"/>
      <c r="B33" s="1300"/>
      <c r="C33" s="1301"/>
      <c r="D33" s="1097" t="s">
        <v>2182</v>
      </c>
      <c r="E33" s="1096">
        <v>260</v>
      </c>
      <c r="F33" s="1096">
        <v>613200</v>
      </c>
      <c r="G33" s="1079" t="s">
        <v>398</v>
      </c>
      <c r="H33" s="1292" t="s">
        <v>399</v>
      </c>
      <c r="I33" s="1292"/>
      <c r="J33" s="1292"/>
      <c r="K33" s="1293"/>
      <c r="L33" s="1078">
        <v>30</v>
      </c>
    </row>
    <row r="34" spans="1:12" ht="20.100000000000001" customHeight="1">
      <c r="A34" s="1331" t="s">
        <v>6214</v>
      </c>
      <c r="B34" s="1088" t="s">
        <v>6213</v>
      </c>
      <c r="C34" s="1087">
        <f>IF(SUM(C20:C24)&lt;=10,$C$20*100+$C$21*75+$C$22*50+$C$23*25+$C$24*0,"超出10个")</f>
        <v>500</v>
      </c>
      <c r="D34" s="1095" t="s">
        <v>2249</v>
      </c>
      <c r="E34" s="1094">
        <v>300</v>
      </c>
      <c r="F34" s="1094">
        <v>733200</v>
      </c>
      <c r="G34" s="1079" t="s">
        <v>75</v>
      </c>
      <c r="H34" s="1292" t="s">
        <v>378</v>
      </c>
      <c r="I34" s="1292"/>
      <c r="J34" s="1292"/>
      <c r="K34" s="1292"/>
      <c r="L34" s="1078">
        <v>30</v>
      </c>
    </row>
    <row r="35" spans="1:12" ht="20.100000000000001" customHeight="1">
      <c r="A35" s="1331"/>
      <c r="B35" s="1088" t="s">
        <v>6212</v>
      </c>
      <c r="C35" s="1087">
        <f>IF(SUM(C20:C24)&lt;=10,$C$20*75+$C$21*50+$C$22*25+$C$23*0+$C$24*100,"超出10个")</f>
        <v>500</v>
      </c>
      <c r="D35" s="1302" t="s">
        <v>4621</v>
      </c>
      <c r="E35" s="1302"/>
      <c r="F35" s="1302"/>
      <c r="G35" s="1084" t="s">
        <v>382</v>
      </c>
      <c r="H35" s="1292" t="s">
        <v>383</v>
      </c>
      <c r="I35" s="1292"/>
      <c r="J35" s="1292"/>
      <c r="K35" s="1292"/>
      <c r="L35" s="1078">
        <v>30</v>
      </c>
    </row>
    <row r="36" spans="1:12" ht="20.100000000000001" customHeight="1">
      <c r="A36" s="1331"/>
      <c r="B36" s="1088" t="s">
        <v>6211</v>
      </c>
      <c r="C36" s="1087">
        <f>IF(SUM(C20:C24)&lt;=10,$C$20*50+$C$21*25+$C$22*0+$C$23*100+$C$24*75,"超出10个")</f>
        <v>500</v>
      </c>
      <c r="D36" s="1093" t="s">
        <v>2175</v>
      </c>
      <c r="E36" s="1092">
        <v>360</v>
      </c>
      <c r="F36" s="1089">
        <v>6652800</v>
      </c>
      <c r="G36" s="1084" t="s">
        <v>416</v>
      </c>
      <c r="H36" s="1292" t="s">
        <v>417</v>
      </c>
      <c r="I36" s="1292"/>
      <c r="J36" s="1292"/>
      <c r="K36" s="1292"/>
      <c r="L36" s="1078">
        <v>30</v>
      </c>
    </row>
    <row r="37" spans="1:12" ht="20.100000000000001" customHeight="1">
      <c r="A37" s="1331"/>
      <c r="B37" s="1088" t="s">
        <v>6210</v>
      </c>
      <c r="C37" s="1087">
        <f>IF(SUM(C20:C24)&lt;=10,$C$20*25+$C$21*0+$C$22*100+$C$23*75+$C$24*50,"超出10个")</f>
        <v>500</v>
      </c>
      <c r="D37" s="1091" t="s">
        <v>2182</v>
      </c>
      <c r="E37" s="1090">
        <v>420</v>
      </c>
      <c r="F37" s="1089">
        <v>7603200</v>
      </c>
      <c r="G37" s="1084" t="s">
        <v>407</v>
      </c>
      <c r="H37" s="1292" t="s">
        <v>408</v>
      </c>
      <c r="I37" s="1292"/>
      <c r="J37" s="1292"/>
      <c r="K37" s="1293"/>
      <c r="L37" s="1078">
        <v>30</v>
      </c>
    </row>
    <row r="38" spans="1:12" ht="20.100000000000001" customHeight="1">
      <c r="A38" s="1331"/>
      <c r="B38" s="1088" t="s">
        <v>6209</v>
      </c>
      <c r="C38" s="1087">
        <f>IF(SUM(C20:C24)&lt;=10,$C$20*0+$C$21*100+$C$22*75+$C$23*50+$C$24*25,"超出10个")</f>
        <v>500</v>
      </c>
      <c r="D38" s="1086" t="s">
        <v>2249</v>
      </c>
      <c r="E38" s="1086">
        <v>480</v>
      </c>
      <c r="F38" s="1085">
        <v>8553600</v>
      </c>
      <c r="G38" s="1079" t="s">
        <v>296</v>
      </c>
      <c r="H38" s="1292" t="s">
        <v>405</v>
      </c>
      <c r="I38" s="1292"/>
      <c r="J38" s="1292"/>
      <c r="K38" s="1293"/>
      <c r="L38" s="1078">
        <v>40</v>
      </c>
    </row>
    <row r="39" spans="1:12" ht="20.100000000000001" customHeight="1" thickBot="1">
      <c r="A39" s="1300"/>
      <c r="B39" s="1300"/>
      <c r="C39" s="1301"/>
      <c r="D39" s="1303"/>
      <c r="E39" s="1303"/>
      <c r="F39" s="1303"/>
      <c r="G39" s="1084" t="s">
        <v>99</v>
      </c>
      <c r="H39" s="1292" t="s">
        <v>393</v>
      </c>
      <c r="I39" s="1292"/>
      <c r="J39" s="1292"/>
      <c r="K39" s="1292"/>
      <c r="L39" s="1078">
        <v>40</v>
      </c>
    </row>
    <row r="40" spans="1:12" ht="20.100000000000001" customHeight="1" thickBot="1">
      <c r="A40" s="1083" t="s">
        <v>5374</v>
      </c>
      <c r="B40" s="1083" t="s">
        <v>6213</v>
      </c>
      <c r="C40" s="1083" t="s">
        <v>6212</v>
      </c>
      <c r="D40" s="1083" t="s">
        <v>6211</v>
      </c>
      <c r="E40" s="1083" t="s">
        <v>6210</v>
      </c>
      <c r="F40" s="1083" t="s">
        <v>6209</v>
      </c>
      <c r="G40" s="1079" t="s">
        <v>379</v>
      </c>
      <c r="H40" s="1292" t="s">
        <v>380</v>
      </c>
      <c r="I40" s="1292"/>
      <c r="J40" s="1292"/>
      <c r="K40" s="1309"/>
      <c r="L40" s="1078">
        <v>40</v>
      </c>
    </row>
    <row r="41" spans="1:12" ht="20.100000000000001" customHeight="1" thickBot="1">
      <c r="A41" s="1083" t="s">
        <v>6208</v>
      </c>
      <c r="B41" s="1083">
        <v>100</v>
      </c>
      <c r="C41" s="1083">
        <v>75</v>
      </c>
      <c r="D41" s="1083">
        <v>50</v>
      </c>
      <c r="E41" s="1083">
        <v>25</v>
      </c>
      <c r="F41" s="1082">
        <v>0</v>
      </c>
      <c r="G41" s="1079" t="s">
        <v>418</v>
      </c>
      <c r="H41" s="1292" t="s">
        <v>419</v>
      </c>
      <c r="I41" s="1292"/>
      <c r="J41" s="1292"/>
      <c r="K41" s="1309"/>
      <c r="L41" s="1078">
        <v>60</v>
      </c>
    </row>
    <row r="42" spans="1:12" ht="20.100000000000001" customHeight="1" thickBot="1">
      <c r="A42" s="1083" t="s">
        <v>6207</v>
      </c>
      <c r="B42" s="1083">
        <v>75</v>
      </c>
      <c r="C42" s="1083">
        <v>50</v>
      </c>
      <c r="D42" s="1083">
        <v>25</v>
      </c>
      <c r="E42" s="1083">
        <v>0</v>
      </c>
      <c r="F42" s="1082">
        <v>100</v>
      </c>
      <c r="G42" s="1079" t="s">
        <v>420</v>
      </c>
      <c r="H42" s="1292" t="s">
        <v>421</v>
      </c>
      <c r="I42" s="1292"/>
      <c r="J42" s="1292"/>
      <c r="K42" s="1292"/>
      <c r="L42" s="1078">
        <v>60</v>
      </c>
    </row>
    <row r="43" spans="1:12" ht="20.100000000000001" customHeight="1" thickBot="1">
      <c r="A43" s="1083" t="s">
        <v>6206</v>
      </c>
      <c r="B43" s="1083">
        <v>50</v>
      </c>
      <c r="C43" s="1083">
        <v>25</v>
      </c>
      <c r="D43" s="1083">
        <v>0</v>
      </c>
      <c r="E43" s="1083">
        <v>100</v>
      </c>
      <c r="F43" s="1082">
        <v>75</v>
      </c>
      <c r="G43" s="1079" t="s">
        <v>422</v>
      </c>
      <c r="H43" s="1292" t="s">
        <v>423</v>
      </c>
      <c r="I43" s="1292"/>
      <c r="J43" s="1292"/>
      <c r="K43" s="1292"/>
      <c r="L43" s="1078">
        <v>60</v>
      </c>
    </row>
    <row r="44" spans="1:12" ht="20.100000000000001" customHeight="1" thickBot="1">
      <c r="A44" s="1083" t="s">
        <v>6205</v>
      </c>
      <c r="B44" s="1083">
        <v>25</v>
      </c>
      <c r="C44" s="1083">
        <v>0</v>
      </c>
      <c r="D44" s="1083">
        <v>100</v>
      </c>
      <c r="E44" s="1083">
        <v>75</v>
      </c>
      <c r="F44" s="1082">
        <v>50</v>
      </c>
      <c r="G44" s="1079" t="s">
        <v>424</v>
      </c>
      <c r="H44" s="1292" t="s">
        <v>425</v>
      </c>
      <c r="I44" s="1292"/>
      <c r="J44" s="1292"/>
      <c r="K44" s="1292"/>
      <c r="L44" s="1078">
        <v>60</v>
      </c>
    </row>
    <row r="45" spans="1:12" ht="20.100000000000001" customHeight="1">
      <c r="A45" s="1081" t="s">
        <v>6204</v>
      </c>
      <c r="B45" s="1081">
        <v>0</v>
      </c>
      <c r="C45" s="1081">
        <v>100</v>
      </c>
      <c r="D45" s="1081">
        <v>75</v>
      </c>
      <c r="E45" s="1081">
        <v>50</v>
      </c>
      <c r="F45" s="1080">
        <v>25</v>
      </c>
      <c r="G45" s="1079" t="s">
        <v>426</v>
      </c>
      <c r="H45" s="1304" t="s">
        <v>427</v>
      </c>
      <c r="I45" s="1304"/>
      <c r="J45" s="1304"/>
      <c r="K45" s="1304"/>
      <c r="L45" s="1078">
        <v>60</v>
      </c>
    </row>
    <row r="46" spans="1:12" ht="20.100000000000001" customHeight="1">
      <c r="A46" s="1305" t="s">
        <v>327</v>
      </c>
      <c r="B46" s="1306"/>
      <c r="C46" s="1307" t="s">
        <v>139</v>
      </c>
      <c r="D46" s="1306"/>
      <c r="E46" s="1307" t="s">
        <v>5905</v>
      </c>
      <c r="F46" s="1308"/>
      <c r="G46" s="1079" t="s">
        <v>204</v>
      </c>
      <c r="H46" s="1292" t="s">
        <v>389</v>
      </c>
      <c r="I46" s="1292"/>
      <c r="J46" s="1292"/>
      <c r="K46" s="1292"/>
      <c r="L46" s="1078">
        <v>60</v>
      </c>
    </row>
    <row r="47" spans="1:12" ht="20.100000000000001" customHeight="1">
      <c r="A47" s="1312" t="s">
        <v>329</v>
      </c>
      <c r="B47" s="1312"/>
      <c r="C47" s="1310" t="s">
        <v>330</v>
      </c>
      <c r="D47" s="1310"/>
      <c r="E47" s="1313" t="s">
        <v>6203</v>
      </c>
      <c r="F47" s="1313"/>
      <c r="G47" s="1079" t="s">
        <v>386</v>
      </c>
      <c r="H47" s="1292" t="s">
        <v>387</v>
      </c>
      <c r="I47" s="1292"/>
      <c r="J47" s="1292"/>
      <c r="K47" s="1292"/>
      <c r="L47" s="1078">
        <v>60</v>
      </c>
    </row>
    <row r="48" spans="1:12" ht="20.100000000000001" customHeight="1">
      <c r="A48" s="1312" t="s">
        <v>331</v>
      </c>
      <c r="B48" s="1312"/>
      <c r="C48" s="1310" t="s">
        <v>332</v>
      </c>
      <c r="D48" s="1310"/>
      <c r="E48" s="1311" t="s">
        <v>6202</v>
      </c>
      <c r="F48" s="1311"/>
      <c r="G48" s="1079" t="s">
        <v>249</v>
      </c>
      <c r="H48" s="1292" t="s">
        <v>396</v>
      </c>
      <c r="I48" s="1292"/>
      <c r="J48" s="1292"/>
      <c r="K48" s="1292"/>
      <c r="L48" s="1078">
        <v>60</v>
      </c>
    </row>
    <row r="49" spans="1:12" ht="20.100000000000001" customHeight="1">
      <c r="A49" s="1312"/>
      <c r="B49" s="1312"/>
      <c r="C49" s="1310" t="s">
        <v>339</v>
      </c>
      <c r="D49" s="1310"/>
      <c r="E49" s="1311"/>
      <c r="F49" s="1311"/>
      <c r="G49" s="1079" t="s">
        <v>376</v>
      </c>
      <c r="H49" s="1292" t="s">
        <v>377</v>
      </c>
      <c r="I49" s="1292"/>
      <c r="J49" s="1292"/>
      <c r="K49" s="1292"/>
      <c r="L49" s="1078">
        <v>80</v>
      </c>
    </row>
    <row r="50" spans="1:12" ht="20.100000000000001" customHeight="1">
      <c r="A50" s="1312"/>
      <c r="B50" s="1312"/>
      <c r="C50" s="1310" t="s">
        <v>348</v>
      </c>
      <c r="D50" s="1310"/>
      <c r="E50" s="1311"/>
      <c r="F50" s="1311"/>
      <c r="G50" s="1079" t="s">
        <v>402</v>
      </c>
      <c r="H50" s="1292" t="s">
        <v>403</v>
      </c>
      <c r="I50" s="1292"/>
      <c r="J50" s="1292"/>
      <c r="K50" s="1293"/>
      <c r="L50" s="1078">
        <v>100</v>
      </c>
    </row>
    <row r="51" spans="1:12" ht="20.100000000000001" customHeight="1">
      <c r="A51" s="1312"/>
      <c r="B51" s="1312"/>
      <c r="C51" s="1310" t="s">
        <v>353</v>
      </c>
      <c r="D51" s="1310"/>
      <c r="E51" s="1311"/>
      <c r="F51" s="1311"/>
      <c r="G51" s="1079" t="s">
        <v>384</v>
      </c>
      <c r="H51" s="1292" t="s">
        <v>385</v>
      </c>
      <c r="I51" s="1292"/>
      <c r="J51" s="1292"/>
      <c r="K51" s="1292"/>
      <c r="L51" s="1078">
        <v>180</v>
      </c>
    </row>
    <row r="52" spans="1:12" ht="20.25">
      <c r="A52" s="1312"/>
      <c r="B52" s="1312"/>
      <c r="C52" s="1310" t="s">
        <v>355</v>
      </c>
      <c r="D52" s="1310"/>
      <c r="E52" s="1311" t="s">
        <v>6201</v>
      </c>
      <c r="F52" s="1311"/>
      <c r="G52" s="1079" t="s">
        <v>6200</v>
      </c>
      <c r="H52" s="1292" t="s">
        <v>409</v>
      </c>
      <c r="I52" s="1292"/>
      <c r="J52" s="1292"/>
      <c r="K52" s="1293"/>
      <c r="L52" s="1078">
        <v>180</v>
      </c>
    </row>
    <row r="53" spans="1:12" ht="20.100000000000001" customHeight="1">
      <c r="A53" s="1312" t="s">
        <v>358</v>
      </c>
      <c r="B53" s="1312"/>
      <c r="C53" s="1310" t="s">
        <v>359</v>
      </c>
      <c r="D53" s="1310"/>
      <c r="E53" s="1311" t="s">
        <v>6199</v>
      </c>
      <c r="F53" s="1311"/>
      <c r="G53" s="1077"/>
      <c r="H53" s="1076"/>
      <c r="I53" s="1076"/>
      <c r="J53" s="1076"/>
      <c r="K53" s="1076"/>
      <c r="L53" s="1076"/>
    </row>
    <row r="54" spans="1:12" ht="20.100000000000001" customHeight="1">
      <c r="A54" s="1312" t="s">
        <v>362</v>
      </c>
      <c r="B54" s="1312"/>
      <c r="C54" s="1310" t="s">
        <v>363</v>
      </c>
      <c r="D54" s="1310"/>
      <c r="E54" s="1311" t="s">
        <v>6198</v>
      </c>
      <c r="F54" s="1311"/>
      <c r="G54" s="1320" t="s">
        <v>6197</v>
      </c>
      <c r="H54" s="1321"/>
      <c r="I54" s="1321"/>
      <c r="J54" s="1321"/>
      <c r="K54" s="1321"/>
      <c r="L54" s="1321"/>
    </row>
    <row r="55" spans="1:12" ht="20.100000000000001" customHeight="1">
      <c r="A55" s="1312"/>
      <c r="B55" s="1312"/>
      <c r="C55" s="1310" t="s">
        <v>366</v>
      </c>
      <c r="D55" s="1310"/>
      <c r="E55" s="1311" t="s">
        <v>6196</v>
      </c>
      <c r="F55" s="1311"/>
      <c r="G55" s="1320"/>
      <c r="H55" s="1321"/>
      <c r="I55" s="1321"/>
      <c r="J55" s="1321"/>
      <c r="K55" s="1321"/>
      <c r="L55" s="1321"/>
    </row>
    <row r="56" spans="1:12" ht="20.100000000000001" customHeight="1">
      <c r="A56" s="1312"/>
      <c r="B56" s="1312"/>
      <c r="C56" s="1310" t="s">
        <v>370</v>
      </c>
      <c r="D56" s="1310"/>
      <c r="E56" s="1311" t="s">
        <v>6195</v>
      </c>
      <c r="F56" s="1311"/>
      <c r="G56" s="1320"/>
      <c r="H56" s="1321"/>
      <c r="I56" s="1321"/>
      <c r="J56" s="1321"/>
      <c r="K56" s="1321"/>
      <c r="L56" s="1321"/>
    </row>
    <row r="57" spans="1:12" ht="30" customHeight="1">
      <c r="A57" s="1328" t="s">
        <v>6194</v>
      </c>
      <c r="B57" s="1328"/>
      <c r="C57" s="1328"/>
      <c r="D57" s="1328"/>
      <c r="E57" s="1328"/>
      <c r="F57" s="1328"/>
      <c r="G57" s="1075"/>
      <c r="H57" s="1075"/>
      <c r="I57" s="774"/>
      <c r="J57" s="774"/>
      <c r="K57" s="774"/>
      <c r="L57" s="774"/>
    </row>
    <row r="58" spans="1:12" ht="13.5" customHeight="1">
      <c r="D58" s="652"/>
      <c r="E58" s="652"/>
      <c r="F58" s="652"/>
      <c r="G58" s="652"/>
      <c r="H58" s="652"/>
      <c r="I58" s="652"/>
      <c r="J58" s="652"/>
      <c r="K58" s="652"/>
      <c r="L58" s="652"/>
    </row>
    <row r="59" spans="1:12" ht="13.5" customHeight="1">
      <c r="D59" s="652"/>
      <c r="E59" s="652"/>
      <c r="F59" s="652"/>
      <c r="G59" s="652"/>
      <c r="H59" s="652"/>
      <c r="I59" s="652"/>
      <c r="J59" s="652"/>
      <c r="K59" s="652"/>
      <c r="L59" s="652"/>
    </row>
    <row r="60" spans="1:12" ht="13.5" customHeight="1">
      <c r="D60" s="652"/>
      <c r="E60" s="652"/>
      <c r="F60" s="652"/>
      <c r="G60" s="652"/>
      <c r="H60" s="652"/>
      <c r="I60" s="652"/>
      <c r="J60" s="652"/>
      <c r="K60" s="652"/>
      <c r="L60" s="652"/>
    </row>
    <row r="61" spans="1:12" ht="13.5" customHeight="1">
      <c r="D61" s="652"/>
      <c r="E61" s="652"/>
      <c r="F61" s="652"/>
      <c r="G61" s="652"/>
      <c r="H61" s="652"/>
      <c r="I61" s="652"/>
      <c r="J61" s="652"/>
      <c r="K61" s="652"/>
      <c r="L61" s="652"/>
    </row>
    <row r="62" spans="1:12" ht="13.5" customHeight="1">
      <c r="A62" s="652"/>
      <c r="E62" s="652"/>
      <c r="F62" s="652"/>
      <c r="G62" s="652"/>
      <c r="H62" s="652"/>
      <c r="I62" s="652"/>
      <c r="J62" s="652"/>
      <c r="K62" s="652"/>
      <c r="L62" s="652"/>
    </row>
    <row r="63" spans="1:12">
      <c r="A63" s="652"/>
      <c r="E63" s="652"/>
    </row>
    <row r="64" spans="1:12">
      <c r="A64" s="652"/>
      <c r="E64" s="652"/>
    </row>
    <row r="65" spans="1:6">
      <c r="A65" s="652"/>
      <c r="E65" s="652"/>
    </row>
    <row r="66" spans="1:6">
      <c r="A66" s="652"/>
      <c r="E66" s="652"/>
    </row>
    <row r="67" spans="1:6">
      <c r="A67" s="652"/>
      <c r="B67" s="652"/>
      <c r="C67" s="652"/>
      <c r="D67" s="652"/>
      <c r="E67" s="652"/>
    </row>
    <row r="68" spans="1:6">
      <c r="A68" s="652"/>
      <c r="B68" s="652"/>
      <c r="C68" s="652"/>
      <c r="D68" s="652"/>
      <c r="E68" s="652"/>
    </row>
    <row r="69" spans="1:6">
      <c r="A69" s="652"/>
      <c r="B69" s="652"/>
      <c r="C69" s="652"/>
      <c r="D69" s="652"/>
      <c r="E69" s="652"/>
      <c r="F69" s="652"/>
    </row>
    <row r="70" spans="1:6">
      <c r="A70" s="652"/>
      <c r="B70" s="652"/>
      <c r="C70" s="652"/>
      <c r="D70" s="652"/>
      <c r="E70" s="652"/>
      <c r="F70" s="652"/>
    </row>
    <row r="71" spans="1:6">
      <c r="A71" s="652"/>
      <c r="B71" s="652"/>
      <c r="C71" s="652"/>
      <c r="D71" s="652"/>
      <c r="E71" s="652"/>
      <c r="F71" s="652"/>
    </row>
    <row r="72" spans="1:6">
      <c r="A72" s="652"/>
      <c r="B72" s="652"/>
      <c r="C72" s="652"/>
      <c r="D72" s="652"/>
      <c r="E72" s="652"/>
      <c r="F72" s="652"/>
    </row>
    <row r="73" spans="1:6">
      <c r="A73" s="652"/>
      <c r="B73" s="652"/>
      <c r="C73" s="652"/>
      <c r="D73" s="652"/>
      <c r="E73" s="652"/>
      <c r="F73" s="652"/>
    </row>
    <row r="74" spans="1:6">
      <c r="A74" s="652"/>
      <c r="B74" s="652"/>
      <c r="C74" s="652"/>
      <c r="D74" s="652"/>
      <c r="E74" s="652"/>
      <c r="F74" s="652"/>
    </row>
    <row r="75" spans="1:6" ht="13.5" customHeight="1">
      <c r="A75" s="652"/>
      <c r="B75" s="652"/>
      <c r="C75" s="652"/>
      <c r="D75" s="652"/>
      <c r="E75" s="652"/>
      <c r="F75" s="652"/>
    </row>
    <row r="76" spans="1:6" ht="13.5" customHeight="1">
      <c r="A76" s="652"/>
      <c r="B76" s="652"/>
      <c r="C76" s="652"/>
      <c r="D76" s="652"/>
      <c r="E76" s="652"/>
      <c r="F76" s="652"/>
    </row>
    <row r="77" spans="1:6">
      <c r="A77" s="652"/>
      <c r="B77" s="652"/>
      <c r="C77" s="652"/>
      <c r="D77" s="652"/>
      <c r="E77" s="652"/>
      <c r="F77" s="652"/>
    </row>
    <row r="78" spans="1:6">
      <c r="A78" s="652"/>
      <c r="B78" s="652"/>
      <c r="C78" s="652"/>
      <c r="D78" s="652"/>
      <c r="E78" s="652"/>
      <c r="F78" s="652"/>
    </row>
    <row r="79" spans="1:6">
      <c r="A79" s="652"/>
      <c r="B79" s="652"/>
      <c r="C79" s="652"/>
      <c r="D79" s="652"/>
      <c r="E79" s="652"/>
      <c r="F79" s="652"/>
    </row>
    <row r="80" spans="1:6">
      <c r="A80" s="652"/>
      <c r="B80" s="652"/>
      <c r="C80" s="652"/>
      <c r="D80" s="652"/>
      <c r="E80" s="652"/>
      <c r="F80" s="652"/>
    </row>
    <row r="81" spans="1:6">
      <c r="A81" s="652"/>
      <c r="B81" s="652"/>
      <c r="C81" s="652"/>
      <c r="D81" s="652"/>
      <c r="E81" s="652"/>
      <c r="F81" s="652"/>
    </row>
    <row r="87" spans="1:6">
      <c r="A87" s="1322" t="s">
        <v>6194</v>
      </c>
      <c r="B87" s="1322"/>
      <c r="C87" s="1322"/>
      <c r="D87" s="1322"/>
      <c r="E87" s="1322"/>
      <c r="F87" s="1323"/>
    </row>
    <row r="88" spans="1:6">
      <c r="A88" s="1324"/>
      <c r="B88" s="1324"/>
      <c r="C88" s="1324"/>
      <c r="D88" s="1324"/>
      <c r="E88" s="1324"/>
      <c r="F88" s="1325"/>
    </row>
    <row r="89" spans="1:6">
      <c r="A89" s="1318" t="s">
        <v>6193</v>
      </c>
      <c r="B89" s="1318"/>
      <c r="C89" s="1318"/>
      <c r="D89" s="1318"/>
      <c r="E89" s="1318"/>
      <c r="F89" s="1319"/>
    </row>
    <row r="90" spans="1:6">
      <c r="A90" s="1318"/>
      <c r="B90" s="1318"/>
      <c r="C90" s="1318"/>
      <c r="D90" s="1318"/>
      <c r="E90" s="1318"/>
      <c r="F90" s="1319"/>
    </row>
    <row r="91" spans="1:6">
      <c r="A91" s="1318"/>
      <c r="B91" s="1318"/>
      <c r="C91" s="1318"/>
      <c r="D91" s="1318"/>
      <c r="E91" s="1318"/>
      <c r="F91" s="1319"/>
    </row>
  </sheetData>
  <mergeCells count="97">
    <mergeCell ref="K7:K8"/>
    <mergeCell ref="K15:K16"/>
    <mergeCell ref="L7:L9"/>
    <mergeCell ref="A89:F91"/>
    <mergeCell ref="E48:F51"/>
    <mergeCell ref="G54:L56"/>
    <mergeCell ref="A87:F88"/>
    <mergeCell ref="A48:B52"/>
    <mergeCell ref="A26:C27"/>
    <mergeCell ref="A29:C32"/>
    <mergeCell ref="A54:B56"/>
    <mergeCell ref="A57:F57"/>
    <mergeCell ref="A2:A9"/>
    <mergeCell ref="A10:A17"/>
    <mergeCell ref="A34:A38"/>
    <mergeCell ref="C2:C9"/>
    <mergeCell ref="A18:C18"/>
    <mergeCell ref="A47:B47"/>
    <mergeCell ref="C47:D47"/>
    <mergeCell ref="E47:F47"/>
    <mergeCell ref="C49:D49"/>
    <mergeCell ref="A25:C25"/>
    <mergeCell ref="A19:B19"/>
    <mergeCell ref="E54:F54"/>
    <mergeCell ref="A28:C28"/>
    <mergeCell ref="A53:B53"/>
    <mergeCell ref="C53:D53"/>
    <mergeCell ref="E53:F53"/>
    <mergeCell ref="H47:K47"/>
    <mergeCell ref="C48:D48"/>
    <mergeCell ref="H48:K48"/>
    <mergeCell ref="C56:D56"/>
    <mergeCell ref="E56:F56"/>
    <mergeCell ref="C52:D52"/>
    <mergeCell ref="E52:F52"/>
    <mergeCell ref="H52:K52"/>
    <mergeCell ref="C55:D55"/>
    <mergeCell ref="E55:F55"/>
    <mergeCell ref="H49:K49"/>
    <mergeCell ref="C50:D50"/>
    <mergeCell ref="H50:K50"/>
    <mergeCell ref="C51:D51"/>
    <mergeCell ref="H51:K51"/>
    <mergeCell ref="C54:D54"/>
    <mergeCell ref="H40:K40"/>
    <mergeCell ref="H41:K41"/>
    <mergeCell ref="H42:K42"/>
    <mergeCell ref="H43:K43"/>
    <mergeCell ref="H44:K44"/>
    <mergeCell ref="H45:K45"/>
    <mergeCell ref="A46:B46"/>
    <mergeCell ref="C46:D46"/>
    <mergeCell ref="E46:F46"/>
    <mergeCell ref="H46:K46"/>
    <mergeCell ref="H36:K36"/>
    <mergeCell ref="H37:K37"/>
    <mergeCell ref="H38:K38"/>
    <mergeCell ref="A39:C39"/>
    <mergeCell ref="D39:F39"/>
    <mergeCell ref="H39:K39"/>
    <mergeCell ref="H32:K32"/>
    <mergeCell ref="A33:C33"/>
    <mergeCell ref="H33:K33"/>
    <mergeCell ref="H34:K34"/>
    <mergeCell ref="D35:F35"/>
    <mergeCell ref="H35:K35"/>
    <mergeCell ref="H30:K30"/>
    <mergeCell ref="D31:F31"/>
    <mergeCell ref="H31:K31"/>
    <mergeCell ref="H24:K24"/>
    <mergeCell ref="H25:K25"/>
    <mergeCell ref="H26:K26"/>
    <mergeCell ref="D27:F27"/>
    <mergeCell ref="H27:K27"/>
    <mergeCell ref="H18:K18"/>
    <mergeCell ref="D19:F19"/>
    <mergeCell ref="H19:K19"/>
    <mergeCell ref="H28:K28"/>
    <mergeCell ref="H29:K29"/>
    <mergeCell ref="H20:K20"/>
    <mergeCell ref="H21:K21"/>
    <mergeCell ref="H22:K22"/>
    <mergeCell ref="D23:F23"/>
    <mergeCell ref="H23:K23"/>
    <mergeCell ref="G17:J17"/>
    <mergeCell ref="G2:G9"/>
    <mergeCell ref="H2:H6"/>
    <mergeCell ref="H10:H14"/>
    <mergeCell ref="D2:D6"/>
    <mergeCell ref="D10:D14"/>
    <mergeCell ref="E2:E9"/>
    <mergeCell ref="H7:I7"/>
    <mergeCell ref="H9:I9"/>
    <mergeCell ref="H15:I15"/>
    <mergeCell ref="F2:F9"/>
    <mergeCell ref="D16:F16"/>
    <mergeCell ref="D17:E17"/>
  </mergeCells>
  <phoneticPr fontId="140" type="noConversion"/>
  <dataValidations count="1">
    <dataValidation type="list" allowBlank="1" showInputMessage="1" showErrorMessage="1" sqref="C20:C24" xr:uid="{00000000-0002-0000-0400-000000000000}">
      <formula1>"0,1,2,3,4"</formula1>
    </dataValidation>
  </dataValidations>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008D8-D215-4417-968C-3948F000A2F8}">
  <dimension ref="A1:X272"/>
  <sheetViews>
    <sheetView topLeftCell="F21" workbookViewId="0">
      <selection activeCell="F3" sqref="F3:H15"/>
    </sheetView>
  </sheetViews>
  <sheetFormatPr defaultColWidth="9" defaultRowHeight="14.25"/>
  <cols>
    <col min="1" max="1" width="2.28515625" style="800" customWidth="1"/>
    <col min="2" max="2" width="17.42578125" style="653" customWidth="1"/>
    <col min="3" max="3" width="34.85546875" style="654" customWidth="1"/>
    <col min="4" max="4" width="34.7109375" style="654" customWidth="1"/>
    <col min="5" max="5" width="35.85546875" style="654" customWidth="1"/>
    <col min="6" max="6" width="20.7109375" style="654" customWidth="1"/>
    <col min="7" max="7" width="10.7109375" style="653" customWidth="1"/>
    <col min="8" max="8" width="78.7109375" style="654" customWidth="1"/>
    <col min="9" max="9" width="2.28515625" style="652" customWidth="1"/>
    <col min="10" max="24" width="14" style="800" customWidth="1"/>
    <col min="25" max="16384" width="9" style="800"/>
  </cols>
  <sheetData>
    <row r="1" spans="1:24" ht="39.950000000000003" customHeight="1">
      <c r="A1" s="966" t="s">
        <v>1958</v>
      </c>
      <c r="B1" s="1346" t="s">
        <v>6192</v>
      </c>
      <c r="C1" s="1346"/>
      <c r="D1" s="1346"/>
      <c r="E1" s="1346"/>
      <c r="F1" s="1346"/>
      <c r="G1" s="1346"/>
      <c r="H1" s="1346"/>
      <c r="I1" s="1346"/>
    </row>
    <row r="2" spans="1:24" s="965" customFormat="1" ht="39.950000000000003" customHeight="1">
      <c r="A2" s="966"/>
      <c r="B2" s="1074" t="s">
        <v>6191</v>
      </c>
      <c r="C2" s="1073" t="s">
        <v>2</v>
      </c>
      <c r="D2" s="1073" t="s">
        <v>3</v>
      </c>
      <c r="E2" s="1073" t="s">
        <v>4</v>
      </c>
      <c r="F2" s="1073" t="s">
        <v>5</v>
      </c>
      <c r="G2" s="1073" t="s">
        <v>5905</v>
      </c>
      <c r="H2" s="1073" t="s">
        <v>6</v>
      </c>
      <c r="I2" s="901"/>
      <c r="J2" s="967"/>
      <c r="K2" s="967"/>
      <c r="L2" s="967"/>
      <c r="M2" s="967"/>
      <c r="N2" s="967"/>
      <c r="O2" s="967"/>
      <c r="P2" s="967"/>
      <c r="Q2" s="967"/>
      <c r="R2" s="967"/>
      <c r="S2" s="967"/>
      <c r="T2" s="967"/>
      <c r="U2" s="967"/>
      <c r="V2" s="967"/>
      <c r="W2" s="967"/>
      <c r="X2" s="967"/>
    </row>
    <row r="3" spans="1:24" ht="39.950000000000003" customHeight="1">
      <c r="A3" s="966"/>
      <c r="B3" s="1072" t="s">
        <v>6190</v>
      </c>
      <c r="C3" s="1342" t="s">
        <v>6189</v>
      </c>
      <c r="D3" s="1342" t="s">
        <v>6188</v>
      </c>
      <c r="E3" s="1342" t="s">
        <v>6187</v>
      </c>
      <c r="F3" s="1342" t="s">
        <v>6186</v>
      </c>
      <c r="G3" s="1344" t="s">
        <v>6168</v>
      </c>
      <c r="H3" s="1342" t="s">
        <v>6185</v>
      </c>
      <c r="I3" s="901"/>
      <c r="J3" s="817"/>
      <c r="K3" s="817"/>
      <c r="L3" s="817"/>
      <c r="M3" s="817"/>
      <c r="N3" s="817"/>
      <c r="O3" s="817"/>
      <c r="P3" s="817"/>
      <c r="Q3" s="817"/>
      <c r="R3" s="817"/>
      <c r="S3" s="817"/>
      <c r="T3" s="817"/>
      <c r="U3" s="817"/>
      <c r="V3" s="817"/>
      <c r="W3" s="817"/>
      <c r="X3" s="817"/>
    </row>
    <row r="4" spans="1:24" ht="39.950000000000003" customHeight="1">
      <c r="A4" s="966"/>
      <c r="B4" s="1071" t="s">
        <v>6184</v>
      </c>
      <c r="C4" s="1343"/>
      <c r="D4" s="1343"/>
      <c r="E4" s="1343"/>
      <c r="F4" s="1343"/>
      <c r="G4" s="1345"/>
      <c r="H4" s="1343"/>
      <c r="I4" s="901"/>
      <c r="J4" s="817"/>
      <c r="K4" s="817"/>
      <c r="L4" s="817"/>
      <c r="M4" s="817"/>
      <c r="N4" s="817"/>
      <c r="O4" s="817"/>
      <c r="P4" s="817"/>
      <c r="Q4" s="817"/>
      <c r="R4" s="817"/>
      <c r="S4" s="817"/>
      <c r="T4" s="817"/>
      <c r="U4" s="817"/>
      <c r="V4" s="817"/>
      <c r="W4" s="817"/>
      <c r="X4" s="817"/>
    </row>
    <row r="5" spans="1:24" ht="39.950000000000003" customHeight="1">
      <c r="A5" s="966"/>
      <c r="B5" s="1070" t="s">
        <v>19</v>
      </c>
      <c r="C5" s="1342" t="s">
        <v>6183</v>
      </c>
      <c r="D5" s="1342" t="s">
        <v>6182</v>
      </c>
      <c r="E5" s="1342" t="s">
        <v>6181</v>
      </c>
      <c r="F5" s="1342" t="s">
        <v>6180</v>
      </c>
      <c r="G5" s="1344" t="s">
        <v>6168</v>
      </c>
      <c r="H5" s="1342" t="s">
        <v>6179</v>
      </c>
      <c r="I5" s="901"/>
      <c r="J5" s="817"/>
      <c r="K5" s="817"/>
      <c r="L5" s="817"/>
      <c r="M5" s="817"/>
      <c r="N5" s="817"/>
      <c r="O5" s="817"/>
      <c r="P5" s="817"/>
      <c r="Q5" s="817"/>
      <c r="R5" s="817"/>
      <c r="S5" s="817"/>
      <c r="T5" s="817"/>
      <c r="U5" s="817"/>
      <c r="V5" s="817"/>
      <c r="W5" s="817"/>
      <c r="X5" s="817"/>
    </row>
    <row r="6" spans="1:24" ht="39.950000000000003" customHeight="1">
      <c r="A6" s="966"/>
      <c r="B6" s="1069" t="s">
        <v>6178</v>
      </c>
      <c r="C6" s="1343"/>
      <c r="D6" s="1343"/>
      <c r="E6" s="1343"/>
      <c r="F6" s="1343"/>
      <c r="G6" s="1345"/>
      <c r="H6" s="1343"/>
      <c r="I6" s="901"/>
      <c r="J6" s="817"/>
      <c r="K6" s="817"/>
      <c r="L6" s="817"/>
      <c r="M6" s="817"/>
      <c r="N6" s="817"/>
      <c r="O6" s="817"/>
      <c r="P6" s="817"/>
      <c r="Q6" s="817"/>
      <c r="R6" s="817"/>
      <c r="S6" s="817"/>
      <c r="T6" s="817"/>
      <c r="U6" s="817"/>
      <c r="V6" s="817"/>
      <c r="W6" s="817"/>
      <c r="X6" s="817"/>
    </row>
    <row r="7" spans="1:24" ht="39.950000000000003" customHeight="1">
      <c r="A7" s="966"/>
      <c r="B7" s="1070" t="s">
        <v>266</v>
      </c>
      <c r="C7" s="1340" t="s">
        <v>6177</v>
      </c>
      <c r="D7" s="1340" t="s">
        <v>6176</v>
      </c>
      <c r="E7" s="1340" t="s">
        <v>6175</v>
      </c>
      <c r="F7" s="1340" t="s">
        <v>6155</v>
      </c>
      <c r="G7" s="1347" t="s">
        <v>6154</v>
      </c>
      <c r="H7" s="1340" t="s">
        <v>6174</v>
      </c>
      <c r="I7" s="901"/>
      <c r="J7" s="817"/>
      <c r="K7" s="817"/>
      <c r="L7" s="817"/>
      <c r="M7" s="817"/>
      <c r="N7" s="817"/>
      <c r="O7" s="817"/>
      <c r="P7" s="817"/>
      <c r="Q7" s="817"/>
      <c r="R7" s="817"/>
      <c r="S7" s="817"/>
      <c r="T7" s="817"/>
      <c r="U7" s="817"/>
      <c r="V7" s="817"/>
      <c r="W7" s="817"/>
      <c r="X7" s="817"/>
    </row>
    <row r="8" spans="1:24" ht="39.950000000000003" customHeight="1">
      <c r="A8" s="966"/>
      <c r="B8" s="1069" t="s">
        <v>6173</v>
      </c>
      <c r="C8" s="1341"/>
      <c r="D8" s="1341"/>
      <c r="E8" s="1341"/>
      <c r="F8" s="1341"/>
      <c r="G8" s="1348"/>
      <c r="H8" s="1341"/>
      <c r="I8" s="901"/>
      <c r="J8" s="817"/>
      <c r="K8" s="817"/>
      <c r="L8" s="817"/>
      <c r="M8" s="817"/>
      <c r="N8" s="817"/>
      <c r="O8" s="817"/>
      <c r="P8" s="817"/>
      <c r="Q8" s="817"/>
      <c r="R8" s="817"/>
      <c r="S8" s="817"/>
      <c r="T8" s="817"/>
      <c r="U8" s="817"/>
      <c r="V8" s="817"/>
      <c r="W8" s="817"/>
      <c r="X8" s="817"/>
    </row>
    <row r="9" spans="1:24" ht="39.950000000000003" customHeight="1">
      <c r="A9" s="966"/>
      <c r="B9" s="1070" t="s">
        <v>6133</v>
      </c>
      <c r="C9" s="1342" t="s">
        <v>6172</v>
      </c>
      <c r="D9" s="1342" t="s">
        <v>6171</v>
      </c>
      <c r="E9" s="1342" t="s">
        <v>6170</v>
      </c>
      <c r="F9" s="1342" t="s">
        <v>6169</v>
      </c>
      <c r="G9" s="1344" t="s">
        <v>6168</v>
      </c>
      <c r="H9" s="1342" t="s">
        <v>6167</v>
      </c>
      <c r="I9" s="901"/>
      <c r="J9" s="817"/>
      <c r="K9" s="817"/>
      <c r="L9" s="817"/>
      <c r="M9" s="817"/>
      <c r="N9" s="817"/>
      <c r="O9" s="817"/>
      <c r="P9" s="817"/>
      <c r="Q9" s="817"/>
      <c r="R9" s="817"/>
      <c r="S9" s="817"/>
      <c r="T9" s="817"/>
      <c r="U9" s="817"/>
      <c r="V9" s="817"/>
      <c r="W9" s="817"/>
      <c r="X9" s="817"/>
    </row>
    <row r="10" spans="1:24" ht="39.950000000000003" customHeight="1">
      <c r="A10" s="966"/>
      <c r="B10" s="1069" t="s">
        <v>5626</v>
      </c>
      <c r="C10" s="1343"/>
      <c r="D10" s="1343"/>
      <c r="E10" s="1343"/>
      <c r="F10" s="1343"/>
      <c r="G10" s="1345"/>
      <c r="H10" s="1343"/>
      <c r="I10" s="901"/>
      <c r="J10" s="817"/>
      <c r="K10" s="817"/>
      <c r="L10" s="817"/>
      <c r="M10" s="817"/>
      <c r="N10" s="817"/>
      <c r="O10" s="817"/>
      <c r="P10" s="817"/>
      <c r="Q10" s="817"/>
      <c r="R10" s="817"/>
      <c r="S10" s="817"/>
      <c r="T10" s="817"/>
      <c r="U10" s="817"/>
      <c r="V10" s="817"/>
      <c r="W10" s="817"/>
      <c r="X10" s="817"/>
    </row>
    <row r="11" spans="1:24" ht="39.950000000000003" customHeight="1">
      <c r="A11" s="966"/>
      <c r="B11" s="1070" t="s">
        <v>6166</v>
      </c>
      <c r="C11" s="1342" t="s">
        <v>6164</v>
      </c>
      <c r="D11" s="1342" t="s">
        <v>6163</v>
      </c>
      <c r="E11" s="1342" t="s">
        <v>6162</v>
      </c>
      <c r="F11" s="1342" t="s">
        <v>6161</v>
      </c>
      <c r="G11" s="1344" t="s">
        <v>6160</v>
      </c>
      <c r="H11" s="1342" t="s">
        <v>6159</v>
      </c>
      <c r="I11" s="901"/>
      <c r="J11" s="817"/>
      <c r="K11" s="817"/>
      <c r="L11" s="817"/>
      <c r="M11" s="817"/>
      <c r="N11" s="817"/>
      <c r="O11" s="817"/>
      <c r="P11" s="817"/>
      <c r="Q11" s="817"/>
      <c r="R11" s="817"/>
      <c r="S11" s="817"/>
      <c r="T11" s="817"/>
      <c r="U11" s="817"/>
      <c r="V11" s="817"/>
      <c r="W11" s="817"/>
      <c r="X11" s="817"/>
    </row>
    <row r="12" spans="1:24" ht="39.950000000000003" customHeight="1">
      <c r="A12" s="966"/>
      <c r="B12" s="1069" t="s">
        <v>6165</v>
      </c>
      <c r="C12" s="1343" t="s">
        <v>6164</v>
      </c>
      <c r="D12" s="1343" t="s">
        <v>6163</v>
      </c>
      <c r="E12" s="1343" t="s">
        <v>6162</v>
      </c>
      <c r="F12" s="1343" t="s">
        <v>6161</v>
      </c>
      <c r="G12" s="1345" t="s">
        <v>6160</v>
      </c>
      <c r="H12" s="1343" t="s">
        <v>6159</v>
      </c>
      <c r="I12" s="901"/>
      <c r="J12" s="817"/>
      <c r="K12" s="817"/>
      <c r="L12" s="817"/>
      <c r="M12" s="817"/>
      <c r="N12" s="817"/>
      <c r="O12" s="817"/>
      <c r="P12" s="817"/>
      <c r="Q12" s="817"/>
      <c r="R12" s="817"/>
      <c r="S12" s="817"/>
      <c r="T12" s="817"/>
      <c r="U12" s="817"/>
      <c r="V12" s="817"/>
      <c r="W12" s="817"/>
      <c r="X12" s="817"/>
    </row>
    <row r="13" spans="1:24" ht="39.950000000000003" customHeight="1">
      <c r="A13" s="966"/>
      <c r="B13" s="1070" t="s">
        <v>4226</v>
      </c>
      <c r="C13" s="1342" t="s">
        <v>6158</v>
      </c>
      <c r="D13" s="1342" t="s">
        <v>6157</v>
      </c>
      <c r="E13" s="1342" t="s">
        <v>6156</v>
      </c>
      <c r="F13" s="1342" t="s">
        <v>6155</v>
      </c>
      <c r="G13" s="1344" t="s">
        <v>6154</v>
      </c>
      <c r="H13" s="1342" t="s">
        <v>6153</v>
      </c>
      <c r="I13" s="901"/>
      <c r="J13" s="817"/>
      <c r="K13" s="817"/>
      <c r="L13" s="817"/>
      <c r="M13" s="817"/>
      <c r="N13" s="817"/>
      <c r="O13" s="817"/>
      <c r="P13" s="817"/>
      <c r="Q13" s="817"/>
      <c r="R13" s="817"/>
      <c r="S13" s="817"/>
      <c r="T13" s="817"/>
      <c r="U13" s="817"/>
      <c r="V13" s="817"/>
      <c r="W13" s="817"/>
      <c r="X13" s="817"/>
    </row>
    <row r="14" spans="1:24" ht="39.950000000000003" customHeight="1">
      <c r="A14" s="966"/>
      <c r="B14" s="1069" t="s">
        <v>6152</v>
      </c>
      <c r="C14" s="1343"/>
      <c r="D14" s="1343"/>
      <c r="E14" s="1343"/>
      <c r="F14" s="1343"/>
      <c r="G14" s="1345"/>
      <c r="H14" s="1343"/>
      <c r="I14" s="901"/>
      <c r="J14" s="817"/>
      <c r="K14" s="817"/>
      <c r="L14" s="817"/>
      <c r="M14" s="817"/>
      <c r="N14" s="817"/>
      <c r="O14" s="817"/>
      <c r="P14" s="817"/>
      <c r="Q14" s="817"/>
      <c r="R14" s="817"/>
      <c r="S14" s="817"/>
      <c r="T14" s="817"/>
      <c r="U14" s="817"/>
      <c r="V14" s="817"/>
      <c r="W14" s="817"/>
      <c r="X14" s="817"/>
    </row>
    <row r="15" spans="1:24" s="965" customFormat="1" ht="39.950000000000003" customHeight="1">
      <c r="A15" s="966"/>
      <c r="B15" s="1068" t="s">
        <v>37</v>
      </c>
      <c r="C15" s="1067" t="s">
        <v>2</v>
      </c>
      <c r="D15" s="1067" t="s">
        <v>3</v>
      </c>
      <c r="E15" s="1067" t="s">
        <v>4</v>
      </c>
      <c r="F15" s="1067" t="s">
        <v>5</v>
      </c>
      <c r="G15" s="1067" t="s">
        <v>5905</v>
      </c>
      <c r="H15" s="1067" t="s">
        <v>6</v>
      </c>
      <c r="I15" s="901"/>
      <c r="J15" s="967"/>
      <c r="K15" s="967"/>
      <c r="L15" s="967"/>
      <c r="M15" s="967"/>
      <c r="N15" s="967"/>
      <c r="O15" s="967"/>
      <c r="P15" s="967"/>
      <c r="Q15" s="967"/>
      <c r="R15" s="967"/>
      <c r="S15" s="967"/>
      <c r="T15" s="967"/>
      <c r="U15" s="967"/>
      <c r="V15" s="967"/>
      <c r="W15" s="967"/>
      <c r="X15" s="967"/>
    </row>
    <row r="16" spans="1:24" ht="39.950000000000003" customHeight="1">
      <c r="A16" s="966"/>
      <c r="B16" s="1065" t="s">
        <v>6151</v>
      </c>
      <c r="C16" s="1338" t="s">
        <v>6150</v>
      </c>
      <c r="D16" s="1336" t="s">
        <v>6149</v>
      </c>
      <c r="E16" s="1336" t="s">
        <v>6148</v>
      </c>
      <c r="F16" s="1336" t="s">
        <v>6147</v>
      </c>
      <c r="G16" s="1353" t="s">
        <v>6111</v>
      </c>
      <c r="H16" s="1336" t="s">
        <v>6146</v>
      </c>
      <c r="I16" s="901"/>
      <c r="J16" s="817"/>
      <c r="K16" s="817"/>
      <c r="L16" s="817"/>
      <c r="M16" s="817"/>
      <c r="N16" s="817"/>
      <c r="O16" s="817"/>
      <c r="P16" s="817"/>
      <c r="Q16" s="817"/>
      <c r="R16" s="817"/>
      <c r="S16" s="817"/>
      <c r="T16" s="817"/>
      <c r="U16" s="817"/>
      <c r="V16" s="817"/>
      <c r="W16" s="817"/>
      <c r="X16" s="817"/>
    </row>
    <row r="17" spans="1:24" ht="39.950000000000003" customHeight="1">
      <c r="A17" s="966"/>
      <c r="B17" s="1064" t="s">
        <v>768</v>
      </c>
      <c r="C17" s="1339" t="s">
        <v>6150</v>
      </c>
      <c r="D17" s="1337" t="s">
        <v>6149</v>
      </c>
      <c r="E17" s="1337" t="s">
        <v>6148</v>
      </c>
      <c r="F17" s="1337" t="s">
        <v>6147</v>
      </c>
      <c r="G17" s="1354" t="s">
        <v>6111</v>
      </c>
      <c r="H17" s="1337" t="s">
        <v>6146</v>
      </c>
      <c r="I17" s="901"/>
      <c r="J17" s="817"/>
      <c r="K17" s="817"/>
      <c r="L17" s="817"/>
      <c r="M17" s="817"/>
      <c r="N17" s="817"/>
      <c r="O17" s="817"/>
      <c r="P17" s="817"/>
      <c r="Q17" s="817"/>
      <c r="R17" s="817"/>
      <c r="S17" s="817"/>
      <c r="T17" s="817"/>
      <c r="U17" s="817"/>
      <c r="V17" s="817"/>
      <c r="W17" s="817"/>
      <c r="X17" s="817"/>
    </row>
    <row r="18" spans="1:24" ht="39.950000000000003" customHeight="1">
      <c r="A18" s="966"/>
      <c r="B18" s="1065" t="s">
        <v>6145</v>
      </c>
      <c r="C18" s="1338" t="s">
        <v>6144</v>
      </c>
      <c r="D18" s="1336" t="s">
        <v>6143</v>
      </c>
      <c r="E18" s="1336" t="s">
        <v>6142</v>
      </c>
      <c r="F18" s="1336" t="s">
        <v>6141</v>
      </c>
      <c r="G18" s="1353" t="s">
        <v>6140</v>
      </c>
      <c r="H18" s="1336" t="s">
        <v>6139</v>
      </c>
      <c r="I18" s="901"/>
      <c r="J18" s="817"/>
      <c r="K18" s="817"/>
      <c r="L18" s="817"/>
      <c r="M18" s="817"/>
      <c r="N18" s="817"/>
      <c r="O18" s="817"/>
      <c r="P18" s="817"/>
      <c r="Q18" s="817"/>
      <c r="R18" s="817"/>
      <c r="S18" s="817"/>
      <c r="T18" s="817"/>
      <c r="U18" s="817"/>
      <c r="V18" s="817"/>
      <c r="W18" s="817"/>
      <c r="X18" s="817"/>
    </row>
    <row r="19" spans="1:24" ht="39.950000000000003" customHeight="1">
      <c r="A19" s="966"/>
      <c r="B19" s="1064" t="s">
        <v>38</v>
      </c>
      <c r="C19" s="1339"/>
      <c r="D19" s="1337"/>
      <c r="E19" s="1337"/>
      <c r="F19" s="1337"/>
      <c r="G19" s="1354"/>
      <c r="H19" s="1337"/>
      <c r="I19" s="901"/>
      <c r="J19" s="817"/>
      <c r="K19" s="817"/>
      <c r="L19" s="817"/>
      <c r="M19" s="817"/>
      <c r="N19" s="817"/>
      <c r="O19" s="817"/>
      <c r="P19" s="817"/>
      <c r="Q19" s="817"/>
      <c r="R19" s="817"/>
      <c r="S19" s="817"/>
      <c r="T19" s="817"/>
      <c r="U19" s="817"/>
      <c r="V19" s="817"/>
      <c r="W19" s="817"/>
      <c r="X19" s="817"/>
    </row>
    <row r="20" spans="1:24" ht="39.950000000000003" customHeight="1">
      <c r="A20" s="966"/>
      <c r="B20" s="1065" t="s">
        <v>56</v>
      </c>
      <c r="C20" s="1338" t="s">
        <v>6137</v>
      </c>
      <c r="D20" s="1336" t="s">
        <v>6136</v>
      </c>
      <c r="E20" s="1336" t="s">
        <v>6135</v>
      </c>
      <c r="F20" s="1336" t="s">
        <v>6125</v>
      </c>
      <c r="G20" s="1353" t="s">
        <v>6111</v>
      </c>
      <c r="H20" s="1336" t="s">
        <v>6134</v>
      </c>
      <c r="I20" s="901"/>
      <c r="J20" s="817" t="s">
        <v>6116</v>
      </c>
      <c r="K20" s="817"/>
      <c r="L20" s="817"/>
      <c r="M20" s="817"/>
      <c r="N20" s="817"/>
      <c r="O20" s="817"/>
      <c r="P20" s="817"/>
      <c r="Q20" s="817"/>
      <c r="R20" s="817"/>
      <c r="S20" s="817"/>
      <c r="T20" s="817"/>
      <c r="U20" s="817"/>
      <c r="V20" s="817"/>
      <c r="W20" s="817"/>
      <c r="X20" s="817"/>
    </row>
    <row r="21" spans="1:24" s="965" customFormat="1" ht="39.950000000000003" customHeight="1">
      <c r="A21" s="966"/>
      <c r="B21" s="1064" t="s">
        <v>6138</v>
      </c>
      <c r="C21" s="1339" t="s">
        <v>6137</v>
      </c>
      <c r="D21" s="1337" t="s">
        <v>6136</v>
      </c>
      <c r="E21" s="1337" t="s">
        <v>6135</v>
      </c>
      <c r="F21" s="1337" t="s">
        <v>6125</v>
      </c>
      <c r="G21" s="1354" t="s">
        <v>6111</v>
      </c>
      <c r="H21" s="1337" t="s">
        <v>6134</v>
      </c>
      <c r="I21" s="901"/>
      <c r="J21" s="967"/>
      <c r="K21" s="967"/>
      <c r="L21" s="967"/>
      <c r="M21" s="967"/>
      <c r="N21" s="967"/>
      <c r="O21" s="967"/>
      <c r="P21" s="967"/>
      <c r="Q21" s="967"/>
      <c r="R21" s="967"/>
      <c r="S21" s="967"/>
      <c r="T21" s="967"/>
      <c r="U21" s="967"/>
      <c r="V21" s="967"/>
      <c r="W21" s="967"/>
      <c r="X21" s="967"/>
    </row>
    <row r="22" spans="1:24" ht="39.950000000000003" customHeight="1">
      <c r="A22" s="966"/>
      <c r="B22" s="1065" t="s">
        <v>6133</v>
      </c>
      <c r="C22" s="1338" t="s">
        <v>6132</v>
      </c>
      <c r="D22" s="1336" t="s">
        <v>6131</v>
      </c>
      <c r="E22" s="1336" t="s">
        <v>6130</v>
      </c>
      <c r="F22" s="1336" t="s">
        <v>6129</v>
      </c>
      <c r="G22" s="1353" t="s">
        <v>6128</v>
      </c>
      <c r="H22" s="1336" t="s">
        <v>6127</v>
      </c>
      <c r="I22" s="901"/>
      <c r="J22" s="817"/>
      <c r="K22" s="817"/>
      <c r="L22" s="817"/>
      <c r="M22" s="817"/>
      <c r="N22" s="817"/>
      <c r="O22" s="817"/>
      <c r="P22" s="817"/>
      <c r="Q22" s="817"/>
      <c r="R22" s="817"/>
      <c r="S22" s="817"/>
      <c r="T22" s="817"/>
      <c r="U22" s="817"/>
      <c r="V22" s="817"/>
      <c r="W22" s="817"/>
      <c r="X22" s="817"/>
    </row>
    <row r="23" spans="1:24" ht="39.950000000000003" customHeight="1">
      <c r="A23" s="966"/>
      <c r="B23" s="1064" t="s">
        <v>6126</v>
      </c>
      <c r="C23" s="1339"/>
      <c r="D23" s="1337"/>
      <c r="E23" s="1337"/>
      <c r="F23" s="1337" t="s">
        <v>6125</v>
      </c>
      <c r="G23" s="1354" t="s">
        <v>6111</v>
      </c>
      <c r="H23" s="1337"/>
      <c r="I23" s="901"/>
      <c r="J23" s="817"/>
      <c r="K23" s="817"/>
      <c r="L23" s="817"/>
      <c r="M23" s="817"/>
      <c r="N23" s="817"/>
      <c r="O23" s="817"/>
      <c r="P23" s="817"/>
      <c r="Q23" s="817"/>
      <c r="R23" s="817"/>
      <c r="S23" s="817"/>
      <c r="T23" s="817"/>
      <c r="U23" s="817"/>
      <c r="V23" s="817"/>
      <c r="W23" s="817"/>
      <c r="X23" s="817"/>
    </row>
    <row r="24" spans="1:24" ht="39.950000000000003" customHeight="1">
      <c r="A24" s="966"/>
      <c r="B24" s="1065" t="s">
        <v>6124</v>
      </c>
      <c r="C24" s="1338" t="s">
        <v>6123</v>
      </c>
      <c r="D24" s="1336" t="s">
        <v>6122</v>
      </c>
      <c r="E24" s="1336" t="s">
        <v>6121</v>
      </c>
      <c r="F24" s="1336" t="s">
        <v>6120</v>
      </c>
      <c r="G24" s="1353" t="s">
        <v>6111</v>
      </c>
      <c r="H24" s="1336" t="s">
        <v>6119</v>
      </c>
      <c r="I24" s="901"/>
      <c r="J24" s="817"/>
      <c r="K24" s="817"/>
      <c r="L24" s="817"/>
      <c r="M24" s="817"/>
      <c r="N24" s="817"/>
      <c r="O24" s="817"/>
      <c r="P24" s="817"/>
      <c r="Q24" s="817"/>
      <c r="R24" s="817"/>
      <c r="S24" s="817"/>
      <c r="T24" s="817"/>
      <c r="U24" s="817"/>
      <c r="V24" s="817"/>
      <c r="W24" s="817"/>
      <c r="X24" s="817"/>
    </row>
    <row r="25" spans="1:24" ht="39.950000000000003" customHeight="1">
      <c r="A25" s="966"/>
      <c r="B25" s="1066" t="s">
        <v>6118</v>
      </c>
      <c r="C25" s="1339"/>
      <c r="D25" s="1337"/>
      <c r="E25" s="1337"/>
      <c r="F25" s="1337"/>
      <c r="G25" s="1354" t="s">
        <v>6111</v>
      </c>
      <c r="H25" s="1337"/>
      <c r="I25" s="901"/>
      <c r="J25" s="817"/>
      <c r="K25" s="817"/>
      <c r="L25" s="817"/>
      <c r="M25" s="817"/>
      <c r="N25" s="817"/>
      <c r="O25" s="817"/>
      <c r="P25" s="817"/>
      <c r="Q25" s="817"/>
      <c r="R25" s="817"/>
      <c r="S25" s="817"/>
      <c r="T25" s="817"/>
      <c r="U25" s="817"/>
      <c r="V25" s="817"/>
      <c r="W25" s="817"/>
      <c r="X25" s="817"/>
    </row>
    <row r="26" spans="1:24" ht="39.950000000000003" customHeight="1">
      <c r="A26" s="966"/>
      <c r="B26" s="1065" t="s">
        <v>6117</v>
      </c>
      <c r="C26" s="1338" t="s">
        <v>6115</v>
      </c>
      <c r="D26" s="1336" t="s">
        <v>6114</v>
      </c>
      <c r="E26" s="1336" t="s">
        <v>6113</v>
      </c>
      <c r="F26" s="1336" t="s">
        <v>6112</v>
      </c>
      <c r="G26" s="1353" t="s">
        <v>6111</v>
      </c>
      <c r="H26" s="1336" t="s">
        <v>6110</v>
      </c>
      <c r="I26" s="901"/>
      <c r="J26" s="817" t="s">
        <v>6116</v>
      </c>
      <c r="K26" s="817"/>
      <c r="L26" s="817"/>
      <c r="M26" s="817"/>
      <c r="N26" s="817"/>
      <c r="O26" s="817"/>
      <c r="P26" s="817"/>
      <c r="Q26" s="817"/>
      <c r="R26" s="817"/>
      <c r="S26" s="817"/>
      <c r="T26" s="817"/>
      <c r="U26" s="817"/>
      <c r="V26" s="817"/>
      <c r="W26" s="817"/>
      <c r="X26" s="817"/>
    </row>
    <row r="27" spans="1:24" s="965" customFormat="1" ht="39.950000000000003" customHeight="1">
      <c r="A27" s="966"/>
      <c r="B27" s="1064" t="s">
        <v>50</v>
      </c>
      <c r="C27" s="1339" t="s">
        <v>6115</v>
      </c>
      <c r="D27" s="1337" t="s">
        <v>6114</v>
      </c>
      <c r="E27" s="1337" t="s">
        <v>6113</v>
      </c>
      <c r="F27" s="1337" t="s">
        <v>6112</v>
      </c>
      <c r="G27" s="1354" t="s">
        <v>6111</v>
      </c>
      <c r="H27" s="1337" t="s">
        <v>6110</v>
      </c>
      <c r="I27" s="901"/>
      <c r="J27" s="967"/>
      <c r="K27" s="967"/>
      <c r="L27" s="967"/>
      <c r="M27" s="967"/>
      <c r="N27" s="967"/>
      <c r="O27" s="967"/>
      <c r="P27" s="967"/>
      <c r="Q27" s="967"/>
      <c r="R27" s="967"/>
      <c r="S27" s="967"/>
      <c r="T27" s="967"/>
      <c r="U27" s="967"/>
      <c r="V27" s="967"/>
      <c r="W27" s="967"/>
      <c r="X27" s="967"/>
    </row>
    <row r="28" spans="1:24" ht="39.950000000000003" customHeight="1">
      <c r="A28" s="966"/>
      <c r="B28" s="1063" t="s">
        <v>68</v>
      </c>
      <c r="C28" s="1062" t="s">
        <v>2</v>
      </c>
      <c r="D28" s="1062" t="s">
        <v>3</v>
      </c>
      <c r="E28" s="1062" t="s">
        <v>4</v>
      </c>
      <c r="F28" s="1062" t="s">
        <v>5</v>
      </c>
      <c r="G28" s="1062" t="s">
        <v>5905</v>
      </c>
      <c r="H28" s="1062" t="s">
        <v>6</v>
      </c>
      <c r="I28" s="901"/>
      <c r="J28" s="817"/>
      <c r="K28" s="817"/>
      <c r="L28" s="817"/>
      <c r="M28" s="817"/>
      <c r="N28" s="817"/>
      <c r="O28" s="817"/>
      <c r="P28" s="817"/>
      <c r="Q28" s="817"/>
      <c r="R28" s="817"/>
      <c r="S28" s="817"/>
      <c r="T28" s="817"/>
      <c r="U28" s="817"/>
      <c r="V28" s="817"/>
      <c r="W28" s="817"/>
      <c r="X28" s="817"/>
    </row>
    <row r="29" spans="1:24" s="965" customFormat="1" ht="39.950000000000003" customHeight="1">
      <c r="A29" s="966"/>
      <c r="B29" s="1061" t="s">
        <v>6109</v>
      </c>
      <c r="C29" s="1332" t="s">
        <v>5892</v>
      </c>
      <c r="D29" s="1332" t="s">
        <v>5891</v>
      </c>
      <c r="E29" s="1332" t="s">
        <v>127</v>
      </c>
      <c r="F29" s="1332" t="s">
        <v>128</v>
      </c>
      <c r="G29" s="1355" t="s">
        <v>5901</v>
      </c>
      <c r="H29" s="1332" t="s">
        <v>5903</v>
      </c>
      <c r="I29" s="901"/>
      <c r="J29" s="967"/>
      <c r="K29" s="967"/>
      <c r="L29" s="967"/>
      <c r="M29" s="967"/>
      <c r="N29" s="967"/>
      <c r="O29" s="967"/>
      <c r="P29" s="967"/>
      <c r="Q29" s="967"/>
      <c r="R29" s="967"/>
      <c r="S29" s="967"/>
      <c r="T29" s="967"/>
      <c r="U29" s="967"/>
      <c r="V29" s="967"/>
      <c r="W29" s="967"/>
      <c r="X29" s="967"/>
    </row>
    <row r="30" spans="1:24" ht="39.950000000000003" customHeight="1">
      <c r="A30" s="966"/>
      <c r="B30" s="1060" t="s">
        <v>6108</v>
      </c>
      <c r="C30" s="1333" t="s">
        <v>5892</v>
      </c>
      <c r="D30" s="1333" t="s">
        <v>5891</v>
      </c>
      <c r="E30" s="1333" t="s">
        <v>127</v>
      </c>
      <c r="F30" s="1333" t="s">
        <v>128</v>
      </c>
      <c r="G30" s="1356" t="s">
        <v>5901</v>
      </c>
      <c r="H30" s="1333" t="s">
        <v>5903</v>
      </c>
      <c r="I30" s="901"/>
      <c r="J30" s="817"/>
      <c r="K30" s="817"/>
      <c r="L30" s="817"/>
      <c r="M30" s="817"/>
      <c r="N30" s="817"/>
      <c r="O30" s="817"/>
      <c r="P30" s="817"/>
      <c r="Q30" s="817"/>
      <c r="R30" s="817"/>
      <c r="S30" s="817"/>
      <c r="T30" s="817"/>
      <c r="U30" s="817"/>
      <c r="V30" s="817"/>
      <c r="W30" s="817"/>
      <c r="X30" s="817"/>
    </row>
    <row r="31" spans="1:24" s="965" customFormat="1" ht="39.950000000000003" customHeight="1">
      <c r="A31" s="966"/>
      <c r="B31" s="1061" t="s">
        <v>75</v>
      </c>
      <c r="C31" s="1332" t="s">
        <v>6106</v>
      </c>
      <c r="D31" s="1332" t="s">
        <v>6105</v>
      </c>
      <c r="E31" s="1332" t="s">
        <v>6104</v>
      </c>
      <c r="F31" s="1332" t="s">
        <v>6103</v>
      </c>
      <c r="G31" s="1355" t="s">
        <v>6083</v>
      </c>
      <c r="H31" s="1332" t="s">
        <v>6102</v>
      </c>
      <c r="I31" s="901"/>
      <c r="J31" s="967"/>
      <c r="K31" s="967"/>
      <c r="L31" s="967"/>
      <c r="M31" s="967"/>
      <c r="N31" s="967"/>
      <c r="O31" s="967"/>
      <c r="P31" s="967"/>
      <c r="Q31" s="967"/>
      <c r="R31" s="967"/>
      <c r="S31" s="967"/>
      <c r="T31" s="967"/>
      <c r="U31" s="967"/>
      <c r="V31" s="967"/>
      <c r="W31" s="967"/>
      <c r="X31" s="967"/>
    </row>
    <row r="32" spans="1:24" ht="39.950000000000003" customHeight="1">
      <c r="A32" s="966"/>
      <c r="B32" s="1060" t="s">
        <v>6107</v>
      </c>
      <c r="C32" s="1333" t="s">
        <v>6106</v>
      </c>
      <c r="D32" s="1333" t="s">
        <v>6105</v>
      </c>
      <c r="E32" s="1333" t="s">
        <v>6104</v>
      </c>
      <c r="F32" s="1333" t="s">
        <v>6103</v>
      </c>
      <c r="G32" s="1356" t="s">
        <v>6083</v>
      </c>
      <c r="H32" s="1333" t="s">
        <v>6102</v>
      </c>
      <c r="I32" s="901"/>
      <c r="J32" s="817"/>
      <c r="K32" s="817"/>
      <c r="L32" s="817"/>
      <c r="M32" s="817"/>
      <c r="N32" s="817"/>
      <c r="O32" s="817"/>
      <c r="P32" s="817"/>
      <c r="Q32" s="817"/>
      <c r="R32" s="817"/>
      <c r="S32" s="817"/>
      <c r="T32" s="817"/>
      <c r="U32" s="817"/>
      <c r="V32" s="817"/>
      <c r="W32" s="817"/>
      <c r="X32" s="817"/>
    </row>
    <row r="33" spans="1:24" s="965" customFormat="1" ht="39.950000000000003" customHeight="1">
      <c r="A33" s="966"/>
      <c r="B33" s="1061" t="s">
        <v>69</v>
      </c>
      <c r="C33" s="1332" t="s">
        <v>6100</v>
      </c>
      <c r="D33" s="1332" t="s">
        <v>6099</v>
      </c>
      <c r="E33" s="1332" t="s">
        <v>6098</v>
      </c>
      <c r="F33" s="1332" t="s">
        <v>6097</v>
      </c>
      <c r="G33" s="1355" t="s">
        <v>6096</v>
      </c>
      <c r="H33" s="1332" t="s">
        <v>6095</v>
      </c>
      <c r="I33" s="901"/>
      <c r="J33" s="967"/>
      <c r="K33" s="967"/>
      <c r="L33" s="967"/>
      <c r="M33" s="967"/>
      <c r="N33" s="967"/>
      <c r="O33" s="967"/>
      <c r="P33" s="967"/>
      <c r="Q33" s="967"/>
      <c r="R33" s="967"/>
      <c r="S33" s="967"/>
      <c r="T33" s="967"/>
      <c r="U33" s="967"/>
      <c r="V33" s="967"/>
      <c r="W33" s="967"/>
      <c r="X33" s="967"/>
    </row>
    <row r="34" spans="1:24" ht="39.950000000000003" customHeight="1">
      <c r="A34" s="966"/>
      <c r="B34" s="1060" t="s">
        <v>6101</v>
      </c>
      <c r="C34" s="1333" t="s">
        <v>6100</v>
      </c>
      <c r="D34" s="1333" t="s">
        <v>6099</v>
      </c>
      <c r="E34" s="1333" t="s">
        <v>6098</v>
      </c>
      <c r="F34" s="1333" t="s">
        <v>6097</v>
      </c>
      <c r="G34" s="1356" t="s">
        <v>6096</v>
      </c>
      <c r="H34" s="1333" t="s">
        <v>6095</v>
      </c>
      <c r="I34" s="901"/>
      <c r="J34" s="817"/>
      <c r="K34" s="817"/>
      <c r="L34" s="817"/>
      <c r="M34" s="817"/>
      <c r="N34" s="817"/>
      <c r="O34" s="817"/>
      <c r="P34" s="817"/>
      <c r="Q34" s="817"/>
      <c r="R34" s="817"/>
      <c r="S34" s="817"/>
      <c r="T34" s="817"/>
      <c r="U34" s="817"/>
      <c r="V34" s="817"/>
      <c r="W34" s="817"/>
      <c r="X34" s="817"/>
    </row>
    <row r="35" spans="1:24" s="965" customFormat="1" ht="39.950000000000003" customHeight="1">
      <c r="A35" s="966"/>
      <c r="B35" s="1061" t="s">
        <v>6094</v>
      </c>
      <c r="C35" s="1332" t="s">
        <v>6093</v>
      </c>
      <c r="D35" s="1332" t="s">
        <v>6092</v>
      </c>
      <c r="E35" s="1332" t="s">
        <v>6091</v>
      </c>
      <c r="F35" s="1332" t="s">
        <v>6090</v>
      </c>
      <c r="G35" s="1355" t="s">
        <v>6083</v>
      </c>
      <c r="H35" s="1332" t="s">
        <v>6089</v>
      </c>
      <c r="I35" s="901"/>
      <c r="J35" s="967"/>
      <c r="K35" s="967"/>
      <c r="L35" s="967"/>
      <c r="M35" s="967"/>
      <c r="N35" s="967"/>
      <c r="O35" s="967"/>
      <c r="P35" s="967"/>
      <c r="Q35" s="967"/>
      <c r="R35" s="967"/>
      <c r="S35" s="967"/>
      <c r="T35" s="967"/>
      <c r="U35" s="967"/>
      <c r="V35" s="967"/>
      <c r="W35" s="967"/>
      <c r="X35" s="967"/>
    </row>
    <row r="36" spans="1:24" ht="39.950000000000003" customHeight="1">
      <c r="A36" s="966"/>
      <c r="B36" s="1060" t="s">
        <v>849</v>
      </c>
      <c r="C36" s="1333" t="s">
        <v>6093</v>
      </c>
      <c r="D36" s="1333" t="s">
        <v>6092</v>
      </c>
      <c r="E36" s="1333" t="s">
        <v>6091</v>
      </c>
      <c r="F36" s="1333" t="s">
        <v>6090</v>
      </c>
      <c r="G36" s="1356" t="s">
        <v>6083</v>
      </c>
      <c r="H36" s="1333" t="s">
        <v>6089</v>
      </c>
      <c r="I36" s="901"/>
      <c r="J36" s="817"/>
      <c r="K36" s="817"/>
      <c r="L36" s="817"/>
      <c r="M36" s="817"/>
      <c r="N36" s="817"/>
      <c r="O36" s="817"/>
      <c r="P36" s="817"/>
      <c r="Q36" s="817"/>
      <c r="R36" s="817"/>
      <c r="S36" s="817"/>
      <c r="T36" s="817"/>
      <c r="U36" s="817"/>
      <c r="V36" s="817"/>
      <c r="W36" s="817"/>
      <c r="X36" s="817"/>
    </row>
    <row r="37" spans="1:24" s="965" customFormat="1" ht="39.950000000000003" customHeight="1">
      <c r="A37" s="966"/>
      <c r="B37" s="1061" t="s">
        <v>6088</v>
      </c>
      <c r="C37" s="1332" t="s">
        <v>6087</v>
      </c>
      <c r="D37" s="1332" t="s">
        <v>6086</v>
      </c>
      <c r="E37" s="1332" t="s">
        <v>6085</v>
      </c>
      <c r="F37" s="1332" t="s">
        <v>6084</v>
      </c>
      <c r="G37" s="1355" t="s">
        <v>6083</v>
      </c>
      <c r="H37" s="1332" t="s">
        <v>6082</v>
      </c>
      <c r="I37" s="901"/>
      <c r="J37" s="967"/>
      <c r="K37" s="967"/>
      <c r="L37" s="967"/>
      <c r="M37" s="967"/>
      <c r="N37" s="967"/>
      <c r="O37" s="967"/>
      <c r="P37" s="967"/>
      <c r="Q37" s="967"/>
      <c r="R37" s="967"/>
      <c r="S37" s="967"/>
      <c r="T37" s="967"/>
      <c r="U37" s="967"/>
      <c r="V37" s="967"/>
      <c r="W37" s="967"/>
      <c r="X37" s="967"/>
    </row>
    <row r="38" spans="1:24" ht="39.950000000000003" customHeight="1">
      <c r="A38" s="966"/>
      <c r="B38" s="1060" t="s">
        <v>839</v>
      </c>
      <c r="C38" s="1333" t="s">
        <v>6087</v>
      </c>
      <c r="D38" s="1333" t="s">
        <v>6086</v>
      </c>
      <c r="E38" s="1333" t="s">
        <v>6085</v>
      </c>
      <c r="F38" s="1333" t="s">
        <v>6084</v>
      </c>
      <c r="G38" s="1356" t="s">
        <v>6083</v>
      </c>
      <c r="H38" s="1333" t="s">
        <v>6082</v>
      </c>
      <c r="I38" s="901"/>
      <c r="J38" s="817"/>
      <c r="K38" s="817"/>
      <c r="L38" s="817"/>
      <c r="M38" s="817"/>
      <c r="N38" s="817"/>
      <c r="O38" s="817"/>
      <c r="P38" s="817"/>
      <c r="Q38" s="817"/>
      <c r="R38" s="817"/>
      <c r="S38" s="817"/>
      <c r="T38" s="817"/>
      <c r="U38" s="817"/>
      <c r="V38" s="817"/>
      <c r="W38" s="817"/>
      <c r="X38" s="817"/>
    </row>
    <row r="39" spans="1:24" s="965" customFormat="1" ht="39.950000000000003" customHeight="1">
      <c r="A39" s="966"/>
      <c r="B39" s="1061" t="s">
        <v>6081</v>
      </c>
      <c r="C39" s="1332" t="s">
        <v>6080</v>
      </c>
      <c r="D39" s="1332" t="s">
        <v>6079</v>
      </c>
      <c r="E39" s="1332" t="s">
        <v>6078</v>
      </c>
      <c r="F39" s="1332" t="s">
        <v>6077</v>
      </c>
      <c r="G39" s="1355" t="s">
        <v>6076</v>
      </c>
      <c r="H39" s="1332" t="s">
        <v>6075</v>
      </c>
      <c r="I39" s="901"/>
      <c r="J39" s="967"/>
      <c r="K39" s="967"/>
      <c r="L39" s="967"/>
      <c r="M39" s="967"/>
      <c r="N39" s="967"/>
      <c r="O39" s="967"/>
      <c r="P39" s="967"/>
      <c r="Q39" s="967"/>
      <c r="R39" s="967"/>
      <c r="S39" s="967"/>
      <c r="T39" s="967"/>
      <c r="U39" s="967"/>
      <c r="V39" s="967"/>
      <c r="W39" s="967"/>
      <c r="X39" s="967"/>
    </row>
    <row r="40" spans="1:24" ht="39.950000000000003" customHeight="1">
      <c r="A40" s="966"/>
      <c r="B40" s="1060" t="s">
        <v>6074</v>
      </c>
      <c r="C40" s="1333"/>
      <c r="D40" s="1333"/>
      <c r="E40" s="1333"/>
      <c r="F40" s="1333"/>
      <c r="G40" s="1356"/>
      <c r="H40" s="1333"/>
      <c r="I40" s="901"/>
      <c r="J40" s="817"/>
      <c r="K40" s="817"/>
      <c r="L40" s="817"/>
      <c r="M40" s="817"/>
      <c r="N40" s="817"/>
      <c r="O40" s="817"/>
      <c r="P40" s="817"/>
      <c r="Q40" s="817"/>
      <c r="R40" s="817"/>
      <c r="S40" s="817"/>
      <c r="T40" s="817"/>
      <c r="U40" s="817"/>
      <c r="V40" s="817"/>
      <c r="W40" s="817"/>
      <c r="X40" s="817"/>
    </row>
    <row r="41" spans="1:24" ht="39.950000000000003" customHeight="1">
      <c r="A41" s="966"/>
      <c r="B41" s="1059" t="s">
        <v>738</v>
      </c>
      <c r="C41" s="1058" t="s">
        <v>2</v>
      </c>
      <c r="D41" s="1058" t="s">
        <v>3</v>
      </c>
      <c r="E41" s="1058" t="s">
        <v>4</v>
      </c>
      <c r="F41" s="1058" t="s">
        <v>5</v>
      </c>
      <c r="G41" s="1058" t="s">
        <v>5905</v>
      </c>
      <c r="H41" s="1058" t="s">
        <v>6</v>
      </c>
      <c r="I41" s="901"/>
      <c r="J41" s="817"/>
      <c r="K41" s="817"/>
      <c r="L41" s="817"/>
      <c r="M41" s="817"/>
      <c r="N41" s="817"/>
      <c r="O41" s="817"/>
      <c r="P41" s="817"/>
      <c r="Q41" s="817"/>
      <c r="R41" s="817"/>
      <c r="S41" s="817"/>
      <c r="T41" s="817"/>
      <c r="U41" s="817"/>
      <c r="V41" s="817"/>
      <c r="W41" s="817"/>
      <c r="X41" s="817"/>
    </row>
    <row r="42" spans="1:24" ht="39.950000000000003" customHeight="1">
      <c r="A42" s="966"/>
      <c r="B42" s="1057" t="s">
        <v>93</v>
      </c>
      <c r="C42" s="1334" t="s">
        <v>94</v>
      </c>
      <c r="D42" s="1334" t="s">
        <v>95</v>
      </c>
      <c r="E42" s="1334" t="s">
        <v>96</v>
      </c>
      <c r="F42" s="1334" t="s">
        <v>97</v>
      </c>
      <c r="G42" s="1349" t="s">
        <v>6059</v>
      </c>
      <c r="H42" s="1334" t="s">
        <v>98</v>
      </c>
      <c r="I42" s="901"/>
      <c r="J42" s="817">
        <v>1</v>
      </c>
      <c r="K42" s="817"/>
      <c r="L42" s="817"/>
      <c r="M42" s="817"/>
      <c r="N42" s="817"/>
      <c r="O42" s="817"/>
      <c r="P42" s="817"/>
      <c r="Q42" s="817"/>
      <c r="R42" s="817"/>
      <c r="S42" s="817"/>
      <c r="T42" s="817"/>
      <c r="U42" s="817"/>
      <c r="V42" s="817"/>
      <c r="W42" s="817"/>
      <c r="X42" s="817"/>
    </row>
    <row r="43" spans="1:24" ht="39.950000000000003" customHeight="1">
      <c r="A43" s="966"/>
      <c r="B43" s="1056" t="s">
        <v>6073</v>
      </c>
      <c r="C43" s="1335" t="s">
        <v>94</v>
      </c>
      <c r="D43" s="1335" t="s">
        <v>95</v>
      </c>
      <c r="E43" s="1335" t="s">
        <v>96</v>
      </c>
      <c r="F43" s="1335" t="s">
        <v>97</v>
      </c>
      <c r="G43" s="1350" t="s">
        <v>226</v>
      </c>
      <c r="H43" s="1335" t="s">
        <v>98</v>
      </c>
      <c r="I43" s="901"/>
      <c r="J43" s="817"/>
      <c r="K43" s="817"/>
      <c r="L43" s="817"/>
      <c r="M43" s="817"/>
      <c r="N43" s="817"/>
      <c r="O43" s="817"/>
      <c r="P43" s="817"/>
      <c r="Q43" s="817"/>
      <c r="R43" s="817"/>
      <c r="S43" s="817"/>
      <c r="T43" s="817"/>
      <c r="U43" s="817"/>
      <c r="V43" s="817"/>
      <c r="W43" s="817"/>
      <c r="X43" s="817"/>
    </row>
    <row r="44" spans="1:24" ht="39.950000000000003" customHeight="1">
      <c r="A44" s="966"/>
      <c r="B44" s="1057" t="s">
        <v>6072</v>
      </c>
      <c r="C44" s="1334" t="s">
        <v>6070</v>
      </c>
      <c r="D44" s="1334" t="s">
        <v>6069</v>
      </c>
      <c r="E44" s="1334" t="s">
        <v>6068</v>
      </c>
      <c r="F44" s="1334" t="s">
        <v>6067</v>
      </c>
      <c r="G44" s="1349" t="s">
        <v>6059</v>
      </c>
      <c r="H44" s="1334" t="s">
        <v>6066</v>
      </c>
      <c r="I44" s="901"/>
      <c r="J44" s="817"/>
      <c r="K44" s="817"/>
      <c r="L44" s="817"/>
      <c r="M44" s="817"/>
      <c r="N44" s="817"/>
      <c r="O44" s="817"/>
      <c r="P44" s="817"/>
      <c r="Q44" s="817"/>
      <c r="R44" s="817"/>
      <c r="S44" s="817"/>
      <c r="T44" s="817"/>
      <c r="U44" s="817"/>
      <c r="V44" s="817"/>
      <c r="W44" s="817"/>
      <c r="X44" s="817"/>
    </row>
    <row r="45" spans="1:24" ht="39.950000000000003" customHeight="1">
      <c r="A45" s="966"/>
      <c r="B45" s="1056" t="s">
        <v>6071</v>
      </c>
      <c r="C45" s="1335" t="s">
        <v>6070</v>
      </c>
      <c r="D45" s="1335" t="s">
        <v>6069</v>
      </c>
      <c r="E45" s="1335" t="s">
        <v>6068</v>
      </c>
      <c r="F45" s="1335" t="s">
        <v>6067</v>
      </c>
      <c r="G45" s="1350" t="s">
        <v>226</v>
      </c>
      <c r="H45" s="1335" t="s">
        <v>6066</v>
      </c>
      <c r="I45" s="901"/>
      <c r="J45" s="817"/>
      <c r="K45" s="817"/>
      <c r="L45" s="817"/>
      <c r="M45" s="817"/>
      <c r="N45" s="817"/>
      <c r="O45" s="817"/>
      <c r="P45" s="817"/>
      <c r="Q45" s="817"/>
      <c r="R45" s="817"/>
      <c r="S45" s="817"/>
      <c r="T45" s="817"/>
      <c r="U45" s="817"/>
      <c r="V45" s="817"/>
      <c r="W45" s="817"/>
      <c r="X45" s="817"/>
    </row>
    <row r="46" spans="1:24" ht="39.950000000000003" customHeight="1">
      <c r="A46" s="966"/>
      <c r="B46" s="1057" t="s">
        <v>99</v>
      </c>
      <c r="C46" s="1334" t="s">
        <v>100</v>
      </c>
      <c r="D46" s="1334" t="s">
        <v>6064</v>
      </c>
      <c r="E46" s="1334" t="s">
        <v>102</v>
      </c>
      <c r="F46" s="1334" t="s">
        <v>103</v>
      </c>
      <c r="G46" s="1349" t="s">
        <v>6059</v>
      </c>
      <c r="H46" s="1334" t="s">
        <v>6063</v>
      </c>
      <c r="I46" s="901"/>
      <c r="J46" s="817"/>
      <c r="K46" s="817"/>
      <c r="L46" s="817"/>
      <c r="M46" s="817"/>
      <c r="N46" s="817"/>
      <c r="O46" s="817"/>
      <c r="P46" s="817"/>
      <c r="Q46" s="817"/>
      <c r="R46" s="817"/>
      <c r="S46" s="817"/>
      <c r="T46" s="817"/>
      <c r="U46" s="817"/>
      <c r="V46" s="817"/>
      <c r="W46" s="817"/>
      <c r="X46" s="817"/>
    </row>
    <row r="47" spans="1:24" ht="39.950000000000003" customHeight="1">
      <c r="A47" s="966"/>
      <c r="B47" s="1056" t="s">
        <v>6065</v>
      </c>
      <c r="C47" s="1335" t="s">
        <v>100</v>
      </c>
      <c r="D47" s="1335" t="s">
        <v>6064</v>
      </c>
      <c r="E47" s="1335" t="s">
        <v>102</v>
      </c>
      <c r="F47" s="1335" t="s">
        <v>103</v>
      </c>
      <c r="G47" s="1350" t="s">
        <v>226</v>
      </c>
      <c r="H47" s="1335" t="s">
        <v>6063</v>
      </c>
      <c r="I47" s="901"/>
      <c r="J47" s="817"/>
      <c r="K47" s="817"/>
      <c r="L47" s="817"/>
      <c r="M47" s="817"/>
      <c r="N47" s="817"/>
      <c r="O47" s="817"/>
      <c r="P47" s="817"/>
      <c r="Q47" s="817"/>
      <c r="R47" s="817"/>
      <c r="S47" s="817"/>
      <c r="T47" s="817"/>
      <c r="U47" s="817"/>
      <c r="V47" s="817"/>
      <c r="W47" s="817"/>
      <c r="X47" s="817"/>
    </row>
    <row r="48" spans="1:24" ht="39.950000000000003" customHeight="1">
      <c r="A48" s="966"/>
      <c r="B48" s="1057" t="s">
        <v>6062</v>
      </c>
      <c r="C48" s="1334" t="s">
        <v>106</v>
      </c>
      <c r="D48" s="1334" t="s">
        <v>107</v>
      </c>
      <c r="E48" s="1334" t="s">
        <v>108</v>
      </c>
      <c r="F48" s="1334" t="s">
        <v>109</v>
      </c>
      <c r="G48" s="1349" t="s">
        <v>6059</v>
      </c>
      <c r="H48" s="1334" t="s">
        <v>110</v>
      </c>
      <c r="I48" s="901"/>
      <c r="J48" s="817">
        <v>1</v>
      </c>
      <c r="K48" s="817"/>
      <c r="L48" s="817"/>
      <c r="M48" s="817"/>
      <c r="N48" s="817"/>
      <c r="O48" s="817"/>
      <c r="P48" s="817"/>
      <c r="Q48" s="817"/>
      <c r="R48" s="817"/>
      <c r="S48" s="817"/>
      <c r="T48" s="817"/>
      <c r="U48" s="817"/>
      <c r="V48" s="817"/>
      <c r="W48" s="817"/>
      <c r="X48" s="817"/>
    </row>
    <row r="49" spans="1:24" ht="39.950000000000003" customHeight="1">
      <c r="A49" s="966"/>
      <c r="B49" s="1056" t="s">
        <v>6061</v>
      </c>
      <c r="C49" s="1335" t="s">
        <v>106</v>
      </c>
      <c r="D49" s="1335" t="s">
        <v>107</v>
      </c>
      <c r="E49" s="1335" t="s">
        <v>108</v>
      </c>
      <c r="F49" s="1335" t="s">
        <v>109</v>
      </c>
      <c r="G49" s="1350" t="s">
        <v>226</v>
      </c>
      <c r="H49" s="1335" t="s">
        <v>110</v>
      </c>
      <c r="I49" s="901"/>
      <c r="J49" s="817"/>
      <c r="K49" s="817"/>
      <c r="L49" s="817"/>
      <c r="M49" s="817"/>
      <c r="N49" s="817"/>
      <c r="O49" s="817"/>
      <c r="P49" s="817"/>
      <c r="Q49" s="817"/>
      <c r="R49" s="817"/>
      <c r="S49" s="817"/>
      <c r="T49" s="817"/>
      <c r="U49" s="817"/>
      <c r="V49" s="817"/>
      <c r="W49" s="817"/>
      <c r="X49" s="817"/>
    </row>
    <row r="50" spans="1:24" ht="39.950000000000003" customHeight="1">
      <c r="A50" s="966"/>
      <c r="B50" s="1057" t="s">
        <v>6060</v>
      </c>
      <c r="C50" s="1334" t="s">
        <v>6057</v>
      </c>
      <c r="D50" s="1334" t="s">
        <v>6056</v>
      </c>
      <c r="E50" s="1334" t="s">
        <v>6055</v>
      </c>
      <c r="F50" s="1334" t="s">
        <v>5908</v>
      </c>
      <c r="G50" s="1349" t="s">
        <v>6059</v>
      </c>
      <c r="H50" s="1334" t="s">
        <v>6054</v>
      </c>
      <c r="I50" s="901"/>
      <c r="J50" s="817"/>
      <c r="K50" s="817"/>
      <c r="L50" s="817"/>
      <c r="M50" s="817"/>
      <c r="N50" s="817"/>
      <c r="O50" s="817"/>
      <c r="P50" s="817"/>
      <c r="Q50" s="817"/>
      <c r="R50" s="817"/>
      <c r="S50" s="817"/>
      <c r="T50" s="817"/>
      <c r="U50" s="817"/>
      <c r="V50" s="817"/>
      <c r="W50" s="817"/>
      <c r="X50" s="817"/>
    </row>
    <row r="51" spans="1:24" ht="39.950000000000003" customHeight="1">
      <c r="A51" s="966"/>
      <c r="B51" s="1056" t="s">
        <v>6058</v>
      </c>
      <c r="C51" s="1335" t="s">
        <v>6057</v>
      </c>
      <c r="D51" s="1335" t="s">
        <v>6056</v>
      </c>
      <c r="E51" s="1335" t="s">
        <v>6055</v>
      </c>
      <c r="F51" s="1335" t="s">
        <v>5908</v>
      </c>
      <c r="G51" s="1350" t="s">
        <v>226</v>
      </c>
      <c r="H51" s="1335" t="s">
        <v>6054</v>
      </c>
      <c r="I51" s="901"/>
      <c r="J51" s="817"/>
      <c r="K51" s="817"/>
      <c r="L51" s="817"/>
      <c r="M51" s="817"/>
      <c r="N51" s="817"/>
      <c r="O51" s="817"/>
      <c r="P51" s="817"/>
      <c r="Q51" s="817"/>
      <c r="R51" s="817"/>
      <c r="S51" s="817"/>
      <c r="T51" s="817"/>
      <c r="U51" s="817"/>
      <c r="V51" s="817"/>
      <c r="W51" s="817"/>
      <c r="X51" s="817"/>
    </row>
    <row r="52" spans="1:24" ht="39.950000000000003" customHeight="1">
      <c r="A52" s="966"/>
      <c r="B52" s="1055" t="s">
        <v>130</v>
      </c>
      <c r="C52" s="1054" t="s">
        <v>2</v>
      </c>
      <c r="D52" s="1054" t="s">
        <v>3</v>
      </c>
      <c r="E52" s="1054" t="s">
        <v>4</v>
      </c>
      <c r="F52" s="1054" t="s">
        <v>5</v>
      </c>
      <c r="G52" s="1054" t="s">
        <v>5905</v>
      </c>
      <c r="H52" s="1054" t="s">
        <v>6</v>
      </c>
      <c r="I52" s="901"/>
      <c r="J52" s="817"/>
      <c r="K52" s="817"/>
      <c r="L52" s="817"/>
      <c r="M52" s="817"/>
      <c r="N52" s="817"/>
      <c r="O52" s="817"/>
      <c r="P52" s="817"/>
      <c r="Q52" s="817"/>
      <c r="R52" s="817"/>
      <c r="S52" s="817"/>
      <c r="T52" s="817"/>
      <c r="U52" s="817"/>
      <c r="V52" s="817"/>
      <c r="W52" s="817"/>
      <c r="X52" s="817"/>
    </row>
    <row r="53" spans="1:24" ht="39.950000000000003" customHeight="1">
      <c r="A53" s="966"/>
      <c r="B53" s="1053" t="s">
        <v>6035</v>
      </c>
      <c r="C53" s="1351" t="s">
        <v>132</v>
      </c>
      <c r="D53" s="1351" t="s">
        <v>6052</v>
      </c>
      <c r="E53" s="1351" t="s">
        <v>6046</v>
      </c>
      <c r="F53" s="1351" t="s">
        <v>6045</v>
      </c>
      <c r="G53" s="1357" t="s">
        <v>234</v>
      </c>
      <c r="H53" s="1351" t="s">
        <v>6051</v>
      </c>
      <c r="I53" s="901"/>
      <c r="J53" s="817"/>
      <c r="K53" s="817"/>
      <c r="L53" s="817"/>
      <c r="M53" s="817"/>
      <c r="N53" s="817"/>
      <c r="O53" s="817"/>
      <c r="P53" s="817"/>
      <c r="Q53" s="817"/>
      <c r="R53" s="817"/>
      <c r="S53" s="817"/>
      <c r="T53" s="817"/>
      <c r="U53" s="817"/>
      <c r="V53" s="817"/>
      <c r="W53" s="817"/>
      <c r="X53" s="817"/>
    </row>
    <row r="54" spans="1:24" ht="39.950000000000003" customHeight="1">
      <c r="A54" s="966"/>
      <c r="B54" s="1052" t="s">
        <v>6053</v>
      </c>
      <c r="C54" s="1352" t="s">
        <v>132</v>
      </c>
      <c r="D54" s="1352" t="s">
        <v>6052</v>
      </c>
      <c r="E54" s="1352" t="s">
        <v>6046</v>
      </c>
      <c r="F54" s="1352" t="s">
        <v>6045</v>
      </c>
      <c r="G54" s="1358" t="s">
        <v>234</v>
      </c>
      <c r="H54" s="1352" t="s">
        <v>6051</v>
      </c>
      <c r="I54" s="901"/>
      <c r="J54" s="817"/>
      <c r="K54" s="817"/>
      <c r="L54" s="817"/>
      <c r="M54" s="817"/>
      <c r="N54" s="817"/>
      <c r="O54" s="817"/>
      <c r="P54" s="817"/>
      <c r="Q54" s="817"/>
      <c r="R54" s="817"/>
      <c r="S54" s="817"/>
      <c r="T54" s="817"/>
      <c r="U54" s="817"/>
      <c r="V54" s="817"/>
      <c r="W54" s="817"/>
      <c r="X54" s="817"/>
    </row>
    <row r="55" spans="1:24" ht="39.950000000000003" customHeight="1">
      <c r="A55" s="966"/>
      <c r="B55" s="1053" t="s">
        <v>6050</v>
      </c>
      <c r="C55" s="1351" t="s">
        <v>6048</v>
      </c>
      <c r="D55" s="1351" t="s">
        <v>6047</v>
      </c>
      <c r="E55" s="1351" t="s">
        <v>6046</v>
      </c>
      <c r="F55" s="1351" t="s">
        <v>6045</v>
      </c>
      <c r="G55" s="1357" t="s">
        <v>234</v>
      </c>
      <c r="H55" s="1351" t="s">
        <v>6044</v>
      </c>
      <c r="I55" s="901"/>
      <c r="J55" s="817"/>
      <c r="K55" s="817"/>
      <c r="L55" s="817"/>
      <c r="M55" s="817"/>
      <c r="N55" s="817"/>
      <c r="O55" s="817"/>
      <c r="P55" s="817"/>
      <c r="Q55" s="817"/>
      <c r="R55" s="817"/>
      <c r="S55" s="817"/>
      <c r="T55" s="817"/>
      <c r="U55" s="817"/>
      <c r="V55" s="817"/>
      <c r="W55" s="817"/>
      <c r="X55" s="817"/>
    </row>
    <row r="56" spans="1:24" ht="39.950000000000003" customHeight="1">
      <c r="A56" s="966"/>
      <c r="B56" s="1052" t="s">
        <v>6049</v>
      </c>
      <c r="C56" s="1352" t="s">
        <v>6048</v>
      </c>
      <c r="D56" s="1352" t="s">
        <v>6047</v>
      </c>
      <c r="E56" s="1352" t="s">
        <v>6046</v>
      </c>
      <c r="F56" s="1352" t="s">
        <v>6045</v>
      </c>
      <c r="G56" s="1358" t="s">
        <v>234</v>
      </c>
      <c r="H56" s="1352" t="s">
        <v>6044</v>
      </c>
      <c r="I56" s="901"/>
      <c r="J56" s="817"/>
      <c r="K56" s="817"/>
      <c r="L56" s="817"/>
      <c r="M56" s="817"/>
      <c r="N56" s="817"/>
      <c r="O56" s="817"/>
      <c r="P56" s="817"/>
      <c r="Q56" s="817"/>
      <c r="R56" s="817"/>
      <c r="S56" s="817"/>
      <c r="T56" s="817"/>
      <c r="U56" s="817"/>
      <c r="V56" s="817"/>
      <c r="W56" s="817"/>
      <c r="X56" s="817"/>
    </row>
    <row r="57" spans="1:24" ht="39.950000000000003" customHeight="1">
      <c r="A57" s="966"/>
      <c r="B57" s="1053" t="s">
        <v>6043</v>
      </c>
      <c r="C57" s="1351" t="s">
        <v>6041</v>
      </c>
      <c r="D57" s="1351" t="s">
        <v>6040</v>
      </c>
      <c r="E57" s="1351" t="s">
        <v>6039</v>
      </c>
      <c r="F57" s="1351" t="s">
        <v>6038</v>
      </c>
      <c r="G57" s="1357" t="s">
        <v>234</v>
      </c>
      <c r="H57" s="1351" t="s">
        <v>6037</v>
      </c>
      <c r="I57" s="901"/>
      <c r="J57" s="817">
        <v>1</v>
      </c>
      <c r="K57" s="817"/>
      <c r="L57" s="817"/>
      <c r="M57" s="817"/>
      <c r="N57" s="817"/>
      <c r="O57" s="817"/>
      <c r="P57" s="817"/>
      <c r="Q57" s="817"/>
      <c r="R57" s="817"/>
      <c r="S57" s="817"/>
      <c r="T57" s="817"/>
      <c r="U57" s="817"/>
      <c r="V57" s="817"/>
      <c r="W57" s="817"/>
      <c r="X57" s="817"/>
    </row>
    <row r="58" spans="1:24" ht="39.950000000000003" customHeight="1">
      <c r="A58" s="966"/>
      <c r="B58" s="1052" t="s">
        <v>6042</v>
      </c>
      <c r="C58" s="1352" t="s">
        <v>6041</v>
      </c>
      <c r="D58" s="1352" t="s">
        <v>6040</v>
      </c>
      <c r="E58" s="1352" t="s">
        <v>6039</v>
      </c>
      <c r="F58" s="1352" t="s">
        <v>6038</v>
      </c>
      <c r="G58" s="1358" t="s">
        <v>234</v>
      </c>
      <c r="H58" s="1352" t="s">
        <v>6037</v>
      </c>
      <c r="I58" s="901"/>
      <c r="J58" s="817"/>
      <c r="K58" s="817"/>
      <c r="L58" s="817"/>
      <c r="M58" s="817"/>
      <c r="N58" s="817"/>
      <c r="O58" s="817"/>
      <c r="P58" s="817"/>
      <c r="Q58" s="817"/>
      <c r="R58" s="817"/>
      <c r="S58" s="817"/>
      <c r="T58" s="817"/>
      <c r="U58" s="817"/>
      <c r="V58" s="817"/>
      <c r="W58" s="817"/>
      <c r="X58" s="817"/>
    </row>
    <row r="59" spans="1:24" s="1024" customFormat="1" ht="39.950000000000003" customHeight="1">
      <c r="A59" s="1029"/>
      <c r="B59" s="1051" t="s">
        <v>6036</v>
      </c>
      <c r="C59" s="1050" t="s">
        <v>2</v>
      </c>
      <c r="D59" s="1050" t="s">
        <v>3</v>
      </c>
      <c r="E59" s="1050" t="s">
        <v>4</v>
      </c>
      <c r="F59" s="1050" t="s">
        <v>5</v>
      </c>
      <c r="G59" s="1050" t="s">
        <v>5905</v>
      </c>
      <c r="H59" s="1050" t="s">
        <v>6</v>
      </c>
      <c r="I59" s="1026"/>
      <c r="J59" s="1025"/>
      <c r="K59" s="1025"/>
      <c r="L59" s="1025"/>
      <c r="M59" s="1025"/>
      <c r="N59" s="1025"/>
      <c r="O59" s="1025"/>
      <c r="P59" s="1025"/>
      <c r="Q59" s="1025"/>
      <c r="R59" s="1025"/>
      <c r="S59" s="1025"/>
      <c r="T59" s="1025"/>
      <c r="U59" s="1025"/>
      <c r="V59" s="1025"/>
      <c r="W59" s="1025"/>
      <c r="X59" s="1025"/>
    </row>
    <row r="60" spans="1:24" ht="39.950000000000003" customHeight="1">
      <c r="A60" s="966"/>
      <c r="B60" s="1049" t="s">
        <v>6035</v>
      </c>
      <c r="C60" s="1377" t="s">
        <v>6033</v>
      </c>
      <c r="D60" s="1377" t="s">
        <v>6032</v>
      </c>
      <c r="E60" s="1377" t="s">
        <v>6031</v>
      </c>
      <c r="F60" s="1377" t="s">
        <v>5908</v>
      </c>
      <c r="G60" s="1379" t="s">
        <v>5982</v>
      </c>
      <c r="H60" s="1381" t="s">
        <v>6030</v>
      </c>
      <c r="I60" s="901"/>
      <c r="J60" s="817"/>
      <c r="K60" s="817"/>
      <c r="L60" s="817"/>
      <c r="M60" s="817"/>
      <c r="N60" s="817"/>
      <c r="O60" s="817"/>
      <c r="P60" s="817"/>
      <c r="Q60" s="817"/>
      <c r="R60" s="817"/>
      <c r="S60" s="817"/>
      <c r="T60" s="817"/>
      <c r="U60" s="817"/>
      <c r="V60" s="817"/>
      <c r="W60" s="817"/>
      <c r="X60" s="817"/>
    </row>
    <row r="61" spans="1:24" ht="39.950000000000003" customHeight="1">
      <c r="A61" s="966"/>
      <c r="B61" s="1048" t="s">
        <v>6034</v>
      </c>
      <c r="C61" s="1378" t="s">
        <v>6033</v>
      </c>
      <c r="D61" s="1378" t="s">
        <v>6032</v>
      </c>
      <c r="E61" s="1378" t="s">
        <v>6031</v>
      </c>
      <c r="F61" s="1378" t="s">
        <v>5908</v>
      </c>
      <c r="G61" s="1380" t="s">
        <v>5907</v>
      </c>
      <c r="H61" s="1382" t="s">
        <v>6030</v>
      </c>
      <c r="I61" s="901"/>
      <c r="J61" s="817"/>
      <c r="K61" s="817"/>
      <c r="L61" s="817"/>
      <c r="M61" s="817"/>
      <c r="N61" s="817"/>
      <c r="O61" s="817"/>
      <c r="P61" s="817"/>
      <c r="Q61" s="817"/>
      <c r="R61" s="817"/>
      <c r="S61" s="817"/>
      <c r="T61" s="817"/>
      <c r="U61" s="817"/>
      <c r="V61" s="817"/>
      <c r="W61" s="817"/>
      <c r="X61" s="817"/>
    </row>
    <row r="62" spans="1:24" ht="39.950000000000003" customHeight="1">
      <c r="A62" s="966"/>
      <c r="B62" s="1049" t="s">
        <v>5984</v>
      </c>
      <c r="C62" s="1377" t="s">
        <v>6028</v>
      </c>
      <c r="D62" s="1377" t="s">
        <v>6027</v>
      </c>
      <c r="E62" s="1377" t="s">
        <v>6026</v>
      </c>
      <c r="F62" s="1377" t="s">
        <v>5908</v>
      </c>
      <c r="G62" s="1379" t="s">
        <v>6025</v>
      </c>
      <c r="H62" s="1381" t="s">
        <v>6024</v>
      </c>
      <c r="I62" s="901"/>
      <c r="J62" s="817"/>
      <c r="K62" s="817"/>
      <c r="L62" s="817"/>
      <c r="M62" s="817"/>
      <c r="N62" s="817"/>
      <c r="O62" s="817"/>
      <c r="P62" s="817"/>
      <c r="Q62" s="817"/>
      <c r="R62" s="817"/>
      <c r="S62" s="817"/>
      <c r="T62" s="817"/>
      <c r="U62" s="817"/>
      <c r="V62" s="817"/>
      <c r="W62" s="817"/>
      <c r="X62" s="817"/>
    </row>
    <row r="63" spans="1:24" ht="39.950000000000003" customHeight="1">
      <c r="A63" s="966"/>
      <c r="B63" s="1048" t="s">
        <v>6029</v>
      </c>
      <c r="C63" s="1378" t="s">
        <v>6028</v>
      </c>
      <c r="D63" s="1378" t="s">
        <v>6027</v>
      </c>
      <c r="E63" s="1378" t="s">
        <v>6026</v>
      </c>
      <c r="F63" s="1378" t="s">
        <v>5908</v>
      </c>
      <c r="G63" s="1380" t="s">
        <v>6025</v>
      </c>
      <c r="H63" s="1382" t="s">
        <v>6024</v>
      </c>
      <c r="I63" s="901"/>
      <c r="J63" s="817"/>
      <c r="K63" s="817"/>
      <c r="L63" s="817"/>
      <c r="M63" s="817"/>
      <c r="N63" s="817"/>
      <c r="O63" s="817"/>
      <c r="P63" s="817"/>
      <c r="Q63" s="817"/>
      <c r="R63" s="817"/>
      <c r="S63" s="817"/>
      <c r="T63" s="817"/>
      <c r="U63" s="817"/>
      <c r="V63" s="817"/>
      <c r="W63" s="817"/>
      <c r="X63" s="817"/>
    </row>
    <row r="64" spans="1:24" s="1024" customFormat="1" ht="39.950000000000003" customHeight="1">
      <c r="A64" s="1029"/>
      <c r="B64" s="1047" t="s">
        <v>6023</v>
      </c>
      <c r="C64" s="1046" t="s">
        <v>2</v>
      </c>
      <c r="D64" s="1046" t="s">
        <v>3</v>
      </c>
      <c r="E64" s="1046" t="s">
        <v>4</v>
      </c>
      <c r="F64" s="1046" t="s">
        <v>5</v>
      </c>
      <c r="G64" s="1046" t="s">
        <v>5905</v>
      </c>
      <c r="H64" s="1046" t="s">
        <v>6</v>
      </c>
      <c r="I64" s="1026"/>
      <c r="J64" s="1025"/>
      <c r="K64" s="1025"/>
      <c r="L64" s="1025"/>
      <c r="M64" s="1025"/>
      <c r="N64" s="1025"/>
      <c r="O64" s="1025"/>
      <c r="P64" s="1025"/>
      <c r="Q64" s="1025"/>
      <c r="R64" s="1025"/>
      <c r="S64" s="1025"/>
      <c r="T64" s="1025"/>
      <c r="U64" s="1025"/>
      <c r="V64" s="1025"/>
      <c r="W64" s="1025"/>
      <c r="X64" s="1025"/>
    </row>
    <row r="65" spans="1:24" ht="50.1" customHeight="1">
      <c r="A65" s="966"/>
      <c r="B65" s="1045" t="s">
        <v>6022</v>
      </c>
      <c r="C65" s="1383" t="s">
        <v>6018</v>
      </c>
      <c r="D65" s="1383" t="s">
        <v>6021</v>
      </c>
      <c r="E65" s="1383" t="s">
        <v>6016</v>
      </c>
      <c r="F65" s="1383" t="s">
        <v>6015</v>
      </c>
      <c r="G65" s="1385" t="s">
        <v>5982</v>
      </c>
      <c r="H65" s="1399" t="s">
        <v>6020</v>
      </c>
      <c r="I65" s="901"/>
      <c r="J65" s="817"/>
      <c r="K65" s="817"/>
      <c r="L65" s="817"/>
      <c r="M65" s="817"/>
      <c r="N65" s="817"/>
      <c r="O65" s="817"/>
      <c r="P65" s="817"/>
      <c r="Q65" s="817"/>
      <c r="R65" s="817"/>
      <c r="S65" s="817"/>
      <c r="T65" s="817"/>
      <c r="U65" s="817"/>
      <c r="V65" s="817"/>
      <c r="W65" s="817"/>
      <c r="X65" s="817"/>
    </row>
    <row r="66" spans="1:24" ht="50.1" customHeight="1">
      <c r="A66" s="966"/>
      <c r="B66" s="1044" t="s">
        <v>6019</v>
      </c>
      <c r="C66" s="1384" t="s">
        <v>6018</v>
      </c>
      <c r="D66" s="1384" t="s">
        <v>6017</v>
      </c>
      <c r="E66" s="1384" t="s">
        <v>6016</v>
      </c>
      <c r="F66" s="1384" t="s">
        <v>6015</v>
      </c>
      <c r="G66" s="1386"/>
      <c r="H66" s="1400" t="s">
        <v>6014</v>
      </c>
      <c r="I66" s="901"/>
      <c r="J66" s="817"/>
      <c r="K66" s="817"/>
      <c r="L66" s="817"/>
      <c r="M66" s="817"/>
      <c r="N66" s="817"/>
      <c r="O66" s="817"/>
      <c r="P66" s="817"/>
      <c r="Q66" s="817"/>
      <c r="R66" s="817"/>
      <c r="S66" s="817"/>
      <c r="T66" s="817"/>
      <c r="U66" s="817"/>
      <c r="V66" s="817"/>
      <c r="W66" s="817"/>
      <c r="X66" s="817"/>
    </row>
    <row r="67" spans="1:24" ht="39.950000000000003" customHeight="1">
      <c r="A67" s="966"/>
      <c r="B67" s="1045" t="s">
        <v>5958</v>
      </c>
      <c r="C67" s="1383" t="s">
        <v>6012</v>
      </c>
      <c r="D67" s="1383" t="s">
        <v>6011</v>
      </c>
      <c r="E67" s="1383" t="s">
        <v>6010</v>
      </c>
      <c r="F67" s="1383" t="s">
        <v>6009</v>
      </c>
      <c r="G67" s="1385" t="s">
        <v>5982</v>
      </c>
      <c r="H67" s="1383" t="s">
        <v>6008</v>
      </c>
      <c r="I67" s="901"/>
      <c r="J67" s="817"/>
      <c r="K67" s="817"/>
      <c r="L67" s="817"/>
      <c r="M67" s="817"/>
      <c r="N67" s="817"/>
      <c r="O67" s="817"/>
      <c r="P67" s="817"/>
      <c r="Q67" s="817"/>
      <c r="R67" s="817"/>
      <c r="S67" s="817"/>
      <c r="T67" s="817"/>
      <c r="U67" s="817"/>
      <c r="V67" s="817"/>
      <c r="W67" s="817"/>
      <c r="X67" s="817"/>
    </row>
    <row r="68" spans="1:24" ht="39.950000000000003" customHeight="1">
      <c r="A68" s="966"/>
      <c r="B68" s="1044" t="s">
        <v>6013</v>
      </c>
      <c r="C68" s="1384" t="s">
        <v>6012</v>
      </c>
      <c r="D68" s="1384" t="s">
        <v>6011</v>
      </c>
      <c r="E68" s="1384" t="s">
        <v>6010</v>
      </c>
      <c r="F68" s="1384" t="s">
        <v>6009</v>
      </c>
      <c r="G68" s="1386"/>
      <c r="H68" s="1384" t="s">
        <v>6008</v>
      </c>
      <c r="I68" s="901"/>
      <c r="J68" s="817"/>
      <c r="K68" s="817"/>
      <c r="L68" s="817"/>
      <c r="M68" s="817"/>
      <c r="N68" s="817"/>
      <c r="O68" s="817"/>
      <c r="P68" s="817"/>
      <c r="Q68" s="817"/>
      <c r="R68" s="817"/>
      <c r="S68" s="817"/>
      <c r="T68" s="817"/>
      <c r="U68" s="817"/>
      <c r="V68" s="817"/>
      <c r="W68" s="817"/>
      <c r="X68" s="817"/>
    </row>
    <row r="69" spans="1:24" ht="39.950000000000003" customHeight="1">
      <c r="A69" s="966"/>
      <c r="B69" s="1045" t="s">
        <v>6007</v>
      </c>
      <c r="C69" s="1383" t="s">
        <v>6005</v>
      </c>
      <c r="D69" s="1383" t="s">
        <v>6004</v>
      </c>
      <c r="E69" s="1383" t="s">
        <v>6003</v>
      </c>
      <c r="F69" s="1383" t="s">
        <v>6002</v>
      </c>
      <c r="G69" s="1385" t="s">
        <v>5982</v>
      </c>
      <c r="H69" s="1383" t="s">
        <v>6001</v>
      </c>
      <c r="I69" s="901"/>
      <c r="J69" s="817"/>
      <c r="K69" s="817"/>
      <c r="L69" s="817"/>
      <c r="M69" s="817"/>
      <c r="N69" s="817"/>
      <c r="O69" s="817"/>
      <c r="P69" s="817"/>
      <c r="Q69" s="817"/>
      <c r="R69" s="817"/>
      <c r="S69" s="817"/>
      <c r="T69" s="817"/>
      <c r="U69" s="817"/>
      <c r="V69" s="817"/>
      <c r="W69" s="817"/>
      <c r="X69" s="817"/>
    </row>
    <row r="70" spans="1:24" ht="39.950000000000003" customHeight="1">
      <c r="A70" s="966"/>
      <c r="B70" s="1044" t="s">
        <v>6006</v>
      </c>
      <c r="C70" s="1384" t="s">
        <v>6005</v>
      </c>
      <c r="D70" s="1384" t="s">
        <v>6004</v>
      </c>
      <c r="E70" s="1384" t="s">
        <v>6003</v>
      </c>
      <c r="F70" s="1384" t="s">
        <v>6002</v>
      </c>
      <c r="G70" s="1386"/>
      <c r="H70" s="1384" t="s">
        <v>6001</v>
      </c>
      <c r="I70" s="901"/>
      <c r="J70" s="817"/>
      <c r="K70" s="817"/>
      <c r="L70" s="817"/>
      <c r="M70" s="817"/>
      <c r="N70" s="817"/>
      <c r="O70" s="817"/>
      <c r="P70" s="817"/>
      <c r="Q70" s="817"/>
      <c r="R70" s="817"/>
      <c r="S70" s="817"/>
      <c r="T70" s="817"/>
      <c r="U70" s="817"/>
      <c r="V70" s="817"/>
      <c r="W70" s="817"/>
      <c r="X70" s="817"/>
    </row>
    <row r="71" spans="1:24" s="1024" customFormat="1" ht="39.950000000000003" customHeight="1">
      <c r="A71" s="1029"/>
      <c r="B71" s="1043" t="s">
        <v>6000</v>
      </c>
      <c r="C71" s="1042" t="s">
        <v>2</v>
      </c>
      <c r="D71" s="1042" t="s">
        <v>3</v>
      </c>
      <c r="E71" s="1042" t="s">
        <v>4</v>
      </c>
      <c r="F71" s="1042" t="s">
        <v>5</v>
      </c>
      <c r="G71" s="1042" t="s">
        <v>5905</v>
      </c>
      <c r="H71" s="1042" t="s">
        <v>6</v>
      </c>
      <c r="I71" s="1026"/>
      <c r="J71" s="1025"/>
      <c r="K71" s="1025"/>
      <c r="L71" s="1025"/>
      <c r="M71" s="1025"/>
      <c r="N71" s="1025"/>
      <c r="O71" s="1025"/>
      <c r="P71" s="1025"/>
      <c r="Q71" s="1025"/>
      <c r="R71" s="1025"/>
      <c r="S71" s="1025"/>
      <c r="T71" s="1025"/>
      <c r="U71" s="1025"/>
      <c r="V71" s="1025"/>
      <c r="W71" s="1025"/>
      <c r="X71" s="1025"/>
    </row>
    <row r="72" spans="1:24" ht="39.950000000000003" customHeight="1">
      <c r="A72" s="966"/>
      <c r="B72" s="1035" t="s">
        <v>5999</v>
      </c>
      <c r="C72" s="1365" t="s">
        <v>5998</v>
      </c>
      <c r="D72" s="1365" t="s">
        <v>5995</v>
      </c>
      <c r="E72" s="1365" t="s">
        <v>5994</v>
      </c>
      <c r="F72" s="1365" t="s">
        <v>5993</v>
      </c>
      <c r="G72" s="1367" t="s">
        <v>5907</v>
      </c>
      <c r="H72" s="1369" t="s">
        <v>5992</v>
      </c>
      <c r="I72" s="901"/>
      <c r="J72" s="817">
        <v>1</v>
      </c>
      <c r="K72" s="817"/>
      <c r="L72" s="817"/>
      <c r="M72" s="817"/>
      <c r="N72" s="817"/>
      <c r="O72" s="817"/>
      <c r="P72" s="817"/>
      <c r="Q72" s="817"/>
      <c r="R72" s="817"/>
      <c r="S72" s="817"/>
      <c r="T72" s="817"/>
      <c r="U72" s="817"/>
      <c r="V72" s="817"/>
      <c r="W72" s="817"/>
      <c r="X72" s="817"/>
    </row>
    <row r="73" spans="1:24" ht="39.950000000000003" customHeight="1">
      <c r="A73" s="966"/>
      <c r="B73" s="1034" t="s">
        <v>5997</v>
      </c>
      <c r="C73" s="1366" t="s">
        <v>5996</v>
      </c>
      <c r="D73" s="1366" t="s">
        <v>5995</v>
      </c>
      <c r="E73" s="1366" t="s">
        <v>5994</v>
      </c>
      <c r="F73" s="1366" t="s">
        <v>5993</v>
      </c>
      <c r="G73" s="1368" t="s">
        <v>5907</v>
      </c>
      <c r="H73" s="1370" t="s">
        <v>5992</v>
      </c>
      <c r="I73" s="901"/>
      <c r="J73" s="817"/>
      <c r="K73" s="817"/>
      <c r="L73" s="817"/>
      <c r="M73" s="817"/>
      <c r="N73" s="817"/>
      <c r="O73" s="817"/>
      <c r="P73" s="817"/>
      <c r="Q73" s="817"/>
      <c r="R73" s="817"/>
      <c r="S73" s="817"/>
      <c r="T73" s="817"/>
      <c r="U73" s="817"/>
      <c r="V73" s="817"/>
      <c r="W73" s="817"/>
      <c r="X73" s="817"/>
    </row>
    <row r="74" spans="1:24" ht="39.950000000000003" customHeight="1">
      <c r="A74" s="966"/>
      <c r="B74" s="1035" t="s">
        <v>5975</v>
      </c>
      <c r="C74" s="1365" t="s">
        <v>5989</v>
      </c>
      <c r="D74" s="1365" t="s">
        <v>5988</v>
      </c>
      <c r="E74" s="1365" t="s">
        <v>5991</v>
      </c>
      <c r="F74" s="1365" t="s">
        <v>5986</v>
      </c>
      <c r="G74" s="1367" t="s">
        <v>5907</v>
      </c>
      <c r="H74" s="1369" t="s">
        <v>5985</v>
      </c>
      <c r="I74" s="901"/>
      <c r="J74" s="817"/>
      <c r="K74" s="817"/>
      <c r="L74" s="817"/>
      <c r="M74" s="817"/>
      <c r="N74" s="817"/>
      <c r="O74" s="817"/>
      <c r="P74" s="817"/>
      <c r="Q74" s="817"/>
      <c r="R74" s="817"/>
      <c r="S74" s="817"/>
      <c r="T74" s="817"/>
      <c r="U74" s="817"/>
      <c r="V74" s="817"/>
      <c r="W74" s="817"/>
      <c r="X74" s="817"/>
    </row>
    <row r="75" spans="1:24" ht="39.950000000000003" customHeight="1">
      <c r="A75" s="966"/>
      <c r="B75" s="1034" t="s">
        <v>5990</v>
      </c>
      <c r="C75" s="1366" t="s">
        <v>5989</v>
      </c>
      <c r="D75" s="1366" t="s">
        <v>5988</v>
      </c>
      <c r="E75" s="1366" t="s">
        <v>5987</v>
      </c>
      <c r="F75" s="1366" t="s">
        <v>5986</v>
      </c>
      <c r="G75" s="1368" t="s">
        <v>5907</v>
      </c>
      <c r="H75" s="1370" t="s">
        <v>5985</v>
      </c>
      <c r="I75" s="901"/>
      <c r="J75" s="817"/>
      <c r="K75" s="817"/>
      <c r="L75" s="817"/>
      <c r="M75" s="817"/>
      <c r="N75" s="817"/>
      <c r="O75" s="817"/>
      <c r="P75" s="817"/>
      <c r="Q75" s="817"/>
      <c r="R75" s="817"/>
      <c r="S75" s="817"/>
      <c r="T75" s="817"/>
      <c r="U75" s="817"/>
      <c r="V75" s="817"/>
      <c r="W75" s="817"/>
      <c r="X75" s="817"/>
    </row>
    <row r="76" spans="1:24" ht="39.950000000000003" customHeight="1">
      <c r="A76" s="966"/>
      <c r="B76" s="1035" t="s">
        <v>5984</v>
      </c>
      <c r="C76" s="1365" t="s">
        <v>5983</v>
      </c>
      <c r="D76" s="1365" t="s">
        <v>5979</v>
      </c>
      <c r="E76" s="1365" t="s">
        <v>5978</v>
      </c>
      <c r="F76" s="1365" t="s">
        <v>5977</v>
      </c>
      <c r="G76" s="1367" t="s">
        <v>5982</v>
      </c>
      <c r="H76" s="1369" t="s">
        <v>5976</v>
      </c>
      <c r="I76" s="901"/>
      <c r="J76" s="817"/>
      <c r="K76" s="817"/>
      <c r="L76" s="817"/>
      <c r="M76" s="817"/>
      <c r="N76" s="817"/>
      <c r="O76" s="817"/>
      <c r="P76" s="817"/>
      <c r="Q76" s="817"/>
      <c r="R76" s="817"/>
      <c r="S76" s="817"/>
      <c r="T76" s="817"/>
      <c r="U76" s="817"/>
      <c r="V76" s="817"/>
      <c r="W76" s="817"/>
      <c r="X76" s="817"/>
    </row>
    <row r="77" spans="1:24" ht="39.950000000000003" customHeight="1">
      <c r="A77" s="966"/>
      <c r="B77" s="1034" t="s">
        <v>5981</v>
      </c>
      <c r="C77" s="1366" t="s">
        <v>5980</v>
      </c>
      <c r="D77" s="1366" t="s">
        <v>5979</v>
      </c>
      <c r="E77" s="1366" t="s">
        <v>5978</v>
      </c>
      <c r="F77" s="1366" t="s">
        <v>5977</v>
      </c>
      <c r="G77" s="1368"/>
      <c r="H77" s="1370" t="s">
        <v>5976</v>
      </c>
      <c r="I77" s="901"/>
      <c r="J77" s="817"/>
      <c r="K77" s="817"/>
      <c r="L77" s="817"/>
      <c r="M77" s="817"/>
      <c r="N77" s="817"/>
      <c r="O77" s="817"/>
      <c r="P77" s="817"/>
      <c r="Q77" s="817"/>
      <c r="R77" s="817"/>
      <c r="S77" s="817"/>
      <c r="T77" s="817"/>
      <c r="U77" s="817"/>
      <c r="V77" s="817"/>
      <c r="W77" s="817"/>
      <c r="X77" s="817"/>
    </row>
    <row r="78" spans="1:24" ht="69.95" customHeight="1">
      <c r="A78" s="966"/>
      <c r="B78" s="1035" t="s">
        <v>5975</v>
      </c>
      <c r="C78" s="1365" t="s">
        <v>5972</v>
      </c>
      <c r="D78" s="1365" t="s">
        <v>5971</v>
      </c>
      <c r="E78" s="1365" t="s">
        <v>5974</v>
      </c>
      <c r="F78" s="1365" t="s">
        <v>5969</v>
      </c>
      <c r="G78" s="1367" t="s">
        <v>5968</v>
      </c>
      <c r="H78" s="1369" t="s">
        <v>5967</v>
      </c>
      <c r="I78" s="901"/>
      <c r="J78" s="817"/>
      <c r="K78" s="817"/>
      <c r="L78" s="817"/>
      <c r="M78" s="817"/>
      <c r="N78" s="817"/>
      <c r="O78" s="817"/>
      <c r="P78" s="817"/>
      <c r="Q78" s="817"/>
      <c r="R78" s="817"/>
      <c r="S78" s="817"/>
      <c r="T78" s="817"/>
      <c r="U78" s="817"/>
      <c r="V78" s="817"/>
      <c r="W78" s="817"/>
      <c r="X78" s="817"/>
    </row>
    <row r="79" spans="1:24" ht="69.95" customHeight="1">
      <c r="A79" s="966"/>
      <c r="B79" s="1034" t="s">
        <v>5973</v>
      </c>
      <c r="C79" s="1366" t="s">
        <v>5972</v>
      </c>
      <c r="D79" s="1366" t="s">
        <v>5971</v>
      </c>
      <c r="E79" s="1366" t="s">
        <v>5970</v>
      </c>
      <c r="F79" s="1366" t="s">
        <v>5969</v>
      </c>
      <c r="G79" s="1368" t="s">
        <v>5968</v>
      </c>
      <c r="H79" s="1370" t="s">
        <v>5967</v>
      </c>
      <c r="I79" s="901"/>
      <c r="J79" s="817"/>
      <c r="K79" s="817"/>
      <c r="L79" s="817"/>
      <c r="M79" s="817"/>
      <c r="N79" s="817"/>
      <c r="O79" s="817"/>
      <c r="P79" s="817"/>
      <c r="Q79" s="817"/>
      <c r="R79" s="817"/>
      <c r="S79" s="817"/>
      <c r="T79" s="817"/>
      <c r="U79" s="817"/>
      <c r="V79" s="817"/>
      <c r="W79" s="817"/>
      <c r="X79" s="817"/>
    </row>
    <row r="80" spans="1:24" s="1024" customFormat="1" ht="39.950000000000003" customHeight="1">
      <c r="A80" s="1029"/>
      <c r="B80" s="1041" t="s">
        <v>5966</v>
      </c>
      <c r="C80" s="1040" t="s">
        <v>2</v>
      </c>
      <c r="D80" s="1040" t="s">
        <v>3</v>
      </c>
      <c r="E80" s="1040" t="s">
        <v>4</v>
      </c>
      <c r="F80" s="1040" t="s">
        <v>5</v>
      </c>
      <c r="G80" s="1040" t="s">
        <v>5905</v>
      </c>
      <c r="H80" s="1040" t="s">
        <v>6</v>
      </c>
      <c r="I80" s="1026"/>
      <c r="J80" s="1025"/>
      <c r="K80" s="1025"/>
      <c r="L80" s="1025"/>
      <c r="M80" s="1025"/>
      <c r="N80" s="1025"/>
      <c r="O80" s="1025"/>
      <c r="P80" s="1025"/>
      <c r="Q80" s="1025"/>
      <c r="R80" s="1025"/>
      <c r="S80" s="1025"/>
      <c r="T80" s="1025"/>
      <c r="U80" s="1025"/>
      <c r="V80" s="1025"/>
      <c r="W80" s="1025"/>
      <c r="X80" s="1025"/>
    </row>
    <row r="81" spans="1:24" ht="39.950000000000003" customHeight="1">
      <c r="A81" s="966"/>
      <c r="B81" s="1039" t="s">
        <v>5930</v>
      </c>
      <c r="C81" s="1371" t="s">
        <v>5963</v>
      </c>
      <c r="D81" s="1371" t="s">
        <v>5965</v>
      </c>
      <c r="E81" s="1371" t="s">
        <v>5961</v>
      </c>
      <c r="F81" s="1371" t="s">
        <v>5960</v>
      </c>
      <c r="G81" s="1373" t="s">
        <v>5907</v>
      </c>
      <c r="H81" s="1375" t="s">
        <v>5959</v>
      </c>
      <c r="I81" s="901"/>
      <c r="J81" s="817"/>
      <c r="K81" s="817"/>
      <c r="L81" s="817"/>
      <c r="M81" s="817"/>
      <c r="N81" s="817"/>
      <c r="O81" s="817"/>
      <c r="P81" s="817"/>
      <c r="Q81" s="817"/>
      <c r="R81" s="817"/>
      <c r="S81" s="817"/>
      <c r="T81" s="817"/>
      <c r="U81" s="817"/>
      <c r="V81" s="817"/>
      <c r="W81" s="817"/>
      <c r="X81" s="817"/>
    </row>
    <row r="82" spans="1:24" ht="39.950000000000003" customHeight="1">
      <c r="A82" s="966"/>
      <c r="B82" s="1038" t="s">
        <v>5964</v>
      </c>
      <c r="C82" s="1372" t="s">
        <v>5963</v>
      </c>
      <c r="D82" s="1372" t="s">
        <v>5962</v>
      </c>
      <c r="E82" s="1372" t="s">
        <v>5961</v>
      </c>
      <c r="F82" s="1372" t="s">
        <v>5960</v>
      </c>
      <c r="G82" s="1374" t="s">
        <v>5907</v>
      </c>
      <c r="H82" s="1376" t="s">
        <v>5959</v>
      </c>
      <c r="I82" s="901"/>
      <c r="J82" s="817"/>
      <c r="K82" s="817"/>
      <c r="L82" s="817"/>
      <c r="M82" s="817"/>
      <c r="N82" s="817"/>
      <c r="O82" s="817"/>
      <c r="P82" s="817"/>
      <c r="Q82" s="817"/>
      <c r="R82" s="817"/>
      <c r="S82" s="817"/>
      <c r="T82" s="817"/>
      <c r="U82" s="817"/>
      <c r="V82" s="817"/>
      <c r="W82" s="817"/>
      <c r="X82" s="817"/>
    </row>
    <row r="83" spans="1:24" ht="39.950000000000003" customHeight="1">
      <c r="A83" s="966"/>
      <c r="B83" s="1039" t="s">
        <v>5958</v>
      </c>
      <c r="C83" s="1371" t="s">
        <v>5956</v>
      </c>
      <c r="D83" s="1371" t="s">
        <v>5955</v>
      </c>
      <c r="E83" s="1371" t="s">
        <v>5954</v>
      </c>
      <c r="F83" s="1371" t="s">
        <v>5953</v>
      </c>
      <c r="G83" s="1373" t="s">
        <v>5932</v>
      </c>
      <c r="H83" s="1375" t="s">
        <v>5952</v>
      </c>
      <c r="I83" s="901"/>
      <c r="J83" s="817"/>
      <c r="K83" s="817"/>
      <c r="L83" s="817"/>
      <c r="M83" s="817"/>
      <c r="N83" s="817"/>
      <c r="O83" s="817"/>
      <c r="P83" s="817"/>
      <c r="Q83" s="817"/>
      <c r="R83" s="817"/>
      <c r="S83" s="817"/>
      <c r="T83" s="817"/>
      <c r="U83" s="817"/>
      <c r="V83" s="817"/>
      <c r="W83" s="817"/>
      <c r="X83" s="817"/>
    </row>
    <row r="84" spans="1:24" ht="39.950000000000003" customHeight="1">
      <c r="A84" s="966"/>
      <c r="B84" s="1038" t="s">
        <v>5957</v>
      </c>
      <c r="C84" s="1372" t="s">
        <v>5956</v>
      </c>
      <c r="D84" s="1372" t="s">
        <v>5955</v>
      </c>
      <c r="E84" s="1372" t="s">
        <v>5954</v>
      </c>
      <c r="F84" s="1372" t="s">
        <v>5953</v>
      </c>
      <c r="G84" s="1374" t="s">
        <v>5932</v>
      </c>
      <c r="H84" s="1376" t="s">
        <v>5952</v>
      </c>
      <c r="I84" s="901"/>
      <c r="J84" s="817"/>
      <c r="K84" s="817"/>
      <c r="L84" s="817"/>
      <c r="M84" s="817"/>
      <c r="N84" s="817"/>
      <c r="O84" s="817"/>
      <c r="P84" s="817"/>
      <c r="Q84" s="817"/>
      <c r="R84" s="817"/>
      <c r="S84" s="817"/>
      <c r="T84" s="817"/>
      <c r="U84" s="817"/>
      <c r="V84" s="817"/>
      <c r="W84" s="817"/>
      <c r="X84" s="817"/>
    </row>
    <row r="85" spans="1:24" s="1024" customFormat="1" ht="39.950000000000003" customHeight="1">
      <c r="A85" s="1029"/>
      <c r="B85" s="1037" t="s">
        <v>5411</v>
      </c>
      <c r="C85" s="1036" t="s">
        <v>2</v>
      </c>
      <c r="D85" s="1036" t="s">
        <v>3</v>
      </c>
      <c r="E85" s="1036" t="s">
        <v>4</v>
      </c>
      <c r="F85" s="1036" t="s">
        <v>5</v>
      </c>
      <c r="G85" s="1036" t="s">
        <v>5905</v>
      </c>
      <c r="H85" s="1036" t="s">
        <v>6</v>
      </c>
      <c r="I85" s="1026"/>
      <c r="J85" s="1025"/>
      <c r="K85" s="1025"/>
      <c r="L85" s="1025"/>
      <c r="M85" s="1025"/>
      <c r="N85" s="1025"/>
      <c r="O85" s="1025"/>
      <c r="P85" s="1025"/>
      <c r="Q85" s="1025"/>
      <c r="R85" s="1025"/>
      <c r="S85" s="1025"/>
      <c r="T85" s="1025"/>
      <c r="U85" s="1025"/>
      <c r="V85" s="1025"/>
      <c r="W85" s="1025"/>
      <c r="X85" s="1025"/>
    </row>
    <row r="86" spans="1:24" ht="39.950000000000003" customHeight="1">
      <c r="A86" s="966"/>
      <c r="B86" s="1035" t="s">
        <v>5951</v>
      </c>
      <c r="C86" s="1361" t="s">
        <v>5949</v>
      </c>
      <c r="D86" s="1361" t="s">
        <v>5948</v>
      </c>
      <c r="E86" s="1361" t="s">
        <v>5947</v>
      </c>
      <c r="F86" s="1361" t="s">
        <v>5946</v>
      </c>
      <c r="G86" s="1363" t="s">
        <v>5907</v>
      </c>
      <c r="H86" s="1361" t="s">
        <v>5945</v>
      </c>
      <c r="I86" s="901"/>
      <c r="J86" s="817"/>
      <c r="K86" s="817"/>
      <c r="L86" s="817"/>
      <c r="M86" s="817"/>
      <c r="N86" s="817"/>
      <c r="O86" s="817"/>
      <c r="P86" s="817"/>
      <c r="Q86" s="817"/>
      <c r="R86" s="817"/>
      <c r="S86" s="817"/>
      <c r="T86" s="817"/>
      <c r="U86" s="817"/>
      <c r="V86" s="817"/>
      <c r="W86" s="817"/>
      <c r="X86" s="817"/>
    </row>
    <row r="87" spans="1:24" ht="39.950000000000003" customHeight="1">
      <c r="A87" s="966"/>
      <c r="B87" s="1034" t="s">
        <v>5950</v>
      </c>
      <c r="C87" s="1362" t="s">
        <v>5949</v>
      </c>
      <c r="D87" s="1362" t="s">
        <v>5948</v>
      </c>
      <c r="E87" s="1362" t="s">
        <v>5947</v>
      </c>
      <c r="F87" s="1362" t="s">
        <v>5946</v>
      </c>
      <c r="G87" s="1364" t="s">
        <v>5907</v>
      </c>
      <c r="H87" s="1362" t="s">
        <v>5945</v>
      </c>
      <c r="I87" s="901"/>
      <c r="J87" s="817"/>
      <c r="K87" s="817"/>
      <c r="L87" s="817"/>
      <c r="M87" s="817"/>
      <c r="N87" s="817"/>
      <c r="O87" s="817"/>
      <c r="P87" s="817"/>
      <c r="Q87" s="817"/>
      <c r="R87" s="817"/>
      <c r="S87" s="817"/>
      <c r="T87" s="817"/>
      <c r="U87" s="817"/>
      <c r="V87" s="817"/>
      <c r="W87" s="817"/>
      <c r="X87" s="817"/>
    </row>
    <row r="88" spans="1:24" ht="39.950000000000003" customHeight="1">
      <c r="A88" s="966"/>
      <c r="B88" s="1035" t="s">
        <v>5944</v>
      </c>
      <c r="C88" s="1361" t="s">
        <v>5942</v>
      </c>
      <c r="D88" s="1361" t="s">
        <v>5941</v>
      </c>
      <c r="E88" s="1361" t="s">
        <v>5940</v>
      </c>
      <c r="F88" s="1361" t="s">
        <v>5939</v>
      </c>
      <c r="G88" s="1363" t="s">
        <v>5907</v>
      </c>
      <c r="H88" s="1361" t="s">
        <v>5938</v>
      </c>
      <c r="I88" s="901"/>
      <c r="J88" s="817"/>
      <c r="K88" s="817"/>
      <c r="L88" s="817"/>
      <c r="M88" s="817"/>
      <c r="N88" s="817"/>
      <c r="O88" s="817"/>
      <c r="P88" s="817"/>
      <c r="Q88" s="817"/>
      <c r="R88" s="817"/>
      <c r="S88" s="817"/>
      <c r="T88" s="817"/>
      <c r="U88" s="817"/>
      <c r="V88" s="817"/>
      <c r="W88" s="817"/>
      <c r="X88" s="817"/>
    </row>
    <row r="89" spans="1:24" ht="39.950000000000003" customHeight="1">
      <c r="A89" s="966"/>
      <c r="B89" s="1034" t="s">
        <v>5943</v>
      </c>
      <c r="C89" s="1362" t="s">
        <v>5942</v>
      </c>
      <c r="D89" s="1362" t="s">
        <v>5941</v>
      </c>
      <c r="E89" s="1362" t="s">
        <v>5940</v>
      </c>
      <c r="F89" s="1362" t="s">
        <v>5939</v>
      </c>
      <c r="G89" s="1364" t="s">
        <v>5907</v>
      </c>
      <c r="H89" s="1362" t="s">
        <v>5938</v>
      </c>
      <c r="I89" s="901"/>
      <c r="J89" s="817"/>
      <c r="K89" s="817"/>
      <c r="L89" s="817"/>
      <c r="M89" s="817"/>
      <c r="N89" s="817"/>
      <c r="O89" s="817"/>
      <c r="P89" s="817"/>
      <c r="Q89" s="817"/>
      <c r="R89" s="817"/>
      <c r="S89" s="817"/>
      <c r="T89" s="817"/>
      <c r="U89" s="817"/>
      <c r="V89" s="817"/>
      <c r="W89" s="817"/>
      <c r="X89" s="817"/>
    </row>
    <row r="90" spans="1:24" ht="39.950000000000003" customHeight="1">
      <c r="A90" s="966"/>
      <c r="B90" s="1035" t="s">
        <v>5937</v>
      </c>
      <c r="C90" s="1361" t="s">
        <v>5935</v>
      </c>
      <c r="D90" s="1361" t="s">
        <v>5934</v>
      </c>
      <c r="E90" s="1361" t="s">
        <v>5933</v>
      </c>
      <c r="F90" s="1361" t="s">
        <v>5908</v>
      </c>
      <c r="G90" s="1363" t="s">
        <v>5932</v>
      </c>
      <c r="H90" s="1361" t="s">
        <v>5931</v>
      </c>
      <c r="I90" s="901"/>
      <c r="J90" s="817"/>
      <c r="K90" s="817"/>
      <c r="L90" s="817"/>
      <c r="M90" s="817"/>
      <c r="N90" s="817"/>
      <c r="O90" s="817"/>
      <c r="P90" s="817"/>
      <c r="Q90" s="817"/>
      <c r="R90" s="817"/>
      <c r="S90" s="817"/>
      <c r="T90" s="817"/>
      <c r="U90" s="817"/>
      <c r="V90" s="817"/>
      <c r="W90" s="817"/>
      <c r="X90" s="817"/>
    </row>
    <row r="91" spans="1:24" ht="39.950000000000003" customHeight="1">
      <c r="A91" s="966"/>
      <c r="B91" s="1034" t="s">
        <v>5936</v>
      </c>
      <c r="C91" s="1362" t="s">
        <v>5935</v>
      </c>
      <c r="D91" s="1362" t="s">
        <v>5934</v>
      </c>
      <c r="E91" s="1362" t="s">
        <v>5933</v>
      </c>
      <c r="F91" s="1362" t="s">
        <v>5908</v>
      </c>
      <c r="G91" s="1364" t="s">
        <v>5932</v>
      </c>
      <c r="H91" s="1362" t="s">
        <v>5931</v>
      </c>
      <c r="I91" s="901"/>
      <c r="J91" s="817"/>
      <c r="K91" s="817"/>
      <c r="L91" s="817"/>
      <c r="M91" s="817"/>
      <c r="N91" s="817"/>
      <c r="O91" s="817"/>
      <c r="P91" s="817"/>
      <c r="Q91" s="817"/>
      <c r="R91" s="817"/>
      <c r="S91" s="817"/>
      <c r="T91" s="817"/>
      <c r="U91" s="817"/>
      <c r="V91" s="817"/>
      <c r="W91" s="817"/>
      <c r="X91" s="817"/>
    </row>
    <row r="92" spans="1:24" ht="39.950000000000003" customHeight="1">
      <c r="A92" s="966"/>
      <c r="B92" s="1035" t="s">
        <v>5930</v>
      </c>
      <c r="C92" s="1361" t="s">
        <v>5929</v>
      </c>
      <c r="D92" s="1361" t="s">
        <v>5926</v>
      </c>
      <c r="E92" s="1361" t="s">
        <v>5925</v>
      </c>
      <c r="F92" s="1361" t="s">
        <v>5924</v>
      </c>
      <c r="G92" s="1363"/>
      <c r="H92" s="1361" t="s">
        <v>5923</v>
      </c>
      <c r="I92" s="901"/>
      <c r="J92" s="817"/>
      <c r="K92" s="817"/>
      <c r="L92" s="817"/>
      <c r="M92" s="817"/>
      <c r="N92" s="817"/>
      <c r="O92" s="817"/>
      <c r="P92" s="817"/>
      <c r="Q92" s="817"/>
      <c r="R92" s="817"/>
      <c r="S92" s="817"/>
      <c r="T92" s="817"/>
      <c r="U92" s="817"/>
      <c r="V92" s="817"/>
      <c r="W92" s="817"/>
      <c r="X92" s="817"/>
    </row>
    <row r="93" spans="1:24" ht="39.950000000000003" customHeight="1">
      <c r="A93" s="966"/>
      <c r="B93" s="1034" t="s">
        <v>5928</v>
      </c>
      <c r="C93" s="1362" t="s">
        <v>5927</v>
      </c>
      <c r="D93" s="1362" t="s">
        <v>5926</v>
      </c>
      <c r="E93" s="1362" t="s">
        <v>5925</v>
      </c>
      <c r="F93" s="1362" t="s">
        <v>5924</v>
      </c>
      <c r="G93" s="1364"/>
      <c r="H93" s="1362" t="s">
        <v>5923</v>
      </c>
      <c r="I93" s="901"/>
      <c r="J93" s="817"/>
      <c r="K93" s="817"/>
      <c r="L93" s="817"/>
      <c r="M93" s="817"/>
      <c r="N93" s="817"/>
      <c r="O93" s="817"/>
      <c r="P93" s="817"/>
      <c r="Q93" s="817"/>
      <c r="R93" s="817"/>
      <c r="S93" s="817"/>
      <c r="T93" s="817"/>
      <c r="U93" s="817"/>
      <c r="V93" s="817"/>
      <c r="W93" s="817"/>
      <c r="X93" s="817"/>
    </row>
    <row r="94" spans="1:24" ht="39.950000000000003" customHeight="1">
      <c r="A94" s="966"/>
      <c r="B94" s="1035" t="s">
        <v>5922</v>
      </c>
      <c r="C94" s="1361" t="s">
        <v>5919</v>
      </c>
      <c r="D94" s="1361" t="s">
        <v>5918</v>
      </c>
      <c r="E94" s="1361" t="s">
        <v>5921</v>
      </c>
      <c r="F94" s="1361" t="s">
        <v>5916</v>
      </c>
      <c r="G94" s="1363"/>
      <c r="H94" s="1361" t="s">
        <v>5915</v>
      </c>
      <c r="I94" s="901"/>
      <c r="J94" s="817"/>
      <c r="K94" s="817"/>
      <c r="L94" s="817"/>
      <c r="M94" s="817"/>
      <c r="N94" s="817"/>
      <c r="O94" s="817"/>
      <c r="P94" s="817"/>
      <c r="Q94" s="817"/>
      <c r="R94" s="817"/>
      <c r="S94" s="817"/>
      <c r="T94" s="817"/>
      <c r="U94" s="817"/>
      <c r="V94" s="817"/>
      <c r="W94" s="817"/>
      <c r="X94" s="817"/>
    </row>
    <row r="95" spans="1:24" ht="39.950000000000003" customHeight="1">
      <c r="A95" s="966"/>
      <c r="B95" s="1034" t="s">
        <v>5920</v>
      </c>
      <c r="C95" s="1362" t="s">
        <v>5919</v>
      </c>
      <c r="D95" s="1362" t="s">
        <v>5918</v>
      </c>
      <c r="E95" s="1362" t="s">
        <v>5917</v>
      </c>
      <c r="F95" s="1362" t="s">
        <v>5916</v>
      </c>
      <c r="G95" s="1364"/>
      <c r="H95" s="1362" t="s">
        <v>5915</v>
      </c>
      <c r="I95" s="901"/>
      <c r="J95" s="817"/>
      <c r="K95" s="817"/>
      <c r="L95" s="817"/>
      <c r="M95" s="817"/>
      <c r="N95" s="817"/>
      <c r="O95" s="817"/>
      <c r="P95" s="817"/>
      <c r="Q95" s="817"/>
      <c r="R95" s="817"/>
      <c r="S95" s="817"/>
      <c r="T95" s="817"/>
      <c r="U95" s="817"/>
      <c r="V95" s="817"/>
      <c r="W95" s="817"/>
      <c r="X95" s="817"/>
    </row>
    <row r="96" spans="1:24" s="1024" customFormat="1" ht="39.950000000000003" customHeight="1">
      <c r="A96" s="1029"/>
      <c r="B96" s="1033" t="s">
        <v>5380</v>
      </c>
      <c r="C96" s="1032" t="s">
        <v>2</v>
      </c>
      <c r="D96" s="1032" t="s">
        <v>3</v>
      </c>
      <c r="E96" s="1032" t="s">
        <v>4</v>
      </c>
      <c r="F96" s="1032" t="s">
        <v>5</v>
      </c>
      <c r="G96" s="1032" t="s">
        <v>5905</v>
      </c>
      <c r="H96" s="1032" t="s">
        <v>6</v>
      </c>
      <c r="I96" s="1026"/>
      <c r="J96" s="1025"/>
      <c r="K96" s="1025"/>
      <c r="L96" s="1025"/>
      <c r="M96" s="1025"/>
      <c r="N96" s="1025"/>
      <c r="O96" s="1025"/>
      <c r="P96" s="1025"/>
      <c r="Q96" s="1025"/>
      <c r="R96" s="1025"/>
      <c r="S96" s="1025"/>
      <c r="T96" s="1025"/>
      <c r="U96" s="1025"/>
      <c r="V96" s="1025"/>
      <c r="W96" s="1025"/>
      <c r="X96" s="1025"/>
    </row>
    <row r="97" spans="1:24" ht="39.950000000000003" customHeight="1">
      <c r="A97" s="966"/>
      <c r="B97" s="1031" t="s">
        <v>5914</v>
      </c>
      <c r="C97" s="1359" t="s">
        <v>5913</v>
      </c>
      <c r="D97" s="1360" t="s">
        <v>5912</v>
      </c>
      <c r="E97" s="1359" t="s">
        <v>5911</v>
      </c>
      <c r="F97" s="1361" t="s">
        <v>5908</v>
      </c>
      <c r="G97" s="1363" t="s">
        <v>5907</v>
      </c>
      <c r="H97" s="1359" t="s">
        <v>5910</v>
      </c>
      <c r="I97" s="901"/>
      <c r="J97" s="817"/>
      <c r="K97" s="817"/>
      <c r="L97" s="817"/>
      <c r="M97" s="817"/>
      <c r="N97" s="817"/>
      <c r="O97" s="817"/>
      <c r="P97" s="817"/>
      <c r="Q97" s="817"/>
      <c r="R97" s="817"/>
      <c r="S97" s="817"/>
      <c r="T97" s="817"/>
      <c r="U97" s="817"/>
      <c r="V97" s="817"/>
      <c r="W97" s="817"/>
      <c r="X97" s="817"/>
    </row>
    <row r="98" spans="1:24" ht="39.950000000000003" customHeight="1">
      <c r="A98" s="966"/>
      <c r="B98" s="1030" t="s">
        <v>5909</v>
      </c>
      <c r="C98" s="1359"/>
      <c r="D98" s="1360"/>
      <c r="E98" s="1359"/>
      <c r="F98" s="1362" t="s">
        <v>5908</v>
      </c>
      <c r="G98" s="1364" t="s">
        <v>5907</v>
      </c>
      <c r="H98" s="1359"/>
      <c r="I98" s="901"/>
      <c r="J98" s="817"/>
      <c r="K98" s="817"/>
      <c r="L98" s="817"/>
      <c r="M98" s="817"/>
      <c r="N98" s="817"/>
      <c r="O98" s="817"/>
      <c r="P98" s="817"/>
      <c r="Q98" s="817"/>
      <c r="R98" s="817"/>
      <c r="S98" s="817"/>
      <c r="T98" s="817"/>
      <c r="U98" s="817"/>
      <c r="V98" s="817"/>
      <c r="W98" s="817"/>
      <c r="X98" s="817"/>
    </row>
    <row r="99" spans="1:24" s="1024" customFormat="1" ht="39.950000000000003" customHeight="1">
      <c r="A99" s="1029"/>
      <c r="B99" s="1028" t="s">
        <v>5906</v>
      </c>
      <c r="C99" s="1027" t="s">
        <v>2</v>
      </c>
      <c r="D99" s="1027" t="s">
        <v>3</v>
      </c>
      <c r="E99" s="1027" t="s">
        <v>4</v>
      </c>
      <c r="F99" s="1027" t="s">
        <v>5</v>
      </c>
      <c r="G99" s="1027" t="s">
        <v>5905</v>
      </c>
      <c r="H99" s="1027" t="s">
        <v>6</v>
      </c>
      <c r="I99" s="1026"/>
      <c r="J99" s="1025"/>
      <c r="K99" s="1025"/>
      <c r="L99" s="1025"/>
      <c r="M99" s="1025"/>
      <c r="N99" s="1025"/>
      <c r="O99" s="1025"/>
      <c r="P99" s="1025"/>
      <c r="Q99" s="1025"/>
      <c r="R99" s="1025"/>
      <c r="S99" s="1025"/>
      <c r="T99" s="1025"/>
      <c r="U99" s="1025"/>
      <c r="V99" s="1025"/>
      <c r="W99" s="1025"/>
      <c r="X99" s="1025"/>
    </row>
    <row r="100" spans="1:24" ht="39.950000000000003" customHeight="1">
      <c r="A100" s="966"/>
      <c r="B100" s="1023" t="s">
        <v>5900</v>
      </c>
      <c r="C100" s="1387" t="s">
        <v>5892</v>
      </c>
      <c r="D100" s="1387" t="s">
        <v>5891</v>
      </c>
      <c r="E100" s="1387" t="s">
        <v>127</v>
      </c>
      <c r="F100" s="1389" t="s">
        <v>5904</v>
      </c>
      <c r="G100" s="1395" t="s">
        <v>5901</v>
      </c>
      <c r="H100" s="1397" t="s">
        <v>5903</v>
      </c>
      <c r="I100" s="901"/>
      <c r="J100" s="817"/>
      <c r="K100" s="817"/>
      <c r="L100" s="817"/>
      <c r="M100" s="817"/>
      <c r="N100" s="817"/>
      <c r="O100" s="817"/>
      <c r="P100" s="817"/>
      <c r="Q100" s="817"/>
      <c r="R100" s="817"/>
      <c r="S100" s="817"/>
      <c r="T100" s="817"/>
      <c r="U100" s="817"/>
      <c r="V100" s="817"/>
      <c r="W100" s="817"/>
      <c r="X100" s="817"/>
    </row>
    <row r="101" spans="1:24" ht="39.950000000000003" customHeight="1">
      <c r="A101" s="966"/>
      <c r="B101" s="1022" t="s">
        <v>5902</v>
      </c>
      <c r="C101" s="1388" t="s">
        <v>5892</v>
      </c>
      <c r="D101" s="1388" t="s">
        <v>5891</v>
      </c>
      <c r="E101" s="1388" t="s">
        <v>127</v>
      </c>
      <c r="F101" s="1390" t="s">
        <v>128</v>
      </c>
      <c r="G101" s="1396" t="s">
        <v>5901</v>
      </c>
      <c r="H101" s="1398"/>
      <c r="I101" s="901"/>
      <c r="J101" s="817"/>
      <c r="K101" s="817"/>
      <c r="L101" s="817"/>
      <c r="M101" s="817"/>
      <c r="N101" s="817"/>
      <c r="O101" s="817"/>
      <c r="P101" s="817"/>
      <c r="Q101" s="817"/>
      <c r="R101" s="817"/>
      <c r="S101" s="817"/>
      <c r="T101" s="817"/>
      <c r="U101" s="817"/>
      <c r="V101" s="817"/>
      <c r="W101" s="817"/>
      <c r="X101" s="817"/>
    </row>
    <row r="102" spans="1:24" ht="39.950000000000003" customHeight="1">
      <c r="A102" s="966"/>
      <c r="B102" s="1023" t="s">
        <v>5900</v>
      </c>
      <c r="C102" s="1387" t="s">
        <v>5899</v>
      </c>
      <c r="D102" s="1387" t="s">
        <v>5898</v>
      </c>
      <c r="E102" s="1387" t="s">
        <v>5897</v>
      </c>
      <c r="F102" s="1389" t="s">
        <v>5896</v>
      </c>
      <c r="G102" s="1391" t="s">
        <v>5895</v>
      </c>
      <c r="H102" s="1393" t="s">
        <v>5894</v>
      </c>
      <c r="I102" s="901"/>
      <c r="J102" s="817"/>
      <c r="K102" s="817"/>
      <c r="L102" s="817"/>
      <c r="M102" s="817"/>
      <c r="N102" s="817"/>
      <c r="O102" s="817"/>
      <c r="P102" s="817"/>
      <c r="Q102" s="817"/>
      <c r="R102" s="817"/>
      <c r="S102" s="817"/>
      <c r="T102" s="817"/>
      <c r="U102" s="817"/>
      <c r="V102" s="817"/>
      <c r="W102" s="817"/>
      <c r="X102" s="817"/>
    </row>
    <row r="103" spans="1:24" ht="39.950000000000003" customHeight="1">
      <c r="A103" s="966"/>
      <c r="B103" s="1022" t="s">
        <v>5893</v>
      </c>
      <c r="C103" s="1388" t="s">
        <v>5892</v>
      </c>
      <c r="D103" s="1388" t="s">
        <v>5891</v>
      </c>
      <c r="E103" s="1388" t="s">
        <v>127</v>
      </c>
      <c r="F103" s="1390" t="s">
        <v>128</v>
      </c>
      <c r="G103" s="1392"/>
      <c r="H103" s="1394"/>
      <c r="I103" s="901"/>
      <c r="J103" s="817"/>
      <c r="K103" s="817"/>
      <c r="L103" s="817"/>
      <c r="M103" s="817"/>
      <c r="N103" s="817"/>
      <c r="O103" s="817"/>
      <c r="P103" s="817"/>
      <c r="Q103" s="817"/>
      <c r="R103" s="817"/>
      <c r="S103" s="817"/>
      <c r="T103" s="817"/>
      <c r="U103" s="817"/>
      <c r="V103" s="817"/>
      <c r="W103" s="817"/>
      <c r="X103" s="817"/>
    </row>
    <row r="104" spans="1:24" ht="16.5">
      <c r="A104" s="966"/>
      <c r="I104" s="901"/>
      <c r="J104" s="817"/>
      <c r="K104" s="817"/>
      <c r="L104" s="817"/>
      <c r="M104" s="817"/>
      <c r="N104" s="817"/>
      <c r="O104" s="817"/>
      <c r="P104" s="817"/>
      <c r="Q104" s="817"/>
      <c r="R104" s="817"/>
      <c r="S104" s="817"/>
      <c r="T104" s="817"/>
      <c r="U104" s="817"/>
      <c r="V104" s="817"/>
      <c r="W104" s="817"/>
      <c r="X104" s="817"/>
    </row>
    <row r="105" spans="1:24" ht="16.5">
      <c r="A105" s="966"/>
      <c r="I105" s="901"/>
      <c r="J105" s="817"/>
      <c r="K105" s="817"/>
      <c r="L105" s="817"/>
      <c r="M105" s="817"/>
      <c r="N105" s="817"/>
      <c r="O105" s="817"/>
      <c r="P105" s="817"/>
      <c r="Q105" s="817"/>
      <c r="R105" s="817"/>
      <c r="S105" s="817"/>
      <c r="T105" s="817"/>
      <c r="U105" s="817"/>
      <c r="V105" s="817"/>
      <c r="W105" s="817"/>
      <c r="X105" s="817"/>
    </row>
    <row r="106" spans="1:24" ht="16.5">
      <c r="A106" s="966"/>
      <c r="I106" s="901"/>
      <c r="J106" s="817"/>
      <c r="K106" s="817"/>
      <c r="L106" s="817"/>
      <c r="M106" s="817"/>
      <c r="N106" s="817"/>
      <c r="O106" s="817"/>
      <c r="P106" s="817"/>
      <c r="Q106" s="817"/>
      <c r="R106" s="817"/>
      <c r="S106" s="817"/>
      <c r="T106" s="817"/>
      <c r="U106" s="817"/>
      <c r="V106" s="817"/>
      <c r="W106" s="817"/>
      <c r="X106" s="817"/>
    </row>
    <row r="107" spans="1:24" ht="16.5">
      <c r="A107" s="966"/>
      <c r="I107" s="901"/>
      <c r="J107" s="817"/>
      <c r="K107" s="817"/>
      <c r="L107" s="817"/>
      <c r="M107" s="817"/>
      <c r="N107" s="817"/>
      <c r="O107" s="817"/>
      <c r="P107" s="817"/>
      <c r="Q107" s="817"/>
      <c r="R107" s="817"/>
      <c r="S107" s="817"/>
      <c r="T107" s="817"/>
      <c r="U107" s="817"/>
      <c r="V107" s="817"/>
      <c r="W107" s="817"/>
      <c r="X107" s="817"/>
    </row>
    <row r="108" spans="1:24" ht="16.5">
      <c r="A108" s="966"/>
      <c r="I108" s="901"/>
      <c r="J108" s="817"/>
      <c r="K108" s="817"/>
      <c r="L108" s="817"/>
      <c r="M108" s="817"/>
      <c r="N108" s="817"/>
      <c r="O108" s="817"/>
      <c r="P108" s="817"/>
      <c r="Q108" s="817"/>
      <c r="R108" s="817"/>
      <c r="S108" s="817"/>
      <c r="T108" s="817"/>
      <c r="U108" s="817"/>
      <c r="V108" s="817"/>
      <c r="W108" s="817"/>
      <c r="X108" s="817"/>
    </row>
    <row r="109" spans="1:24" ht="16.5">
      <c r="A109" s="966"/>
      <c r="I109" s="901"/>
      <c r="J109" s="817"/>
      <c r="K109" s="817"/>
      <c r="L109" s="817"/>
      <c r="M109" s="817"/>
      <c r="N109" s="817"/>
      <c r="O109" s="817"/>
      <c r="P109" s="817"/>
      <c r="Q109" s="817"/>
      <c r="R109" s="817"/>
      <c r="S109" s="817"/>
      <c r="T109" s="817"/>
      <c r="U109" s="817"/>
      <c r="V109" s="817"/>
      <c r="W109" s="817"/>
      <c r="X109" s="817"/>
    </row>
    <row r="110" spans="1:24" ht="16.5">
      <c r="A110" s="966"/>
      <c r="I110" s="901"/>
      <c r="J110" s="817"/>
      <c r="K110" s="817"/>
      <c r="L110" s="817"/>
      <c r="M110" s="817"/>
      <c r="N110" s="817"/>
      <c r="O110" s="817"/>
      <c r="P110" s="817"/>
      <c r="Q110" s="817"/>
      <c r="R110" s="817"/>
      <c r="S110" s="817"/>
      <c r="T110" s="817"/>
      <c r="U110" s="817"/>
      <c r="V110" s="817"/>
      <c r="W110" s="817"/>
      <c r="X110" s="817"/>
    </row>
    <row r="111" spans="1:24" ht="16.5">
      <c r="A111" s="966"/>
      <c r="I111" s="901"/>
      <c r="J111" s="817"/>
      <c r="K111" s="817"/>
      <c r="L111" s="817"/>
      <c r="M111" s="817"/>
      <c r="N111" s="817"/>
      <c r="O111" s="817"/>
      <c r="P111" s="817"/>
      <c r="Q111" s="817"/>
      <c r="R111" s="817"/>
      <c r="S111" s="817"/>
      <c r="T111" s="817"/>
      <c r="U111" s="817"/>
      <c r="V111" s="817"/>
      <c r="W111" s="817"/>
      <c r="X111" s="817"/>
    </row>
    <row r="112" spans="1:24" ht="16.5">
      <c r="A112" s="966"/>
      <c r="I112" s="901"/>
      <c r="J112" s="817"/>
      <c r="K112" s="817"/>
      <c r="L112" s="817"/>
      <c r="M112" s="817"/>
      <c r="N112" s="817"/>
      <c r="O112" s="817"/>
      <c r="P112" s="817"/>
      <c r="Q112" s="817"/>
      <c r="R112" s="817"/>
      <c r="S112" s="817"/>
      <c r="T112" s="817"/>
      <c r="U112" s="817"/>
      <c r="V112" s="817"/>
      <c r="W112" s="817"/>
      <c r="X112" s="817"/>
    </row>
    <row r="113" spans="1:24" ht="16.5">
      <c r="A113" s="966"/>
      <c r="I113" s="901"/>
      <c r="J113" s="817"/>
      <c r="K113" s="817"/>
      <c r="L113" s="817"/>
      <c r="M113" s="817"/>
      <c r="N113" s="817"/>
      <c r="O113" s="817"/>
      <c r="P113" s="817"/>
      <c r="Q113" s="817"/>
      <c r="R113" s="817"/>
      <c r="S113" s="817"/>
      <c r="T113" s="817"/>
      <c r="U113" s="817"/>
      <c r="V113" s="817"/>
      <c r="W113" s="817"/>
      <c r="X113" s="817"/>
    </row>
    <row r="114" spans="1:24" ht="16.5">
      <c r="A114" s="966"/>
      <c r="I114" s="901"/>
      <c r="J114" s="817"/>
      <c r="K114" s="817"/>
      <c r="L114" s="817"/>
      <c r="M114" s="817"/>
      <c r="N114" s="817"/>
      <c r="O114" s="817"/>
      <c r="P114" s="817"/>
      <c r="Q114" s="817"/>
      <c r="R114" s="817"/>
      <c r="S114" s="817"/>
      <c r="T114" s="817"/>
      <c r="U114" s="817"/>
      <c r="V114" s="817"/>
      <c r="W114" s="817"/>
      <c r="X114" s="817"/>
    </row>
    <row r="115" spans="1:24" ht="16.5">
      <c r="A115" s="966"/>
      <c r="I115" s="901"/>
      <c r="J115" s="817"/>
      <c r="K115" s="817"/>
      <c r="L115" s="817"/>
      <c r="M115" s="817"/>
      <c r="N115" s="817"/>
      <c r="O115" s="817"/>
      <c r="P115" s="817"/>
      <c r="Q115" s="817"/>
      <c r="R115" s="817"/>
      <c r="S115" s="817"/>
      <c r="T115" s="817"/>
      <c r="U115" s="817"/>
      <c r="V115" s="817"/>
      <c r="W115" s="817"/>
      <c r="X115" s="817"/>
    </row>
    <row r="116" spans="1:24" ht="16.5">
      <c r="A116" s="966"/>
      <c r="I116" s="901"/>
      <c r="J116" s="817"/>
      <c r="K116" s="817"/>
      <c r="L116" s="817"/>
      <c r="M116" s="817"/>
      <c r="N116" s="817"/>
      <c r="O116" s="817"/>
      <c r="P116" s="817"/>
      <c r="Q116" s="817"/>
      <c r="R116" s="817"/>
      <c r="S116" s="817"/>
      <c r="T116" s="817"/>
      <c r="U116" s="817"/>
      <c r="V116" s="817"/>
      <c r="W116" s="817"/>
      <c r="X116" s="817"/>
    </row>
    <row r="117" spans="1:24" ht="16.5">
      <c r="A117" s="966"/>
      <c r="I117" s="901"/>
      <c r="J117" s="817"/>
      <c r="K117" s="817"/>
      <c r="L117" s="817"/>
      <c r="M117" s="817"/>
      <c r="N117" s="817"/>
      <c r="O117" s="817"/>
      <c r="P117" s="817"/>
      <c r="Q117" s="817"/>
      <c r="R117" s="817"/>
      <c r="S117" s="817"/>
      <c r="T117" s="817"/>
      <c r="U117" s="817"/>
      <c r="V117" s="817"/>
      <c r="W117" s="817"/>
      <c r="X117" s="817"/>
    </row>
    <row r="118" spans="1:24" ht="16.5">
      <c r="A118" s="966"/>
      <c r="I118" s="901"/>
      <c r="J118" s="817"/>
      <c r="K118" s="817"/>
      <c r="L118" s="817"/>
      <c r="M118" s="817"/>
      <c r="N118" s="817"/>
      <c r="O118" s="817"/>
      <c r="P118" s="817"/>
      <c r="Q118" s="817"/>
      <c r="R118" s="817"/>
      <c r="S118" s="817"/>
      <c r="T118" s="817"/>
      <c r="U118" s="817"/>
      <c r="V118" s="817"/>
      <c r="W118" s="817"/>
      <c r="X118" s="817"/>
    </row>
    <row r="119" spans="1:24" ht="16.5">
      <c r="A119" s="966"/>
      <c r="I119" s="901"/>
      <c r="J119" s="817"/>
      <c r="K119" s="817"/>
      <c r="L119" s="817"/>
      <c r="M119" s="817"/>
      <c r="N119" s="817"/>
      <c r="O119" s="817"/>
      <c r="P119" s="817"/>
      <c r="Q119" s="817"/>
      <c r="R119" s="817"/>
      <c r="S119" s="817"/>
      <c r="T119" s="817"/>
      <c r="U119" s="817"/>
      <c r="V119" s="817"/>
      <c r="W119" s="817"/>
      <c r="X119" s="817"/>
    </row>
    <row r="120" spans="1:24" ht="16.5">
      <c r="A120" s="966"/>
      <c r="I120" s="901"/>
      <c r="J120" s="817"/>
      <c r="K120" s="817"/>
      <c r="L120" s="817"/>
      <c r="M120" s="817"/>
      <c r="N120" s="817"/>
      <c r="O120" s="817"/>
      <c r="P120" s="817"/>
      <c r="Q120" s="817"/>
      <c r="R120" s="817"/>
      <c r="S120" s="817"/>
      <c r="T120" s="817"/>
      <c r="U120" s="817"/>
      <c r="V120" s="817"/>
      <c r="W120" s="817"/>
      <c r="X120" s="817"/>
    </row>
    <row r="121" spans="1:24" ht="16.5">
      <c r="A121" s="966"/>
      <c r="I121" s="901"/>
      <c r="J121" s="817"/>
      <c r="K121" s="817"/>
      <c r="L121" s="817"/>
      <c r="M121" s="817"/>
      <c r="N121" s="817"/>
      <c r="O121" s="817"/>
      <c r="P121" s="817"/>
      <c r="Q121" s="817"/>
      <c r="R121" s="817"/>
      <c r="S121" s="817"/>
      <c r="T121" s="817"/>
      <c r="U121" s="817"/>
      <c r="V121" s="817"/>
      <c r="W121" s="817"/>
      <c r="X121" s="817"/>
    </row>
    <row r="122" spans="1:24" ht="16.5">
      <c r="A122" s="966"/>
      <c r="I122" s="901"/>
      <c r="J122" s="817"/>
      <c r="K122" s="817"/>
      <c r="L122" s="817"/>
      <c r="M122" s="817"/>
      <c r="N122" s="817"/>
      <c r="O122" s="817"/>
      <c r="P122" s="817"/>
      <c r="Q122" s="817"/>
      <c r="R122" s="817"/>
      <c r="S122" s="817"/>
      <c r="T122" s="817"/>
      <c r="U122" s="817"/>
      <c r="V122" s="817"/>
      <c r="W122" s="817"/>
      <c r="X122" s="817"/>
    </row>
    <row r="123" spans="1:24" ht="16.5">
      <c r="A123" s="966"/>
      <c r="I123" s="901"/>
      <c r="J123" s="817"/>
      <c r="K123" s="817"/>
      <c r="L123" s="817"/>
      <c r="M123" s="817"/>
      <c r="N123" s="817"/>
      <c r="O123" s="817"/>
      <c r="P123" s="817"/>
      <c r="Q123" s="817"/>
      <c r="R123" s="817"/>
      <c r="S123" s="817"/>
      <c r="T123" s="817"/>
      <c r="U123" s="817"/>
      <c r="V123" s="817"/>
      <c r="W123" s="817"/>
      <c r="X123" s="817"/>
    </row>
    <row r="124" spans="1:24" ht="16.5">
      <c r="A124" s="966"/>
      <c r="I124" s="901"/>
      <c r="J124" s="817"/>
      <c r="K124" s="817"/>
      <c r="L124" s="817"/>
      <c r="M124" s="817"/>
      <c r="N124" s="817"/>
      <c r="O124" s="817"/>
      <c r="P124" s="817"/>
      <c r="Q124" s="817"/>
      <c r="R124" s="817"/>
      <c r="S124" s="817"/>
      <c r="T124" s="817"/>
      <c r="U124" s="817"/>
      <c r="V124" s="817"/>
      <c r="W124" s="817"/>
      <c r="X124" s="817"/>
    </row>
    <row r="125" spans="1:24" ht="16.5">
      <c r="A125" s="966"/>
      <c r="I125" s="901"/>
      <c r="J125" s="817"/>
      <c r="K125" s="817"/>
      <c r="L125" s="817"/>
      <c r="M125" s="817"/>
      <c r="N125" s="817"/>
      <c r="O125" s="817"/>
      <c r="P125" s="817"/>
      <c r="Q125" s="817"/>
      <c r="R125" s="817"/>
      <c r="S125" s="817"/>
      <c r="T125" s="817"/>
      <c r="U125" s="817"/>
      <c r="V125" s="817"/>
      <c r="W125" s="817"/>
      <c r="X125" s="817"/>
    </row>
    <row r="126" spans="1:24" ht="16.5">
      <c r="A126" s="966"/>
      <c r="I126" s="901"/>
      <c r="J126" s="817"/>
      <c r="K126" s="817"/>
      <c r="L126" s="817"/>
      <c r="M126" s="817"/>
      <c r="N126" s="817"/>
      <c r="O126" s="817"/>
      <c r="P126" s="817"/>
      <c r="Q126" s="817"/>
      <c r="R126" s="817"/>
      <c r="S126" s="817"/>
      <c r="T126" s="817"/>
      <c r="U126" s="817"/>
      <c r="V126" s="817"/>
      <c r="W126" s="817"/>
      <c r="X126" s="817"/>
    </row>
    <row r="127" spans="1:24" ht="16.5">
      <c r="A127" s="966"/>
      <c r="I127" s="901"/>
      <c r="J127" s="817"/>
      <c r="K127" s="817"/>
      <c r="L127" s="817"/>
      <c r="M127" s="817"/>
      <c r="N127" s="817"/>
      <c r="O127" s="817"/>
      <c r="P127" s="817"/>
      <c r="Q127" s="817"/>
      <c r="R127" s="817"/>
      <c r="S127" s="817"/>
      <c r="T127" s="817"/>
      <c r="U127" s="817"/>
      <c r="V127" s="817"/>
      <c r="W127" s="817"/>
      <c r="X127" s="817"/>
    </row>
    <row r="128" spans="1:24" ht="16.5">
      <c r="A128" s="966"/>
      <c r="I128" s="901"/>
      <c r="J128" s="817"/>
      <c r="K128" s="817"/>
      <c r="L128" s="817"/>
      <c r="M128" s="817"/>
      <c r="N128" s="817"/>
      <c r="O128" s="817"/>
      <c r="P128" s="817"/>
      <c r="Q128" s="817"/>
      <c r="R128" s="817"/>
      <c r="S128" s="817"/>
      <c r="T128" s="817"/>
      <c r="U128" s="817"/>
      <c r="V128" s="817"/>
      <c r="W128" s="817"/>
      <c r="X128" s="817"/>
    </row>
    <row r="129" spans="1:24" ht="16.5">
      <c r="A129" s="966"/>
      <c r="I129" s="901"/>
      <c r="J129" s="817"/>
      <c r="K129" s="817"/>
      <c r="L129" s="817"/>
      <c r="M129" s="817"/>
      <c r="N129" s="817"/>
      <c r="O129" s="817"/>
      <c r="P129" s="817"/>
      <c r="Q129" s="817"/>
      <c r="R129" s="817"/>
      <c r="S129" s="817"/>
      <c r="T129" s="817"/>
      <c r="U129" s="817"/>
      <c r="V129" s="817"/>
      <c r="W129" s="817"/>
      <c r="X129" s="817"/>
    </row>
    <row r="130" spans="1:24" ht="16.5">
      <c r="A130" s="966"/>
      <c r="I130" s="901"/>
      <c r="J130" s="817"/>
      <c r="K130" s="817"/>
      <c r="L130" s="817"/>
      <c r="M130" s="817"/>
      <c r="N130" s="817"/>
      <c r="O130" s="817"/>
      <c r="P130" s="817"/>
      <c r="Q130" s="817"/>
      <c r="R130" s="817"/>
      <c r="S130" s="817"/>
      <c r="T130" s="817"/>
      <c r="U130" s="817"/>
      <c r="V130" s="817"/>
      <c r="W130" s="817"/>
      <c r="X130" s="817"/>
    </row>
    <row r="131" spans="1:24" ht="16.5">
      <c r="A131" s="966"/>
      <c r="I131" s="901"/>
      <c r="J131" s="817"/>
      <c r="K131" s="817"/>
      <c r="L131" s="817"/>
      <c r="M131" s="817"/>
      <c r="N131" s="817"/>
      <c r="O131" s="817"/>
      <c r="P131" s="817"/>
      <c r="Q131" s="817"/>
      <c r="R131" s="817"/>
      <c r="S131" s="817"/>
      <c r="T131" s="817"/>
      <c r="U131" s="817"/>
      <c r="V131" s="817"/>
      <c r="W131" s="817"/>
      <c r="X131" s="817"/>
    </row>
    <row r="132" spans="1:24" ht="16.5">
      <c r="A132" s="966"/>
      <c r="I132" s="901"/>
      <c r="J132" s="817"/>
      <c r="K132" s="817"/>
      <c r="L132" s="817"/>
      <c r="M132" s="817"/>
      <c r="N132" s="817"/>
      <c r="O132" s="817"/>
      <c r="P132" s="817"/>
      <c r="Q132" s="817"/>
      <c r="R132" s="817"/>
      <c r="S132" s="817"/>
      <c r="T132" s="817"/>
      <c r="U132" s="817"/>
      <c r="V132" s="817"/>
      <c r="W132" s="817"/>
      <c r="X132" s="817"/>
    </row>
    <row r="133" spans="1:24" ht="16.5">
      <c r="A133" s="966"/>
      <c r="I133" s="901"/>
      <c r="J133" s="817"/>
      <c r="K133" s="817"/>
      <c r="L133" s="817"/>
      <c r="M133" s="817"/>
      <c r="N133" s="817"/>
      <c r="O133" s="817"/>
      <c r="P133" s="817"/>
      <c r="Q133" s="817"/>
      <c r="R133" s="817"/>
      <c r="S133" s="817"/>
      <c r="T133" s="817"/>
      <c r="U133" s="817"/>
      <c r="V133" s="817"/>
      <c r="W133" s="817"/>
      <c r="X133" s="817"/>
    </row>
    <row r="134" spans="1:24" ht="16.5">
      <c r="A134" s="966"/>
      <c r="I134" s="901"/>
      <c r="J134" s="817"/>
      <c r="K134" s="817"/>
      <c r="L134" s="817"/>
      <c r="M134" s="817"/>
      <c r="N134" s="817"/>
      <c r="O134" s="817"/>
      <c r="P134" s="817"/>
      <c r="Q134" s="817"/>
      <c r="R134" s="817"/>
      <c r="S134" s="817"/>
      <c r="T134" s="817"/>
      <c r="U134" s="817"/>
      <c r="V134" s="817"/>
      <c r="W134" s="817"/>
      <c r="X134" s="817"/>
    </row>
    <row r="135" spans="1:24" ht="16.5">
      <c r="A135" s="966"/>
      <c r="I135" s="901"/>
      <c r="J135" s="817"/>
      <c r="K135" s="817"/>
      <c r="L135" s="817"/>
      <c r="M135" s="817"/>
      <c r="N135" s="817"/>
      <c r="O135" s="817"/>
      <c r="P135" s="817"/>
      <c r="Q135" s="817"/>
      <c r="R135" s="817"/>
      <c r="S135" s="817"/>
      <c r="T135" s="817"/>
      <c r="U135" s="817"/>
      <c r="V135" s="817"/>
      <c r="W135" s="817"/>
      <c r="X135" s="817"/>
    </row>
    <row r="136" spans="1:24" ht="16.5">
      <c r="A136" s="966"/>
      <c r="I136" s="901"/>
      <c r="J136" s="817"/>
      <c r="K136" s="817"/>
      <c r="L136" s="817"/>
      <c r="M136" s="817"/>
      <c r="N136" s="817"/>
      <c r="O136" s="817"/>
      <c r="P136" s="817"/>
      <c r="Q136" s="817"/>
      <c r="R136" s="817"/>
      <c r="S136" s="817"/>
      <c r="T136" s="817"/>
      <c r="U136" s="817"/>
      <c r="V136" s="817"/>
      <c r="W136" s="817"/>
      <c r="X136" s="817"/>
    </row>
    <row r="137" spans="1:24" ht="16.5">
      <c r="A137" s="966"/>
      <c r="I137" s="901"/>
      <c r="J137" s="817"/>
      <c r="K137" s="817"/>
      <c r="L137" s="817"/>
      <c r="M137" s="817"/>
      <c r="N137" s="817"/>
      <c r="O137" s="817"/>
      <c r="P137" s="817"/>
      <c r="Q137" s="817"/>
      <c r="R137" s="817"/>
      <c r="S137" s="817"/>
      <c r="T137" s="817"/>
      <c r="U137" s="817"/>
      <c r="V137" s="817"/>
      <c r="W137" s="817"/>
      <c r="X137" s="817"/>
    </row>
    <row r="138" spans="1:24" ht="16.5">
      <c r="A138" s="966"/>
      <c r="I138" s="901"/>
      <c r="J138" s="817"/>
      <c r="K138" s="817"/>
      <c r="L138" s="817"/>
      <c r="M138" s="817"/>
      <c r="N138" s="817"/>
      <c r="O138" s="817"/>
      <c r="P138" s="817"/>
      <c r="Q138" s="817"/>
      <c r="R138" s="817"/>
      <c r="S138" s="817"/>
      <c r="T138" s="817"/>
      <c r="U138" s="817"/>
      <c r="V138" s="817"/>
      <c r="W138" s="817"/>
      <c r="X138" s="817"/>
    </row>
    <row r="139" spans="1:24" ht="16.5">
      <c r="A139" s="966"/>
      <c r="I139" s="901"/>
      <c r="J139" s="817"/>
      <c r="K139" s="817"/>
      <c r="L139" s="817"/>
      <c r="M139" s="817"/>
      <c r="N139" s="817"/>
      <c r="O139" s="817"/>
      <c r="P139" s="817"/>
      <c r="Q139" s="817"/>
      <c r="R139" s="817"/>
      <c r="S139" s="817"/>
      <c r="T139" s="817"/>
      <c r="U139" s="817"/>
      <c r="V139" s="817"/>
      <c r="W139" s="817"/>
      <c r="X139" s="817"/>
    </row>
    <row r="140" spans="1:24" ht="16.5">
      <c r="A140" s="966"/>
      <c r="I140" s="901"/>
      <c r="J140" s="817"/>
      <c r="K140" s="817"/>
      <c r="L140" s="817"/>
      <c r="M140" s="817"/>
      <c r="N140" s="817"/>
      <c r="O140" s="817"/>
      <c r="P140" s="817"/>
      <c r="Q140" s="817"/>
      <c r="R140" s="817"/>
      <c r="S140" s="817"/>
      <c r="T140" s="817"/>
      <c r="U140" s="817"/>
      <c r="V140" s="817"/>
      <c r="W140" s="817"/>
      <c r="X140" s="817"/>
    </row>
    <row r="141" spans="1:24" ht="16.5">
      <c r="A141" s="966"/>
      <c r="I141" s="901"/>
      <c r="J141" s="817"/>
      <c r="K141" s="817"/>
      <c r="L141" s="817"/>
      <c r="M141" s="817"/>
      <c r="N141" s="817"/>
      <c r="O141" s="817"/>
      <c r="P141" s="817"/>
      <c r="Q141" s="817"/>
      <c r="R141" s="817"/>
      <c r="S141" s="817"/>
      <c r="T141" s="817"/>
      <c r="U141" s="817"/>
      <c r="V141" s="817"/>
      <c r="W141" s="817"/>
      <c r="X141" s="817"/>
    </row>
    <row r="142" spans="1:24" ht="16.5">
      <c r="A142" s="966"/>
      <c r="I142" s="901"/>
      <c r="J142" s="817"/>
      <c r="K142" s="817"/>
      <c r="L142" s="817"/>
      <c r="M142" s="817"/>
      <c r="N142" s="817"/>
      <c r="O142" s="817"/>
      <c r="P142" s="817"/>
      <c r="Q142" s="817"/>
      <c r="R142" s="817"/>
      <c r="S142" s="817"/>
      <c r="T142" s="817"/>
      <c r="U142" s="817"/>
      <c r="V142" s="817"/>
      <c r="W142" s="817"/>
      <c r="X142" s="817"/>
    </row>
    <row r="143" spans="1:24" ht="16.5">
      <c r="A143" s="966"/>
      <c r="J143" s="817"/>
      <c r="K143" s="817"/>
      <c r="L143" s="817"/>
      <c r="M143" s="817"/>
      <c r="N143" s="817"/>
      <c r="O143" s="817"/>
      <c r="P143" s="817"/>
      <c r="Q143" s="817"/>
      <c r="R143" s="817"/>
      <c r="S143" s="817"/>
      <c r="T143" s="817"/>
      <c r="U143" s="817"/>
      <c r="V143" s="817"/>
      <c r="W143" s="817"/>
      <c r="X143" s="817"/>
    </row>
    <row r="144" spans="1:24" ht="16.5">
      <c r="A144" s="966"/>
      <c r="J144" s="817"/>
      <c r="K144" s="817"/>
      <c r="L144" s="817"/>
      <c r="M144" s="817"/>
      <c r="N144" s="817"/>
      <c r="O144" s="817"/>
      <c r="P144" s="817"/>
      <c r="Q144" s="817"/>
      <c r="R144" s="817"/>
      <c r="S144" s="817"/>
      <c r="T144" s="817"/>
      <c r="U144" s="817"/>
      <c r="V144" s="817"/>
      <c r="W144" s="817"/>
      <c r="X144" s="817"/>
    </row>
    <row r="145" spans="1:24" ht="16.5">
      <c r="A145" s="966"/>
      <c r="J145" s="817"/>
      <c r="K145" s="817"/>
      <c r="L145" s="817"/>
      <c r="M145" s="817"/>
      <c r="N145" s="817"/>
      <c r="O145" s="817"/>
      <c r="P145" s="817"/>
      <c r="Q145" s="817"/>
      <c r="R145" s="817"/>
      <c r="S145" s="817"/>
      <c r="T145" s="817"/>
      <c r="U145" s="817"/>
      <c r="V145" s="817"/>
      <c r="W145" s="817"/>
      <c r="X145" s="817"/>
    </row>
    <row r="146" spans="1:24" ht="16.5">
      <c r="A146" s="966"/>
      <c r="J146" s="817"/>
      <c r="K146" s="817"/>
      <c r="L146" s="817"/>
      <c r="M146" s="817"/>
      <c r="N146" s="817"/>
      <c r="O146" s="817"/>
      <c r="P146" s="817"/>
      <c r="Q146" s="817"/>
      <c r="R146" s="817"/>
      <c r="S146" s="817"/>
      <c r="T146" s="817"/>
      <c r="U146" s="817"/>
      <c r="V146" s="817"/>
      <c r="W146" s="817"/>
      <c r="X146" s="817"/>
    </row>
    <row r="147" spans="1:24" ht="16.5">
      <c r="A147" s="966"/>
      <c r="J147" s="817"/>
      <c r="K147" s="817"/>
      <c r="L147" s="817"/>
      <c r="M147" s="817"/>
      <c r="N147" s="817"/>
      <c r="O147" s="817"/>
      <c r="P147" s="817"/>
      <c r="Q147" s="817"/>
      <c r="R147" s="817"/>
      <c r="S147" s="817"/>
      <c r="T147" s="817"/>
      <c r="U147" s="817"/>
      <c r="V147" s="817"/>
      <c r="W147" s="817"/>
      <c r="X147" s="817"/>
    </row>
    <row r="148" spans="1:24" ht="16.5">
      <c r="A148" s="966"/>
      <c r="J148" s="817"/>
      <c r="K148" s="817"/>
      <c r="L148" s="817"/>
      <c r="M148" s="817"/>
      <c r="N148" s="817"/>
      <c r="O148" s="817"/>
      <c r="P148" s="817"/>
      <c r="Q148" s="817"/>
      <c r="R148" s="817"/>
      <c r="S148" s="817"/>
      <c r="T148" s="817"/>
      <c r="U148" s="817"/>
      <c r="V148" s="817"/>
      <c r="W148" s="817"/>
      <c r="X148" s="817"/>
    </row>
    <row r="149" spans="1:24" ht="16.5">
      <c r="A149" s="966"/>
      <c r="J149" s="817"/>
      <c r="K149" s="817"/>
      <c r="L149" s="817"/>
      <c r="M149" s="817"/>
      <c r="N149" s="817"/>
      <c r="O149" s="817"/>
      <c r="P149" s="817"/>
      <c r="Q149" s="817"/>
      <c r="R149" s="817"/>
      <c r="S149" s="817"/>
      <c r="T149" s="817"/>
      <c r="U149" s="817"/>
      <c r="V149" s="817"/>
      <c r="W149" s="817"/>
      <c r="X149" s="817"/>
    </row>
    <row r="150" spans="1:24" ht="16.5">
      <c r="A150" s="966"/>
      <c r="J150" s="817"/>
      <c r="K150" s="817"/>
      <c r="L150" s="817"/>
      <c r="M150" s="817"/>
      <c r="N150" s="817"/>
      <c r="O150" s="817"/>
      <c r="P150" s="817"/>
      <c r="Q150" s="817"/>
      <c r="R150" s="817"/>
      <c r="S150" s="817"/>
      <c r="T150" s="817"/>
      <c r="U150" s="817"/>
      <c r="V150" s="817"/>
      <c r="W150" s="817"/>
      <c r="X150" s="817"/>
    </row>
    <row r="151" spans="1:24" ht="16.5">
      <c r="A151" s="966"/>
      <c r="J151" s="817"/>
      <c r="K151" s="817"/>
      <c r="L151" s="817"/>
      <c r="M151" s="817"/>
      <c r="N151" s="817"/>
      <c r="O151" s="817"/>
      <c r="P151" s="817"/>
      <c r="Q151" s="817"/>
      <c r="R151" s="817"/>
      <c r="S151" s="817"/>
      <c r="T151" s="817"/>
      <c r="U151" s="817"/>
      <c r="V151" s="817"/>
      <c r="W151" s="817"/>
      <c r="X151" s="817"/>
    </row>
    <row r="152" spans="1:24" ht="16.5">
      <c r="A152" s="966"/>
      <c r="J152" s="817"/>
      <c r="K152" s="817"/>
      <c r="L152" s="817"/>
      <c r="M152" s="817"/>
      <c r="N152" s="817"/>
      <c r="O152" s="817"/>
      <c r="P152" s="817"/>
      <c r="Q152" s="817"/>
      <c r="R152" s="817"/>
      <c r="S152" s="817"/>
      <c r="T152" s="817"/>
      <c r="U152" s="817"/>
      <c r="V152" s="817"/>
      <c r="W152" s="817"/>
      <c r="X152" s="817"/>
    </row>
    <row r="153" spans="1:24" ht="16.5">
      <c r="A153" s="966"/>
      <c r="J153" s="817"/>
      <c r="K153" s="817"/>
      <c r="L153" s="817"/>
      <c r="M153" s="817"/>
      <c r="N153" s="817"/>
      <c r="O153" s="817"/>
      <c r="P153" s="817"/>
      <c r="Q153" s="817"/>
      <c r="R153" s="817"/>
      <c r="S153" s="817"/>
      <c r="T153" s="817"/>
      <c r="U153" s="817"/>
      <c r="V153" s="817"/>
      <c r="W153" s="817"/>
      <c r="X153" s="817"/>
    </row>
    <row r="154" spans="1:24" ht="16.5">
      <c r="A154" s="966"/>
      <c r="J154" s="817"/>
      <c r="K154" s="817"/>
      <c r="L154" s="817"/>
      <c r="M154" s="817"/>
      <c r="N154" s="817"/>
      <c r="O154" s="817"/>
      <c r="P154" s="817"/>
      <c r="Q154" s="817"/>
      <c r="R154" s="817"/>
      <c r="S154" s="817"/>
      <c r="T154" s="817"/>
      <c r="U154" s="817"/>
      <c r="V154" s="817"/>
      <c r="W154" s="817"/>
      <c r="X154" s="817"/>
    </row>
    <row r="155" spans="1:24" ht="16.5">
      <c r="A155" s="966"/>
      <c r="J155" s="817"/>
      <c r="K155" s="817"/>
      <c r="L155" s="817"/>
      <c r="M155" s="817"/>
      <c r="N155" s="817"/>
      <c r="O155" s="817"/>
      <c r="P155" s="817"/>
      <c r="Q155" s="817"/>
      <c r="R155" s="817"/>
      <c r="S155" s="817"/>
      <c r="T155" s="817"/>
      <c r="U155" s="817"/>
      <c r="V155" s="817"/>
      <c r="W155" s="817"/>
      <c r="X155" s="817"/>
    </row>
    <row r="156" spans="1:24" ht="16.5">
      <c r="A156" s="966"/>
      <c r="J156" s="817"/>
      <c r="K156" s="817"/>
      <c r="L156" s="817"/>
      <c r="M156" s="817"/>
      <c r="N156" s="817"/>
      <c r="O156" s="817"/>
      <c r="P156" s="817"/>
      <c r="Q156" s="817"/>
      <c r="R156" s="817"/>
      <c r="S156" s="817"/>
      <c r="T156" s="817"/>
      <c r="U156" s="817"/>
      <c r="V156" s="817"/>
      <c r="W156" s="817"/>
      <c r="X156" s="817"/>
    </row>
    <row r="157" spans="1:24" ht="16.5">
      <c r="A157" s="966"/>
      <c r="J157" s="817"/>
      <c r="K157" s="817"/>
      <c r="L157" s="817"/>
      <c r="M157" s="817"/>
      <c r="N157" s="817"/>
      <c r="O157" s="817"/>
      <c r="P157" s="817"/>
      <c r="Q157" s="817"/>
      <c r="R157" s="817"/>
      <c r="S157" s="817"/>
      <c r="T157" s="817"/>
      <c r="U157" s="817"/>
      <c r="V157" s="817"/>
      <c r="W157" s="817"/>
      <c r="X157" s="817"/>
    </row>
    <row r="158" spans="1:24" ht="16.5">
      <c r="A158" s="966"/>
      <c r="J158" s="817"/>
      <c r="K158" s="817"/>
      <c r="L158" s="817"/>
      <c r="M158" s="817"/>
      <c r="N158" s="817"/>
      <c r="O158" s="817"/>
      <c r="P158" s="817"/>
      <c r="Q158" s="817"/>
      <c r="R158" s="817"/>
      <c r="S158" s="817"/>
      <c r="T158" s="817"/>
      <c r="U158" s="817"/>
      <c r="V158" s="817"/>
      <c r="W158" s="817"/>
      <c r="X158" s="817"/>
    </row>
    <row r="159" spans="1:24" ht="16.5">
      <c r="A159" s="966"/>
      <c r="J159" s="817"/>
      <c r="K159" s="817"/>
      <c r="L159" s="817"/>
      <c r="M159" s="817"/>
      <c r="N159" s="817"/>
      <c r="O159" s="817"/>
      <c r="P159" s="817"/>
      <c r="Q159" s="817"/>
      <c r="R159" s="817"/>
      <c r="S159" s="817"/>
      <c r="T159" s="817"/>
      <c r="U159" s="817"/>
      <c r="V159" s="817"/>
      <c r="W159" s="817"/>
      <c r="X159" s="817"/>
    </row>
    <row r="160" spans="1:24" ht="16.5">
      <c r="A160" s="966"/>
      <c r="J160" s="817"/>
      <c r="K160" s="817"/>
      <c r="L160" s="817"/>
      <c r="M160" s="817"/>
      <c r="N160" s="817"/>
      <c r="O160" s="817"/>
      <c r="P160" s="817"/>
      <c r="Q160" s="817"/>
      <c r="R160" s="817"/>
      <c r="S160" s="817"/>
      <c r="T160" s="817"/>
      <c r="U160" s="817"/>
      <c r="V160" s="817"/>
      <c r="W160" s="817"/>
      <c r="X160" s="817"/>
    </row>
    <row r="161" spans="1:24" ht="16.5">
      <c r="A161" s="966"/>
      <c r="J161" s="817"/>
      <c r="K161" s="817"/>
      <c r="L161" s="817"/>
      <c r="M161" s="817"/>
      <c r="N161" s="817"/>
      <c r="O161" s="817"/>
      <c r="P161" s="817"/>
      <c r="Q161" s="817"/>
      <c r="R161" s="817"/>
      <c r="S161" s="817"/>
      <c r="T161" s="817"/>
      <c r="U161" s="817"/>
      <c r="V161" s="817"/>
      <c r="W161" s="817"/>
      <c r="X161" s="817"/>
    </row>
    <row r="162" spans="1:24" ht="16.5">
      <c r="A162" s="966"/>
      <c r="J162" s="817"/>
      <c r="K162" s="817"/>
      <c r="L162" s="817"/>
      <c r="M162" s="817"/>
      <c r="N162" s="817"/>
      <c r="O162" s="817"/>
      <c r="P162" s="817"/>
      <c r="Q162" s="817"/>
      <c r="R162" s="817"/>
      <c r="S162" s="817"/>
      <c r="T162" s="817"/>
      <c r="U162" s="817"/>
      <c r="V162" s="817"/>
      <c r="W162" s="817"/>
      <c r="X162" s="817"/>
    </row>
    <row r="163" spans="1:24" ht="16.5">
      <c r="A163" s="966"/>
      <c r="J163" s="817"/>
      <c r="K163" s="817"/>
      <c r="L163" s="817"/>
      <c r="M163" s="817"/>
      <c r="N163" s="817"/>
      <c r="O163" s="817"/>
      <c r="P163" s="817"/>
      <c r="Q163" s="817"/>
      <c r="R163" s="817"/>
      <c r="S163" s="817"/>
      <c r="T163" s="817"/>
      <c r="U163" s="817"/>
      <c r="V163" s="817"/>
      <c r="W163" s="817"/>
      <c r="X163" s="817"/>
    </row>
    <row r="164" spans="1:24" ht="16.5">
      <c r="A164" s="966"/>
      <c r="J164" s="817"/>
      <c r="K164" s="817"/>
      <c r="L164" s="817"/>
      <c r="M164" s="817"/>
      <c r="N164" s="817"/>
      <c r="O164" s="817"/>
      <c r="P164" s="817"/>
      <c r="Q164" s="817"/>
      <c r="R164" s="817"/>
      <c r="S164" s="817"/>
      <c r="T164" s="817"/>
      <c r="U164" s="817"/>
      <c r="V164" s="817"/>
      <c r="W164" s="817"/>
      <c r="X164" s="817"/>
    </row>
    <row r="165" spans="1:24" ht="16.5">
      <c r="A165" s="966"/>
      <c r="J165" s="817"/>
      <c r="K165" s="817"/>
      <c r="L165" s="817"/>
      <c r="M165" s="817"/>
      <c r="N165" s="817"/>
      <c r="O165" s="817"/>
      <c r="P165" s="817"/>
      <c r="Q165" s="817"/>
      <c r="R165" s="817"/>
      <c r="S165" s="817"/>
      <c r="T165" s="817"/>
      <c r="U165" s="817"/>
      <c r="V165" s="817"/>
      <c r="W165" s="817"/>
      <c r="X165" s="817"/>
    </row>
    <row r="166" spans="1:24" ht="16.5">
      <c r="A166" s="966"/>
      <c r="J166" s="817"/>
      <c r="K166" s="817"/>
      <c r="L166" s="817"/>
      <c r="M166" s="817"/>
      <c r="N166" s="817"/>
      <c r="O166" s="817"/>
      <c r="P166" s="817"/>
      <c r="Q166" s="817"/>
      <c r="R166" s="817"/>
      <c r="S166" s="817"/>
      <c r="T166" s="817"/>
      <c r="U166" s="817"/>
      <c r="V166" s="817"/>
      <c r="W166" s="817"/>
      <c r="X166" s="817"/>
    </row>
    <row r="167" spans="1:24" ht="16.5">
      <c r="A167" s="966"/>
      <c r="J167" s="817"/>
      <c r="K167" s="817"/>
      <c r="L167" s="817"/>
      <c r="M167" s="817"/>
      <c r="N167" s="817"/>
      <c r="O167" s="817"/>
      <c r="P167" s="817"/>
      <c r="Q167" s="817"/>
      <c r="R167" s="817"/>
      <c r="S167" s="817"/>
      <c r="T167" s="817"/>
      <c r="U167" s="817"/>
      <c r="V167" s="817"/>
      <c r="W167" s="817"/>
      <c r="X167" s="817"/>
    </row>
    <row r="168" spans="1:24" ht="16.5">
      <c r="A168" s="966"/>
      <c r="J168" s="817"/>
      <c r="K168" s="817"/>
      <c r="L168" s="817"/>
      <c r="M168" s="817"/>
      <c r="N168" s="817"/>
      <c r="O168" s="817"/>
      <c r="P168" s="817"/>
      <c r="Q168" s="817"/>
      <c r="R168" s="817"/>
      <c r="S168" s="817"/>
      <c r="T168" s="817"/>
      <c r="U168" s="817"/>
      <c r="V168" s="817"/>
      <c r="W168" s="817"/>
      <c r="X168" s="817"/>
    </row>
    <row r="169" spans="1:24" ht="16.5">
      <c r="A169" s="966"/>
      <c r="J169" s="817"/>
      <c r="K169" s="817"/>
      <c r="L169" s="817"/>
      <c r="M169" s="817"/>
      <c r="N169" s="817"/>
      <c r="O169" s="817"/>
      <c r="P169" s="817"/>
      <c r="Q169" s="817"/>
      <c r="R169" s="817"/>
      <c r="S169" s="817"/>
      <c r="T169" s="817"/>
      <c r="U169" s="817"/>
      <c r="V169" s="817"/>
      <c r="W169" s="817"/>
      <c r="X169" s="817"/>
    </row>
    <row r="170" spans="1:24" ht="16.5">
      <c r="A170" s="966"/>
      <c r="J170" s="817"/>
      <c r="K170" s="817"/>
      <c r="L170" s="817"/>
      <c r="M170" s="817"/>
      <c r="N170" s="817"/>
      <c r="O170" s="817"/>
      <c r="P170" s="817"/>
      <c r="Q170" s="817"/>
      <c r="R170" s="817"/>
      <c r="S170" s="817"/>
      <c r="T170" s="817"/>
      <c r="U170" s="817"/>
      <c r="V170" s="817"/>
      <c r="W170" s="817"/>
      <c r="X170" s="817"/>
    </row>
    <row r="171" spans="1:24" ht="16.5">
      <c r="A171" s="966"/>
      <c r="J171" s="817"/>
      <c r="K171" s="817"/>
      <c r="L171" s="817"/>
      <c r="M171" s="817"/>
      <c r="N171" s="817"/>
      <c r="O171" s="817"/>
      <c r="P171" s="817"/>
      <c r="Q171" s="817"/>
      <c r="R171" s="817"/>
      <c r="S171" s="817"/>
      <c r="T171" s="817"/>
      <c r="U171" s="817"/>
      <c r="V171" s="817"/>
      <c r="W171" s="817"/>
      <c r="X171" s="817"/>
    </row>
    <row r="172" spans="1:24" ht="16.5">
      <c r="A172" s="966"/>
      <c r="J172" s="817"/>
      <c r="K172" s="817"/>
      <c r="L172" s="817"/>
      <c r="M172" s="817"/>
      <c r="N172" s="817"/>
      <c r="O172" s="817"/>
      <c r="P172" s="817"/>
      <c r="Q172" s="817"/>
      <c r="R172" s="817"/>
      <c r="S172" s="817"/>
      <c r="T172" s="817"/>
      <c r="U172" s="817"/>
      <c r="V172" s="817"/>
      <c r="W172" s="817"/>
      <c r="X172" s="817"/>
    </row>
    <row r="173" spans="1:24" ht="16.5">
      <c r="A173" s="966"/>
      <c r="J173" s="817"/>
      <c r="K173" s="817"/>
      <c r="L173" s="817"/>
      <c r="M173" s="817"/>
      <c r="N173" s="817"/>
      <c r="O173" s="817"/>
      <c r="P173" s="817"/>
      <c r="Q173" s="817"/>
      <c r="R173" s="817"/>
      <c r="S173" s="817"/>
      <c r="T173" s="817"/>
      <c r="U173" s="817"/>
      <c r="V173" s="817"/>
      <c r="W173" s="817"/>
      <c r="X173" s="817"/>
    </row>
    <row r="174" spans="1:24" ht="16.5">
      <c r="A174" s="966"/>
      <c r="J174" s="817"/>
      <c r="K174" s="817"/>
      <c r="L174" s="817"/>
      <c r="M174" s="817"/>
      <c r="N174" s="817"/>
      <c r="O174" s="817"/>
      <c r="P174" s="817"/>
      <c r="Q174" s="817"/>
      <c r="R174" s="817"/>
      <c r="S174" s="817"/>
      <c r="T174" s="817"/>
      <c r="U174" s="817"/>
      <c r="V174" s="817"/>
      <c r="W174" s="817"/>
      <c r="X174" s="817"/>
    </row>
    <row r="175" spans="1:24" ht="16.5">
      <c r="A175" s="966"/>
      <c r="J175" s="817"/>
      <c r="K175" s="817"/>
      <c r="L175" s="817"/>
      <c r="M175" s="817"/>
      <c r="N175" s="817"/>
      <c r="O175" s="817"/>
      <c r="P175" s="817"/>
      <c r="Q175" s="817"/>
      <c r="R175" s="817"/>
      <c r="S175" s="817"/>
      <c r="T175" s="817"/>
      <c r="U175" s="817"/>
      <c r="V175" s="817"/>
      <c r="W175" s="817"/>
      <c r="X175" s="817"/>
    </row>
    <row r="176" spans="1:24" ht="16.5">
      <c r="A176" s="966"/>
      <c r="J176" s="817"/>
      <c r="K176" s="817"/>
      <c r="L176" s="817"/>
      <c r="M176" s="817"/>
      <c r="N176" s="817"/>
      <c r="O176" s="817"/>
      <c r="P176" s="817"/>
      <c r="Q176" s="817"/>
      <c r="R176" s="817"/>
      <c r="S176" s="817"/>
      <c r="T176" s="817"/>
      <c r="U176" s="817"/>
      <c r="V176" s="817"/>
      <c r="W176" s="817"/>
      <c r="X176" s="817"/>
    </row>
    <row r="177" spans="1:24" ht="16.5">
      <c r="A177" s="966"/>
      <c r="J177" s="817"/>
      <c r="K177" s="817"/>
      <c r="L177" s="817"/>
      <c r="M177" s="817"/>
      <c r="N177" s="817"/>
      <c r="O177" s="817"/>
      <c r="P177" s="817"/>
      <c r="Q177" s="817"/>
      <c r="R177" s="817"/>
      <c r="S177" s="817"/>
      <c r="T177" s="817"/>
      <c r="U177" s="817"/>
      <c r="V177" s="817"/>
      <c r="W177" s="817"/>
      <c r="X177" s="817"/>
    </row>
    <row r="178" spans="1:24" ht="16.5">
      <c r="A178" s="966"/>
      <c r="J178" s="817"/>
      <c r="K178" s="817"/>
      <c r="L178" s="817"/>
      <c r="M178" s="817"/>
      <c r="N178" s="817"/>
      <c r="O178" s="817"/>
      <c r="P178" s="817"/>
      <c r="Q178" s="817"/>
      <c r="R178" s="817"/>
      <c r="S178" s="817"/>
      <c r="T178" s="817"/>
      <c r="U178" s="817"/>
      <c r="V178" s="817"/>
      <c r="W178" s="817"/>
      <c r="X178" s="817"/>
    </row>
    <row r="179" spans="1:24" ht="16.5">
      <c r="A179" s="966"/>
      <c r="J179" s="817"/>
      <c r="K179" s="817"/>
      <c r="L179" s="817"/>
      <c r="M179" s="817"/>
      <c r="N179" s="817"/>
      <c r="O179" s="817"/>
      <c r="P179" s="817"/>
      <c r="Q179" s="817"/>
      <c r="R179" s="817"/>
      <c r="S179" s="817"/>
      <c r="T179" s="817"/>
      <c r="U179" s="817"/>
      <c r="V179" s="817"/>
      <c r="W179" s="817"/>
      <c r="X179" s="817"/>
    </row>
    <row r="180" spans="1:24" ht="16.5">
      <c r="A180" s="966"/>
      <c r="J180" s="817"/>
      <c r="K180" s="817"/>
      <c r="L180" s="817"/>
      <c r="M180" s="817"/>
      <c r="N180" s="817"/>
      <c r="O180" s="817"/>
      <c r="P180" s="817"/>
      <c r="Q180" s="817"/>
      <c r="R180" s="817"/>
      <c r="S180" s="817"/>
      <c r="T180" s="817"/>
      <c r="U180" s="817"/>
      <c r="V180" s="817"/>
      <c r="W180" s="817"/>
      <c r="X180" s="817"/>
    </row>
    <row r="181" spans="1:24" ht="16.5">
      <c r="A181" s="966"/>
      <c r="J181" s="817"/>
      <c r="K181" s="817"/>
      <c r="L181" s="817"/>
      <c r="M181" s="817"/>
      <c r="N181" s="817"/>
      <c r="O181" s="817"/>
      <c r="P181" s="817"/>
      <c r="Q181" s="817"/>
      <c r="R181" s="817"/>
      <c r="S181" s="817"/>
      <c r="T181" s="817"/>
      <c r="U181" s="817"/>
      <c r="V181" s="817"/>
      <c r="W181" s="817"/>
      <c r="X181" s="817"/>
    </row>
    <row r="182" spans="1:24" ht="16.5">
      <c r="A182" s="966"/>
      <c r="J182" s="817"/>
      <c r="K182" s="817"/>
      <c r="L182" s="817"/>
      <c r="M182" s="817"/>
      <c r="N182" s="817"/>
      <c r="O182" s="817"/>
      <c r="P182" s="817"/>
      <c r="Q182" s="817"/>
      <c r="R182" s="817"/>
      <c r="S182" s="817"/>
      <c r="T182" s="817"/>
      <c r="U182" s="817"/>
      <c r="V182" s="817"/>
      <c r="W182" s="817"/>
      <c r="X182" s="817"/>
    </row>
    <row r="183" spans="1:24" ht="16.5">
      <c r="A183" s="966"/>
      <c r="J183" s="817"/>
      <c r="K183" s="817"/>
      <c r="L183" s="817"/>
      <c r="M183" s="817"/>
      <c r="N183" s="817"/>
      <c r="O183" s="817"/>
      <c r="P183" s="817"/>
      <c r="Q183" s="817"/>
      <c r="R183" s="817"/>
      <c r="S183" s="817"/>
      <c r="T183" s="817"/>
      <c r="U183" s="817"/>
      <c r="V183" s="817"/>
      <c r="W183" s="817"/>
      <c r="X183" s="817"/>
    </row>
    <row r="184" spans="1:24" ht="16.5">
      <c r="A184" s="966"/>
      <c r="J184" s="817"/>
      <c r="K184" s="817"/>
      <c r="L184" s="817"/>
      <c r="M184" s="817"/>
      <c r="N184" s="817"/>
      <c r="O184" s="817"/>
      <c r="P184" s="817"/>
      <c r="Q184" s="817"/>
      <c r="R184" s="817"/>
      <c r="S184" s="817"/>
      <c r="T184" s="817"/>
      <c r="U184" s="817"/>
      <c r="V184" s="817"/>
      <c r="W184" s="817"/>
      <c r="X184" s="817"/>
    </row>
    <row r="185" spans="1:24" ht="16.5">
      <c r="A185" s="966"/>
      <c r="J185" s="817"/>
      <c r="K185" s="817"/>
      <c r="L185" s="817"/>
      <c r="M185" s="817"/>
      <c r="N185" s="817"/>
      <c r="O185" s="817"/>
      <c r="P185" s="817"/>
      <c r="Q185" s="817"/>
      <c r="R185" s="817"/>
      <c r="S185" s="817"/>
      <c r="T185" s="817"/>
      <c r="U185" s="817"/>
      <c r="V185" s="817"/>
      <c r="W185" s="817"/>
      <c r="X185" s="817"/>
    </row>
    <row r="186" spans="1:24" ht="16.5">
      <c r="A186" s="966"/>
      <c r="J186" s="817"/>
      <c r="K186" s="817"/>
      <c r="L186" s="817"/>
      <c r="M186" s="817"/>
      <c r="N186" s="817"/>
      <c r="O186" s="817"/>
      <c r="P186" s="817"/>
      <c r="Q186" s="817"/>
      <c r="R186" s="817"/>
      <c r="S186" s="817"/>
      <c r="T186" s="817"/>
      <c r="U186" s="817"/>
      <c r="V186" s="817"/>
      <c r="W186" s="817"/>
      <c r="X186" s="817"/>
    </row>
    <row r="187" spans="1:24" ht="16.5">
      <c r="A187" s="966"/>
      <c r="J187" s="817"/>
      <c r="K187" s="817"/>
      <c r="L187" s="817"/>
      <c r="M187" s="817"/>
      <c r="N187" s="817"/>
      <c r="O187" s="817"/>
      <c r="P187" s="817"/>
      <c r="Q187" s="817"/>
      <c r="R187" s="817"/>
      <c r="S187" s="817"/>
      <c r="T187" s="817"/>
      <c r="U187" s="817"/>
      <c r="V187" s="817"/>
      <c r="W187" s="817"/>
      <c r="X187" s="817"/>
    </row>
    <row r="188" spans="1:24" ht="16.5">
      <c r="A188" s="966"/>
      <c r="J188" s="817"/>
      <c r="K188" s="817"/>
      <c r="L188" s="817"/>
      <c r="M188" s="817"/>
      <c r="N188" s="817"/>
      <c r="O188" s="817"/>
      <c r="P188" s="817"/>
      <c r="Q188" s="817"/>
      <c r="R188" s="817"/>
      <c r="S188" s="817"/>
      <c r="T188" s="817"/>
      <c r="U188" s="817"/>
      <c r="V188" s="817"/>
      <c r="W188" s="817"/>
      <c r="X188" s="817"/>
    </row>
    <row r="189" spans="1:24" ht="16.5">
      <c r="A189" s="966"/>
      <c r="J189" s="817"/>
      <c r="K189" s="817"/>
      <c r="L189" s="817"/>
      <c r="M189" s="817"/>
      <c r="N189" s="817"/>
      <c r="O189" s="817"/>
      <c r="P189" s="817"/>
      <c r="Q189" s="817"/>
      <c r="R189" s="817"/>
      <c r="S189" s="817"/>
      <c r="T189" s="817"/>
      <c r="U189" s="817"/>
      <c r="V189" s="817"/>
      <c r="W189" s="817"/>
      <c r="X189" s="817"/>
    </row>
    <row r="190" spans="1:24" ht="16.5">
      <c r="A190" s="966"/>
      <c r="J190" s="817"/>
      <c r="K190" s="817"/>
      <c r="L190" s="817"/>
      <c r="M190" s="817"/>
      <c r="N190" s="817"/>
      <c r="O190" s="817"/>
      <c r="P190" s="817"/>
      <c r="Q190" s="817"/>
      <c r="R190" s="817"/>
      <c r="S190" s="817"/>
      <c r="T190" s="817"/>
      <c r="U190" s="817"/>
      <c r="V190" s="817"/>
      <c r="W190" s="817"/>
      <c r="X190" s="817"/>
    </row>
    <row r="191" spans="1:24" ht="16.5">
      <c r="A191" s="966"/>
      <c r="J191" s="817"/>
      <c r="K191" s="817"/>
      <c r="L191" s="817"/>
      <c r="M191" s="817"/>
      <c r="N191" s="817"/>
      <c r="O191" s="817"/>
      <c r="P191" s="817"/>
      <c r="Q191" s="817"/>
      <c r="R191" s="817"/>
      <c r="S191" s="817"/>
      <c r="T191" s="817"/>
      <c r="U191" s="817"/>
      <c r="V191" s="817"/>
      <c r="W191" s="817"/>
      <c r="X191" s="817"/>
    </row>
    <row r="192" spans="1:24" ht="16.5">
      <c r="A192" s="966"/>
      <c r="J192" s="817"/>
      <c r="K192" s="817"/>
      <c r="L192" s="817"/>
      <c r="M192" s="817"/>
      <c r="N192" s="817"/>
      <c r="O192" s="817"/>
      <c r="P192" s="817"/>
      <c r="Q192" s="817"/>
      <c r="R192" s="817"/>
      <c r="S192" s="817"/>
      <c r="T192" s="817"/>
      <c r="U192" s="817"/>
      <c r="V192" s="817"/>
      <c r="W192" s="817"/>
      <c r="X192" s="817"/>
    </row>
    <row r="193" spans="1:24" ht="16.5">
      <c r="A193" s="966"/>
      <c r="J193" s="817"/>
      <c r="K193" s="817"/>
      <c r="L193" s="817"/>
      <c r="M193" s="817"/>
      <c r="N193" s="817"/>
      <c r="O193" s="817"/>
      <c r="P193" s="817"/>
      <c r="Q193" s="817"/>
      <c r="R193" s="817"/>
      <c r="S193" s="817"/>
      <c r="T193" s="817"/>
      <c r="U193" s="817"/>
      <c r="V193" s="817"/>
      <c r="W193" s="817"/>
      <c r="X193" s="817"/>
    </row>
    <row r="194" spans="1:24" ht="16.5">
      <c r="A194" s="966"/>
      <c r="J194" s="817"/>
      <c r="K194" s="817"/>
      <c r="L194" s="817"/>
      <c r="M194" s="817"/>
      <c r="N194" s="817"/>
      <c r="O194" s="817"/>
      <c r="P194" s="817"/>
      <c r="Q194" s="817"/>
      <c r="R194" s="817"/>
      <c r="S194" s="817"/>
      <c r="T194" s="817"/>
      <c r="U194" s="817"/>
      <c r="V194" s="817"/>
      <c r="W194" s="817"/>
      <c r="X194" s="817"/>
    </row>
    <row r="195" spans="1:24" ht="16.5">
      <c r="A195" s="966"/>
      <c r="J195" s="817"/>
      <c r="K195" s="817"/>
      <c r="L195" s="817"/>
      <c r="M195" s="817"/>
      <c r="N195" s="817"/>
      <c r="O195" s="817"/>
      <c r="P195" s="817"/>
      <c r="Q195" s="817"/>
      <c r="R195" s="817"/>
      <c r="S195" s="817"/>
      <c r="T195" s="817"/>
      <c r="U195" s="817"/>
      <c r="V195" s="817"/>
      <c r="W195" s="817"/>
      <c r="X195" s="817"/>
    </row>
    <row r="196" spans="1:24" ht="16.5">
      <c r="A196" s="966"/>
      <c r="J196" s="817"/>
      <c r="K196" s="817"/>
      <c r="L196" s="817"/>
      <c r="M196" s="817"/>
      <c r="N196" s="817"/>
      <c r="O196" s="817"/>
      <c r="P196" s="817"/>
      <c r="Q196" s="817"/>
      <c r="R196" s="817"/>
      <c r="S196" s="817"/>
      <c r="T196" s="817"/>
      <c r="U196" s="817"/>
      <c r="V196" s="817"/>
      <c r="W196" s="817"/>
      <c r="X196" s="817"/>
    </row>
    <row r="197" spans="1:24" ht="16.5">
      <c r="A197" s="966"/>
      <c r="J197" s="817"/>
      <c r="K197" s="817"/>
      <c r="L197" s="817"/>
      <c r="M197" s="817"/>
      <c r="N197" s="817"/>
      <c r="O197" s="817"/>
      <c r="P197" s="817"/>
      <c r="Q197" s="817"/>
      <c r="R197" s="817"/>
      <c r="S197" s="817"/>
      <c r="T197" s="817"/>
      <c r="U197" s="817"/>
      <c r="V197" s="817"/>
      <c r="W197" s="817"/>
      <c r="X197" s="817"/>
    </row>
    <row r="198" spans="1:24" ht="16.5">
      <c r="A198" s="966"/>
      <c r="J198" s="817"/>
      <c r="K198" s="817"/>
      <c r="L198" s="817"/>
      <c r="M198" s="817"/>
      <c r="N198" s="817"/>
      <c r="O198" s="817"/>
      <c r="P198" s="817"/>
      <c r="Q198" s="817"/>
      <c r="R198" s="817"/>
      <c r="S198" s="817"/>
      <c r="T198" s="817"/>
      <c r="U198" s="817"/>
      <c r="V198" s="817"/>
      <c r="W198" s="817"/>
      <c r="X198" s="817"/>
    </row>
    <row r="199" spans="1:24" ht="16.5">
      <c r="A199" s="966"/>
      <c r="J199" s="817"/>
      <c r="K199" s="817"/>
      <c r="L199" s="817"/>
      <c r="M199" s="817"/>
      <c r="N199" s="817"/>
      <c r="O199" s="817"/>
      <c r="P199" s="817"/>
      <c r="Q199" s="817"/>
      <c r="R199" s="817"/>
      <c r="S199" s="817"/>
      <c r="T199" s="817"/>
      <c r="U199" s="817"/>
      <c r="V199" s="817"/>
      <c r="W199" s="817"/>
      <c r="X199" s="817"/>
    </row>
    <row r="200" spans="1:24" ht="16.5">
      <c r="A200" s="966"/>
      <c r="J200" s="817"/>
      <c r="K200" s="817"/>
      <c r="L200" s="817"/>
      <c r="M200" s="817"/>
      <c r="N200" s="817"/>
      <c r="O200" s="817"/>
      <c r="P200" s="817"/>
      <c r="Q200" s="817"/>
      <c r="R200" s="817"/>
      <c r="S200" s="817"/>
      <c r="T200" s="817"/>
      <c r="U200" s="817"/>
      <c r="V200" s="817"/>
      <c r="W200" s="817"/>
      <c r="X200" s="817"/>
    </row>
    <row r="201" spans="1:24" ht="16.5">
      <c r="A201" s="966"/>
      <c r="J201" s="817"/>
      <c r="K201" s="817"/>
      <c r="L201" s="817"/>
      <c r="M201" s="817"/>
      <c r="N201" s="817"/>
      <c r="O201" s="817"/>
      <c r="P201" s="817"/>
      <c r="Q201" s="817"/>
      <c r="R201" s="817"/>
      <c r="S201" s="817"/>
      <c r="T201" s="817"/>
      <c r="U201" s="817"/>
      <c r="V201" s="817"/>
      <c r="W201" s="817"/>
      <c r="X201" s="817"/>
    </row>
    <row r="202" spans="1:24" ht="16.5">
      <c r="A202" s="966"/>
      <c r="J202" s="817"/>
      <c r="K202" s="817"/>
      <c r="L202" s="817"/>
      <c r="M202" s="817"/>
      <c r="N202" s="817"/>
      <c r="O202" s="817"/>
      <c r="P202" s="817"/>
      <c r="Q202" s="817"/>
      <c r="R202" s="817"/>
      <c r="S202" s="817"/>
      <c r="T202" s="817"/>
      <c r="U202" s="817"/>
      <c r="V202" s="817"/>
      <c r="W202" s="817"/>
      <c r="X202" s="817"/>
    </row>
    <row r="203" spans="1:24" ht="16.5">
      <c r="A203" s="966"/>
      <c r="J203" s="817"/>
      <c r="K203" s="817"/>
      <c r="L203" s="817"/>
      <c r="M203" s="817"/>
      <c r="N203" s="817"/>
      <c r="O203" s="817"/>
      <c r="P203" s="817"/>
      <c r="Q203" s="817"/>
      <c r="R203" s="817"/>
      <c r="S203" s="817"/>
      <c r="T203" s="817"/>
      <c r="U203" s="817"/>
      <c r="V203" s="817"/>
      <c r="W203" s="817"/>
      <c r="X203" s="817"/>
    </row>
    <row r="204" spans="1:24" ht="16.5">
      <c r="A204" s="966"/>
      <c r="J204" s="817"/>
      <c r="K204" s="817"/>
      <c r="L204" s="817"/>
      <c r="M204" s="817"/>
      <c r="N204" s="817"/>
      <c r="O204" s="817"/>
      <c r="P204" s="817"/>
      <c r="Q204" s="817"/>
      <c r="R204" s="817"/>
      <c r="S204" s="817"/>
      <c r="T204" s="817"/>
      <c r="U204" s="817"/>
      <c r="V204" s="817"/>
      <c r="W204" s="817"/>
      <c r="X204" s="817"/>
    </row>
    <row r="205" spans="1:24" ht="16.5">
      <c r="A205" s="966"/>
      <c r="J205" s="817"/>
      <c r="K205" s="817"/>
      <c r="L205" s="817"/>
      <c r="M205" s="817"/>
      <c r="N205" s="817"/>
      <c r="O205" s="817"/>
      <c r="P205" s="817"/>
      <c r="Q205" s="817"/>
      <c r="R205" s="817"/>
      <c r="S205" s="817"/>
      <c r="T205" s="817"/>
      <c r="U205" s="817"/>
      <c r="V205" s="817"/>
      <c r="W205" s="817"/>
      <c r="X205" s="817"/>
    </row>
    <row r="206" spans="1:24" ht="16.5">
      <c r="A206" s="966"/>
      <c r="J206" s="817"/>
      <c r="K206" s="817"/>
      <c r="L206" s="817"/>
      <c r="M206" s="817"/>
      <c r="N206" s="817"/>
      <c r="O206" s="817"/>
      <c r="P206" s="817"/>
      <c r="Q206" s="817"/>
      <c r="R206" s="817"/>
      <c r="S206" s="817"/>
      <c r="T206" s="817"/>
      <c r="U206" s="817"/>
      <c r="V206" s="817"/>
      <c r="W206" s="817"/>
      <c r="X206" s="817"/>
    </row>
    <row r="207" spans="1:24" ht="16.5">
      <c r="A207" s="966"/>
      <c r="J207" s="817"/>
      <c r="K207" s="817"/>
      <c r="L207" s="817"/>
      <c r="M207" s="817"/>
      <c r="N207" s="817"/>
      <c r="O207" s="817"/>
      <c r="P207" s="817"/>
      <c r="Q207" s="817"/>
      <c r="R207" s="817"/>
      <c r="S207" s="817"/>
      <c r="T207" s="817"/>
      <c r="U207" s="817"/>
      <c r="V207" s="817"/>
      <c r="W207" s="817"/>
      <c r="X207" s="817"/>
    </row>
    <row r="208" spans="1:24" ht="16.5">
      <c r="A208" s="966"/>
      <c r="J208" s="817"/>
      <c r="K208" s="817"/>
      <c r="L208" s="817"/>
      <c r="M208" s="817"/>
      <c r="N208" s="817"/>
      <c r="O208" s="817"/>
      <c r="P208" s="817"/>
      <c r="Q208" s="817"/>
      <c r="R208" s="817"/>
      <c r="S208" s="817"/>
      <c r="T208" s="817"/>
      <c r="U208" s="817"/>
      <c r="V208" s="817"/>
      <c r="W208" s="817"/>
      <c r="X208" s="817"/>
    </row>
    <row r="209" spans="1:24" ht="16.5">
      <c r="A209" s="966"/>
      <c r="J209" s="817"/>
      <c r="K209" s="817"/>
      <c r="L209" s="817"/>
      <c r="M209" s="817"/>
      <c r="N209" s="817"/>
      <c r="O209" s="817"/>
      <c r="P209" s="817"/>
      <c r="Q209" s="817"/>
      <c r="R209" s="817"/>
      <c r="S209" s="817"/>
      <c r="T209" s="817"/>
      <c r="U209" s="817"/>
      <c r="V209" s="817"/>
      <c r="W209" s="817"/>
      <c r="X209" s="817"/>
    </row>
    <row r="210" spans="1:24" ht="16.5">
      <c r="A210" s="966"/>
      <c r="J210" s="817"/>
      <c r="K210" s="817"/>
      <c r="L210" s="817"/>
      <c r="M210" s="817"/>
      <c r="N210" s="817"/>
      <c r="O210" s="817"/>
      <c r="P210" s="817"/>
      <c r="Q210" s="817"/>
      <c r="R210" s="817"/>
      <c r="S210" s="817"/>
      <c r="T210" s="817"/>
      <c r="U210" s="817"/>
      <c r="V210" s="817"/>
      <c r="W210" s="817"/>
      <c r="X210" s="817"/>
    </row>
    <row r="211" spans="1:24" ht="16.5">
      <c r="A211" s="966"/>
      <c r="J211" s="817"/>
      <c r="K211" s="817"/>
      <c r="L211" s="817"/>
      <c r="M211" s="817"/>
      <c r="N211" s="817"/>
      <c r="O211" s="817"/>
      <c r="P211" s="817"/>
      <c r="Q211" s="817"/>
      <c r="R211" s="817"/>
      <c r="S211" s="817"/>
      <c r="T211" s="817"/>
      <c r="U211" s="817"/>
      <c r="V211" s="817"/>
      <c r="W211" s="817"/>
      <c r="X211" s="817"/>
    </row>
    <row r="212" spans="1:24" ht="16.5">
      <c r="A212" s="966"/>
      <c r="J212" s="817"/>
      <c r="K212" s="817"/>
      <c r="L212" s="817"/>
      <c r="M212" s="817"/>
      <c r="N212" s="817"/>
      <c r="O212" s="817"/>
      <c r="P212" s="817"/>
      <c r="Q212" s="817"/>
      <c r="R212" s="817"/>
      <c r="S212" s="817"/>
      <c r="T212" s="817"/>
      <c r="U212" s="817"/>
      <c r="V212" s="817"/>
      <c r="W212" s="817"/>
      <c r="X212" s="817"/>
    </row>
    <row r="213" spans="1:24" ht="16.5">
      <c r="A213" s="966"/>
      <c r="J213" s="817"/>
      <c r="K213" s="817"/>
      <c r="L213" s="817"/>
      <c r="M213" s="817"/>
      <c r="N213" s="817"/>
      <c r="O213" s="817"/>
      <c r="P213" s="817"/>
      <c r="Q213" s="817"/>
      <c r="R213" s="817"/>
      <c r="S213" s="817"/>
      <c r="T213" s="817"/>
      <c r="U213" s="817"/>
      <c r="V213" s="817"/>
      <c r="W213" s="817"/>
      <c r="X213" s="817"/>
    </row>
    <row r="214" spans="1:24" ht="16.5">
      <c r="A214" s="966"/>
      <c r="J214" s="817"/>
      <c r="K214" s="817"/>
      <c r="L214" s="817"/>
      <c r="M214" s="817"/>
      <c r="N214" s="817"/>
      <c r="O214" s="817"/>
      <c r="P214" s="817"/>
      <c r="Q214" s="817"/>
      <c r="R214" s="817"/>
      <c r="S214" s="817"/>
      <c r="T214" s="817"/>
      <c r="U214" s="817"/>
      <c r="V214" s="817"/>
      <c r="W214" s="817"/>
      <c r="X214" s="817"/>
    </row>
    <row r="215" spans="1:24" ht="16.5">
      <c r="A215" s="966"/>
      <c r="J215" s="817"/>
      <c r="K215" s="817"/>
      <c r="L215" s="817"/>
      <c r="M215" s="817"/>
      <c r="N215" s="817"/>
      <c r="O215" s="817"/>
      <c r="P215" s="817"/>
      <c r="Q215" s="817"/>
      <c r="R215" s="817"/>
      <c r="S215" s="817"/>
      <c r="T215" s="817"/>
      <c r="U215" s="817"/>
      <c r="V215" s="817"/>
      <c r="W215" s="817"/>
      <c r="X215" s="817"/>
    </row>
    <row r="216" spans="1:24" ht="16.5">
      <c r="A216" s="966"/>
      <c r="J216" s="817"/>
      <c r="K216" s="817"/>
      <c r="L216" s="817"/>
      <c r="M216" s="817"/>
      <c r="N216" s="817"/>
      <c r="O216" s="817"/>
      <c r="P216" s="817"/>
      <c r="Q216" s="817"/>
      <c r="R216" s="817"/>
      <c r="S216" s="817"/>
      <c r="T216" s="817"/>
      <c r="U216" s="817"/>
      <c r="V216" s="817"/>
      <c r="W216" s="817"/>
      <c r="X216" s="817"/>
    </row>
    <row r="217" spans="1:24" ht="16.5">
      <c r="A217" s="966"/>
      <c r="J217" s="817"/>
      <c r="K217" s="817"/>
      <c r="L217" s="817"/>
      <c r="M217" s="817"/>
      <c r="N217" s="817"/>
      <c r="O217" s="817"/>
      <c r="P217" s="817"/>
      <c r="Q217" s="817"/>
      <c r="R217" s="817"/>
      <c r="S217" s="817"/>
      <c r="T217" s="817"/>
      <c r="U217" s="817"/>
      <c r="V217" s="817"/>
      <c r="W217" s="817"/>
      <c r="X217" s="817"/>
    </row>
    <row r="218" spans="1:24" ht="16.5">
      <c r="A218" s="966"/>
      <c r="J218" s="817"/>
      <c r="K218" s="817"/>
      <c r="L218" s="817"/>
      <c r="M218" s="817"/>
      <c r="N218" s="817"/>
      <c r="O218" s="817"/>
      <c r="P218" s="817"/>
      <c r="Q218" s="817"/>
      <c r="R218" s="817"/>
      <c r="S218" s="817"/>
      <c r="T218" s="817"/>
      <c r="U218" s="817"/>
      <c r="V218" s="817"/>
      <c r="W218" s="817"/>
      <c r="X218" s="817"/>
    </row>
    <row r="219" spans="1:24" ht="16.5">
      <c r="A219" s="966"/>
      <c r="J219" s="817"/>
      <c r="K219" s="817"/>
      <c r="L219" s="817"/>
      <c r="M219" s="817"/>
      <c r="N219" s="817"/>
      <c r="O219" s="817"/>
      <c r="P219" s="817"/>
      <c r="Q219" s="817"/>
      <c r="R219" s="817"/>
      <c r="S219" s="817"/>
      <c r="T219" s="817"/>
      <c r="U219" s="817"/>
      <c r="V219" s="817"/>
      <c r="W219" s="817"/>
      <c r="X219" s="817"/>
    </row>
    <row r="220" spans="1:24" ht="16.5">
      <c r="A220" s="966"/>
      <c r="J220" s="817"/>
      <c r="K220" s="817"/>
      <c r="L220" s="817"/>
      <c r="M220" s="817"/>
      <c r="N220" s="817"/>
      <c r="O220" s="817"/>
      <c r="P220" s="817"/>
      <c r="Q220" s="817"/>
      <c r="R220" s="817"/>
      <c r="S220" s="817"/>
      <c r="T220" s="817"/>
      <c r="U220" s="817"/>
      <c r="V220" s="817"/>
      <c r="W220" s="817"/>
      <c r="X220" s="817"/>
    </row>
    <row r="221" spans="1:24" ht="16.5">
      <c r="A221" s="966"/>
      <c r="J221" s="817"/>
      <c r="K221" s="817"/>
      <c r="L221" s="817"/>
      <c r="M221" s="817"/>
      <c r="N221" s="817"/>
      <c r="O221" s="817"/>
      <c r="P221" s="817"/>
      <c r="Q221" s="817"/>
      <c r="R221" s="817"/>
      <c r="S221" s="817"/>
      <c r="T221" s="817"/>
      <c r="U221" s="817"/>
      <c r="V221" s="817"/>
      <c r="W221" s="817"/>
      <c r="X221" s="817"/>
    </row>
    <row r="222" spans="1:24" ht="16.5">
      <c r="A222" s="966"/>
      <c r="J222" s="817"/>
      <c r="K222" s="817"/>
      <c r="L222" s="817"/>
      <c r="M222" s="817"/>
      <c r="N222" s="817"/>
      <c r="O222" s="817"/>
      <c r="P222" s="817"/>
      <c r="Q222" s="817"/>
      <c r="R222" s="817"/>
      <c r="S222" s="817"/>
      <c r="T222" s="817"/>
      <c r="U222" s="817"/>
      <c r="V222" s="817"/>
      <c r="W222" s="817"/>
      <c r="X222" s="817"/>
    </row>
    <row r="223" spans="1:24" ht="16.5">
      <c r="A223" s="966"/>
      <c r="J223" s="817"/>
      <c r="K223" s="817"/>
      <c r="L223" s="817"/>
      <c r="M223" s="817"/>
      <c r="N223" s="817"/>
      <c r="O223" s="817"/>
      <c r="P223" s="817"/>
      <c r="Q223" s="817"/>
      <c r="R223" s="817"/>
      <c r="S223" s="817"/>
      <c r="T223" s="817"/>
      <c r="U223" s="817"/>
      <c r="V223" s="817"/>
      <c r="W223" s="817"/>
      <c r="X223" s="817"/>
    </row>
    <row r="224" spans="1:24" ht="16.5">
      <c r="A224" s="966"/>
      <c r="J224" s="817"/>
      <c r="K224" s="817"/>
      <c r="L224" s="817"/>
      <c r="M224" s="817"/>
      <c r="N224" s="817"/>
      <c r="O224" s="817"/>
      <c r="P224" s="817"/>
      <c r="Q224" s="817"/>
      <c r="R224" s="817"/>
      <c r="S224" s="817"/>
      <c r="T224" s="817"/>
      <c r="U224" s="817"/>
      <c r="V224" s="817"/>
      <c r="W224" s="817"/>
      <c r="X224" s="817"/>
    </row>
    <row r="225" spans="1:24" ht="16.5">
      <c r="A225" s="966"/>
      <c r="J225" s="817"/>
      <c r="K225" s="817"/>
      <c r="L225" s="817"/>
      <c r="M225" s="817"/>
      <c r="N225" s="817"/>
      <c r="O225" s="817"/>
      <c r="P225" s="817"/>
      <c r="Q225" s="817"/>
      <c r="R225" s="817"/>
      <c r="S225" s="817"/>
      <c r="T225" s="817"/>
      <c r="U225" s="817"/>
      <c r="V225" s="817"/>
      <c r="W225" s="817"/>
      <c r="X225" s="817"/>
    </row>
    <row r="226" spans="1:24" ht="16.5">
      <c r="A226" s="966"/>
      <c r="J226" s="817"/>
      <c r="K226" s="817"/>
      <c r="L226" s="817"/>
      <c r="M226" s="817"/>
      <c r="N226" s="817"/>
      <c r="O226" s="817"/>
      <c r="P226" s="817"/>
      <c r="Q226" s="817"/>
      <c r="R226" s="817"/>
      <c r="S226" s="817"/>
      <c r="T226" s="817"/>
      <c r="U226" s="817"/>
      <c r="V226" s="817"/>
      <c r="W226" s="817"/>
      <c r="X226" s="817"/>
    </row>
    <row r="227" spans="1:24" ht="16.5">
      <c r="A227" s="966"/>
      <c r="J227" s="817"/>
      <c r="K227" s="817"/>
      <c r="L227" s="817"/>
      <c r="M227" s="817"/>
      <c r="N227" s="817"/>
      <c r="O227" s="817"/>
      <c r="P227" s="817"/>
      <c r="Q227" s="817"/>
      <c r="R227" s="817"/>
      <c r="S227" s="817"/>
      <c r="T227" s="817"/>
      <c r="U227" s="817"/>
      <c r="V227" s="817"/>
      <c r="W227" s="817"/>
      <c r="X227" s="817"/>
    </row>
    <row r="228" spans="1:24" ht="16.5">
      <c r="A228" s="966"/>
      <c r="J228" s="817"/>
      <c r="K228" s="817"/>
      <c r="L228" s="817"/>
      <c r="M228" s="817"/>
      <c r="N228" s="817"/>
      <c r="O228" s="817"/>
      <c r="P228" s="817"/>
      <c r="Q228" s="817"/>
      <c r="R228" s="817"/>
      <c r="S228" s="817"/>
      <c r="T228" s="817"/>
      <c r="U228" s="817"/>
      <c r="V228" s="817"/>
      <c r="W228" s="817"/>
      <c r="X228" s="817"/>
    </row>
    <row r="229" spans="1:24" ht="16.5">
      <c r="A229" s="966"/>
      <c r="J229" s="817"/>
      <c r="K229" s="817"/>
      <c r="L229" s="817"/>
      <c r="M229" s="817"/>
      <c r="N229" s="817"/>
      <c r="O229" s="817"/>
      <c r="P229" s="817"/>
      <c r="Q229" s="817"/>
      <c r="R229" s="817"/>
      <c r="S229" s="817"/>
      <c r="T229" s="817"/>
      <c r="U229" s="817"/>
      <c r="V229" s="817"/>
      <c r="W229" s="817"/>
      <c r="X229" s="817"/>
    </row>
    <row r="230" spans="1:24" ht="16.5">
      <c r="A230" s="966"/>
      <c r="J230" s="817"/>
      <c r="K230" s="817"/>
      <c r="L230" s="817"/>
      <c r="M230" s="817"/>
      <c r="N230" s="817"/>
      <c r="O230" s="817"/>
      <c r="P230" s="817"/>
      <c r="Q230" s="817"/>
      <c r="R230" s="817"/>
      <c r="S230" s="817"/>
      <c r="T230" s="817"/>
      <c r="U230" s="817"/>
      <c r="V230" s="817"/>
      <c r="W230" s="817"/>
      <c r="X230" s="817"/>
    </row>
    <row r="231" spans="1:24" ht="16.5">
      <c r="A231" s="966"/>
      <c r="J231" s="817"/>
      <c r="K231" s="817"/>
      <c r="L231" s="817"/>
      <c r="M231" s="817"/>
      <c r="N231" s="817"/>
      <c r="O231" s="817"/>
      <c r="P231" s="817"/>
      <c r="Q231" s="817"/>
      <c r="R231" s="817"/>
      <c r="S231" s="817"/>
      <c r="T231" s="817"/>
      <c r="U231" s="817"/>
      <c r="V231" s="817"/>
      <c r="W231" s="817"/>
      <c r="X231" s="817"/>
    </row>
    <row r="232" spans="1:24" ht="16.5">
      <c r="A232" s="966"/>
      <c r="J232" s="817"/>
      <c r="K232" s="817"/>
      <c r="L232" s="817"/>
      <c r="M232" s="817"/>
      <c r="N232" s="817"/>
      <c r="O232" s="817"/>
      <c r="P232" s="817"/>
      <c r="Q232" s="817"/>
      <c r="R232" s="817"/>
      <c r="S232" s="817"/>
      <c r="T232" s="817"/>
      <c r="U232" s="817"/>
      <c r="V232" s="817"/>
      <c r="W232" s="817"/>
      <c r="X232" s="817"/>
    </row>
    <row r="233" spans="1:24" ht="16.5">
      <c r="A233" s="966"/>
      <c r="J233" s="817"/>
      <c r="K233" s="817"/>
      <c r="L233" s="817"/>
      <c r="M233" s="817"/>
      <c r="N233" s="817"/>
      <c r="O233" s="817"/>
      <c r="P233" s="817"/>
      <c r="Q233" s="817"/>
      <c r="R233" s="817"/>
      <c r="S233" s="817"/>
      <c r="T233" s="817"/>
      <c r="U233" s="817"/>
      <c r="V233" s="817"/>
      <c r="W233" s="817"/>
      <c r="X233" s="817"/>
    </row>
    <row r="234" spans="1:24" ht="16.5">
      <c r="A234" s="966"/>
      <c r="J234" s="817"/>
      <c r="K234" s="817"/>
      <c r="L234" s="817"/>
      <c r="M234" s="817"/>
      <c r="N234" s="817"/>
      <c r="O234" s="817"/>
      <c r="P234" s="817"/>
      <c r="Q234" s="817"/>
      <c r="R234" s="817"/>
      <c r="S234" s="817"/>
      <c r="T234" s="817"/>
      <c r="U234" s="817"/>
      <c r="V234" s="817"/>
      <c r="W234" s="817"/>
      <c r="X234" s="817"/>
    </row>
    <row r="235" spans="1:24" ht="16.5">
      <c r="A235" s="966"/>
      <c r="J235" s="817"/>
      <c r="K235" s="817"/>
      <c r="L235" s="817"/>
      <c r="M235" s="817"/>
      <c r="N235" s="817"/>
      <c r="O235" s="817"/>
      <c r="P235" s="817"/>
      <c r="Q235" s="817"/>
      <c r="R235" s="817"/>
      <c r="S235" s="817"/>
      <c r="T235" s="817"/>
      <c r="U235" s="817"/>
      <c r="V235" s="817"/>
      <c r="W235" s="817"/>
      <c r="X235" s="817"/>
    </row>
    <row r="236" spans="1:24" ht="16.5">
      <c r="A236" s="966"/>
      <c r="J236" s="817"/>
      <c r="K236" s="817"/>
      <c r="L236" s="817"/>
      <c r="M236" s="817"/>
      <c r="N236" s="817"/>
      <c r="O236" s="817"/>
      <c r="P236" s="817"/>
      <c r="Q236" s="817"/>
      <c r="R236" s="817"/>
      <c r="S236" s="817"/>
      <c r="T236" s="817"/>
      <c r="U236" s="817"/>
      <c r="V236" s="817"/>
      <c r="W236" s="817"/>
      <c r="X236" s="817"/>
    </row>
    <row r="237" spans="1:24" ht="16.5">
      <c r="A237" s="966"/>
      <c r="J237" s="817"/>
      <c r="K237" s="817"/>
      <c r="L237" s="817"/>
      <c r="M237" s="817"/>
      <c r="N237" s="817"/>
      <c r="O237" s="817"/>
      <c r="P237" s="817"/>
      <c r="Q237" s="817"/>
      <c r="R237" s="817"/>
      <c r="S237" s="817"/>
      <c r="T237" s="817"/>
      <c r="U237" s="817"/>
      <c r="V237" s="817"/>
      <c r="W237" s="817"/>
      <c r="X237" s="817"/>
    </row>
    <row r="238" spans="1:24" ht="16.5">
      <c r="A238" s="966"/>
      <c r="J238" s="817"/>
      <c r="K238" s="817"/>
      <c r="L238" s="817"/>
      <c r="M238" s="817"/>
      <c r="N238" s="817"/>
      <c r="O238" s="817"/>
      <c r="P238" s="817"/>
      <c r="Q238" s="817"/>
      <c r="R238" s="817"/>
      <c r="S238" s="817"/>
      <c r="T238" s="817"/>
      <c r="U238" s="817"/>
      <c r="V238" s="817"/>
      <c r="W238" s="817"/>
      <c r="X238" s="817"/>
    </row>
    <row r="239" spans="1:24" ht="16.5">
      <c r="A239" s="966"/>
      <c r="J239" s="817"/>
      <c r="K239" s="817"/>
      <c r="L239" s="817"/>
      <c r="M239" s="817"/>
      <c r="N239" s="817"/>
      <c r="O239" s="817"/>
      <c r="P239" s="817"/>
      <c r="Q239" s="817"/>
      <c r="R239" s="817"/>
      <c r="S239" s="817"/>
      <c r="T239" s="817"/>
      <c r="U239" s="817"/>
      <c r="V239" s="817"/>
      <c r="W239" s="817"/>
      <c r="X239" s="817"/>
    </row>
    <row r="240" spans="1:24" ht="16.5">
      <c r="A240" s="966"/>
      <c r="J240" s="817"/>
      <c r="K240" s="817"/>
      <c r="L240" s="817"/>
      <c r="M240" s="817"/>
      <c r="N240" s="817"/>
      <c r="O240" s="817"/>
      <c r="P240" s="817"/>
      <c r="Q240" s="817"/>
      <c r="R240" s="817"/>
      <c r="S240" s="817"/>
      <c r="T240" s="817"/>
      <c r="U240" s="817"/>
      <c r="V240" s="817"/>
      <c r="W240" s="817"/>
      <c r="X240" s="817"/>
    </row>
    <row r="241" spans="1:24" ht="16.5">
      <c r="A241" s="966"/>
      <c r="J241" s="817"/>
      <c r="K241" s="817"/>
      <c r="L241" s="817"/>
      <c r="M241" s="817"/>
      <c r="N241" s="817"/>
      <c r="O241" s="817"/>
      <c r="P241" s="817"/>
      <c r="Q241" s="817"/>
      <c r="R241" s="817"/>
      <c r="S241" s="817"/>
      <c r="T241" s="817"/>
      <c r="U241" s="817"/>
      <c r="V241" s="817"/>
      <c r="W241" s="817"/>
      <c r="X241" s="817"/>
    </row>
    <row r="242" spans="1:24" ht="16.5">
      <c r="A242" s="966"/>
      <c r="J242" s="817"/>
      <c r="K242" s="817"/>
      <c r="L242" s="817"/>
      <c r="M242" s="817"/>
      <c r="N242" s="817"/>
      <c r="O242" s="817"/>
      <c r="P242" s="817"/>
      <c r="Q242" s="817"/>
      <c r="R242" s="817"/>
      <c r="S242" s="817"/>
      <c r="T242" s="817"/>
      <c r="U242" s="817"/>
      <c r="V242" s="817"/>
      <c r="W242" s="817"/>
      <c r="X242" s="817"/>
    </row>
    <row r="243" spans="1:24" ht="16.5">
      <c r="A243" s="966"/>
      <c r="J243" s="817"/>
      <c r="K243" s="817"/>
      <c r="L243" s="817"/>
      <c r="M243" s="817"/>
      <c r="N243" s="817"/>
      <c r="O243" s="817"/>
      <c r="P243" s="817"/>
      <c r="Q243" s="817"/>
      <c r="R243" s="817"/>
      <c r="S243" s="817"/>
      <c r="T243" s="817"/>
      <c r="U243" s="817"/>
      <c r="V243" s="817"/>
      <c r="W243" s="817"/>
      <c r="X243" s="817"/>
    </row>
    <row r="244" spans="1:24" ht="16.5">
      <c r="A244" s="966"/>
      <c r="J244" s="817"/>
      <c r="K244" s="817"/>
      <c r="L244" s="817"/>
      <c r="M244" s="817"/>
      <c r="N244" s="817"/>
      <c r="O244" s="817"/>
      <c r="P244" s="817"/>
      <c r="Q244" s="817"/>
      <c r="R244" s="817"/>
      <c r="S244" s="817"/>
      <c r="T244" s="817"/>
      <c r="U244" s="817"/>
      <c r="V244" s="817"/>
      <c r="W244" s="817"/>
      <c r="X244" s="817"/>
    </row>
    <row r="245" spans="1:24" ht="16.5">
      <c r="A245" s="966"/>
      <c r="J245" s="817"/>
      <c r="K245" s="817"/>
      <c r="L245" s="817"/>
      <c r="M245" s="817"/>
      <c r="N245" s="817"/>
      <c r="O245" s="817"/>
      <c r="P245" s="817"/>
      <c r="Q245" s="817"/>
      <c r="R245" s="817"/>
      <c r="S245" s="817"/>
      <c r="T245" s="817"/>
      <c r="U245" s="817"/>
      <c r="V245" s="817"/>
      <c r="W245" s="817"/>
      <c r="X245" s="817"/>
    </row>
    <row r="246" spans="1:24" ht="16.5">
      <c r="A246" s="966"/>
      <c r="J246" s="817"/>
      <c r="K246" s="817"/>
      <c r="L246" s="817"/>
      <c r="M246" s="817"/>
      <c r="N246" s="817"/>
      <c r="O246" s="817"/>
      <c r="P246" s="817"/>
      <c r="Q246" s="817"/>
      <c r="R246" s="817"/>
      <c r="S246" s="817"/>
      <c r="T246" s="817"/>
      <c r="U246" s="817"/>
      <c r="V246" s="817"/>
      <c r="W246" s="817"/>
      <c r="X246" s="817"/>
    </row>
    <row r="247" spans="1:24" ht="16.5">
      <c r="A247" s="966"/>
      <c r="J247" s="817"/>
      <c r="K247" s="817"/>
      <c r="L247" s="817"/>
      <c r="M247" s="817"/>
      <c r="N247" s="817"/>
      <c r="O247" s="817"/>
      <c r="P247" s="817"/>
      <c r="Q247" s="817"/>
      <c r="R247" s="817"/>
      <c r="S247" s="817"/>
      <c r="T247" s="817"/>
      <c r="U247" s="817"/>
      <c r="V247" s="817"/>
      <c r="W247" s="817"/>
      <c r="X247" s="817"/>
    </row>
    <row r="248" spans="1:24" ht="16.5">
      <c r="A248" s="966"/>
      <c r="J248" s="817"/>
      <c r="K248" s="817"/>
      <c r="L248" s="817"/>
      <c r="M248" s="817"/>
      <c r="N248" s="817"/>
      <c r="O248" s="817"/>
      <c r="P248" s="817"/>
      <c r="Q248" s="817"/>
      <c r="R248" s="817"/>
      <c r="S248" s="817"/>
      <c r="T248" s="817"/>
      <c r="U248" s="817"/>
      <c r="V248" s="817"/>
      <c r="W248" s="817"/>
      <c r="X248" s="817"/>
    </row>
    <row r="249" spans="1:24" ht="16.5">
      <c r="A249" s="966"/>
      <c r="J249" s="817"/>
      <c r="K249" s="817"/>
      <c r="L249" s="817"/>
      <c r="M249" s="817"/>
      <c r="N249" s="817"/>
      <c r="O249" s="817"/>
      <c r="P249" s="817"/>
      <c r="Q249" s="817"/>
      <c r="R249" s="817"/>
      <c r="S249" s="817"/>
      <c r="T249" s="817"/>
      <c r="U249" s="817"/>
      <c r="V249" s="817"/>
      <c r="W249" s="817"/>
      <c r="X249" s="817"/>
    </row>
    <row r="250" spans="1:24" ht="16.5">
      <c r="A250" s="966"/>
      <c r="J250" s="817"/>
      <c r="K250" s="817"/>
      <c r="L250" s="817"/>
      <c r="M250" s="817"/>
      <c r="N250" s="817"/>
      <c r="O250" s="817"/>
      <c r="P250" s="817"/>
      <c r="Q250" s="817"/>
      <c r="R250" s="817"/>
      <c r="S250" s="817"/>
      <c r="T250" s="817"/>
      <c r="U250" s="817"/>
      <c r="V250" s="817"/>
      <c r="W250" s="817"/>
      <c r="X250" s="817"/>
    </row>
    <row r="251" spans="1:24" ht="16.5">
      <c r="A251" s="966"/>
      <c r="J251" s="817"/>
      <c r="K251" s="817"/>
      <c r="L251" s="817"/>
      <c r="M251" s="817"/>
      <c r="N251" s="817"/>
      <c r="O251" s="817"/>
      <c r="P251" s="817"/>
      <c r="Q251" s="817"/>
      <c r="R251" s="817"/>
      <c r="S251" s="817"/>
      <c r="T251" s="817"/>
      <c r="U251" s="817"/>
      <c r="V251" s="817"/>
      <c r="W251" s="817"/>
      <c r="X251" s="817"/>
    </row>
    <row r="252" spans="1:24" ht="16.5">
      <c r="A252" s="966"/>
      <c r="J252" s="817"/>
      <c r="K252" s="817"/>
      <c r="L252" s="817"/>
      <c r="M252" s="817"/>
      <c r="N252" s="817"/>
      <c r="O252" s="817"/>
      <c r="P252" s="817"/>
      <c r="Q252" s="817"/>
      <c r="R252" s="817"/>
      <c r="S252" s="817"/>
      <c r="T252" s="817"/>
      <c r="U252" s="817"/>
      <c r="V252" s="817"/>
      <c r="W252" s="817"/>
      <c r="X252" s="817"/>
    </row>
    <row r="253" spans="1:24" ht="16.5">
      <c r="A253" s="966"/>
      <c r="J253" s="817"/>
      <c r="K253" s="817"/>
      <c r="L253" s="817"/>
      <c r="M253" s="817"/>
      <c r="N253" s="817"/>
      <c r="O253" s="817"/>
      <c r="P253" s="817"/>
      <c r="Q253" s="817"/>
      <c r="R253" s="817"/>
      <c r="S253" s="817"/>
      <c r="T253" s="817"/>
      <c r="U253" s="817"/>
      <c r="V253" s="817"/>
      <c r="W253" s="817"/>
      <c r="X253" s="817"/>
    </row>
    <row r="254" spans="1:24" ht="16.5">
      <c r="A254" s="966"/>
      <c r="J254" s="817"/>
      <c r="K254" s="817"/>
      <c r="L254" s="817"/>
      <c r="M254" s="817"/>
      <c r="N254" s="817"/>
      <c r="O254" s="817"/>
      <c r="P254" s="817"/>
      <c r="Q254" s="817"/>
      <c r="R254" s="817"/>
      <c r="S254" s="817"/>
      <c r="T254" s="817"/>
      <c r="U254" s="817"/>
      <c r="V254" s="817"/>
      <c r="W254" s="817"/>
      <c r="X254" s="817"/>
    </row>
    <row r="255" spans="1:24" ht="16.5">
      <c r="A255" s="966"/>
      <c r="J255" s="817"/>
      <c r="K255" s="817"/>
      <c r="L255" s="817"/>
      <c r="M255" s="817"/>
      <c r="N255" s="817"/>
      <c r="O255" s="817"/>
      <c r="P255" s="817"/>
      <c r="Q255" s="817"/>
      <c r="R255" s="817"/>
      <c r="S255" s="817"/>
      <c r="T255" s="817"/>
      <c r="U255" s="817"/>
      <c r="V255" s="817"/>
      <c r="W255" s="817"/>
      <c r="X255" s="817"/>
    </row>
    <row r="256" spans="1:24" ht="16.5">
      <c r="A256" s="966"/>
      <c r="J256" s="817"/>
      <c r="K256" s="817"/>
      <c r="L256" s="817"/>
      <c r="M256" s="817"/>
      <c r="N256" s="817"/>
      <c r="O256" s="817"/>
      <c r="P256" s="817"/>
      <c r="Q256" s="817"/>
      <c r="R256" s="817"/>
      <c r="S256" s="817"/>
      <c r="T256" s="817"/>
      <c r="U256" s="817"/>
      <c r="V256" s="817"/>
      <c r="W256" s="817"/>
      <c r="X256" s="817"/>
    </row>
    <row r="257" spans="1:24" ht="16.5">
      <c r="A257" s="966"/>
      <c r="J257" s="817"/>
      <c r="K257" s="817"/>
      <c r="L257" s="817"/>
      <c r="M257" s="817"/>
      <c r="N257" s="817"/>
      <c r="O257" s="817"/>
      <c r="P257" s="817"/>
      <c r="Q257" s="817"/>
      <c r="R257" s="817"/>
      <c r="S257" s="817"/>
      <c r="T257" s="817"/>
      <c r="U257" s="817"/>
      <c r="V257" s="817"/>
      <c r="W257" s="817"/>
      <c r="X257" s="817"/>
    </row>
    <row r="258" spans="1:24" ht="16.5">
      <c r="A258" s="966"/>
      <c r="J258" s="817"/>
      <c r="K258" s="817"/>
      <c r="L258" s="817"/>
      <c r="M258" s="817"/>
      <c r="N258" s="817"/>
      <c r="O258" s="817"/>
      <c r="P258" s="817"/>
      <c r="Q258" s="817"/>
      <c r="R258" s="817"/>
      <c r="S258" s="817"/>
      <c r="T258" s="817"/>
      <c r="U258" s="817"/>
      <c r="V258" s="817"/>
      <c r="W258" s="817"/>
      <c r="X258" s="817"/>
    </row>
    <row r="259" spans="1:24" ht="16.5">
      <c r="A259" s="966"/>
      <c r="J259" s="817"/>
      <c r="K259" s="817"/>
      <c r="L259" s="817"/>
      <c r="M259" s="817"/>
      <c r="N259" s="817"/>
      <c r="O259" s="817"/>
      <c r="P259" s="817"/>
      <c r="Q259" s="817"/>
      <c r="R259" s="817"/>
      <c r="S259" s="817"/>
      <c r="T259" s="817"/>
      <c r="U259" s="817"/>
      <c r="V259" s="817"/>
      <c r="W259" s="817"/>
      <c r="X259" s="817"/>
    </row>
    <row r="260" spans="1:24" ht="16.5">
      <c r="A260" s="966"/>
      <c r="J260" s="817"/>
      <c r="K260" s="817"/>
      <c r="L260" s="817"/>
      <c r="M260" s="817"/>
      <c r="N260" s="817"/>
      <c r="O260" s="817"/>
      <c r="P260" s="817"/>
      <c r="Q260" s="817"/>
      <c r="R260" s="817"/>
      <c r="S260" s="817"/>
      <c r="T260" s="817"/>
      <c r="U260" s="817"/>
      <c r="V260" s="817"/>
      <c r="W260" s="817"/>
      <c r="X260" s="817"/>
    </row>
    <row r="261" spans="1:24" ht="16.5">
      <c r="A261" s="966"/>
      <c r="J261" s="817"/>
      <c r="K261" s="817"/>
      <c r="L261" s="817"/>
      <c r="M261" s="817"/>
      <c r="N261" s="817"/>
      <c r="O261" s="817"/>
      <c r="P261" s="817"/>
      <c r="Q261" s="817"/>
      <c r="R261" s="817"/>
      <c r="S261" s="817"/>
      <c r="T261" s="817"/>
      <c r="U261" s="817"/>
      <c r="V261" s="817"/>
      <c r="W261" s="817"/>
      <c r="X261" s="817"/>
    </row>
    <row r="262" spans="1:24" ht="16.5">
      <c r="A262" s="966"/>
      <c r="J262" s="817"/>
      <c r="K262" s="817"/>
      <c r="L262" s="817"/>
      <c r="M262" s="817"/>
      <c r="N262" s="817"/>
      <c r="O262" s="817"/>
      <c r="P262" s="817"/>
      <c r="Q262" s="817"/>
      <c r="R262" s="817"/>
      <c r="S262" s="817"/>
      <c r="T262" s="817"/>
      <c r="U262" s="817"/>
      <c r="V262" s="817"/>
      <c r="W262" s="817"/>
      <c r="X262" s="817"/>
    </row>
    <row r="263" spans="1:24" ht="16.5">
      <c r="A263" s="966"/>
      <c r="J263" s="817"/>
      <c r="K263" s="817"/>
      <c r="L263" s="817"/>
      <c r="M263" s="817"/>
      <c r="N263" s="817"/>
      <c r="O263" s="817"/>
      <c r="P263" s="817"/>
      <c r="Q263" s="817"/>
      <c r="R263" s="817"/>
      <c r="S263" s="817"/>
      <c r="T263" s="817"/>
      <c r="U263" s="817"/>
      <c r="V263" s="817"/>
      <c r="W263" s="817"/>
      <c r="X263" s="817"/>
    </row>
    <row r="264" spans="1:24" ht="16.5">
      <c r="A264" s="966"/>
      <c r="J264" s="817"/>
      <c r="K264" s="817"/>
      <c r="L264" s="817"/>
      <c r="M264" s="817"/>
      <c r="N264" s="817"/>
      <c r="O264" s="817"/>
      <c r="P264" s="817"/>
      <c r="Q264" s="817"/>
      <c r="R264" s="817"/>
      <c r="S264" s="817"/>
      <c r="T264" s="817"/>
      <c r="U264" s="817"/>
      <c r="V264" s="817"/>
      <c r="W264" s="817"/>
      <c r="X264" s="817"/>
    </row>
    <row r="265" spans="1:24" ht="16.5">
      <c r="A265" s="966"/>
      <c r="J265" s="817"/>
      <c r="K265" s="817"/>
      <c r="L265" s="817"/>
      <c r="M265" s="817"/>
      <c r="N265" s="817"/>
      <c r="O265" s="817"/>
      <c r="P265" s="817"/>
      <c r="Q265" s="817"/>
      <c r="R265" s="817"/>
      <c r="S265" s="817"/>
      <c r="T265" s="817"/>
      <c r="U265" s="817"/>
      <c r="V265" s="817"/>
      <c r="W265" s="817"/>
      <c r="X265" s="817"/>
    </row>
    <row r="266" spans="1:24" ht="16.5">
      <c r="A266" s="966"/>
      <c r="J266" s="817"/>
      <c r="K266" s="817"/>
      <c r="L266" s="817"/>
      <c r="M266" s="817"/>
      <c r="N266" s="817"/>
      <c r="O266" s="817"/>
      <c r="P266" s="817"/>
      <c r="Q266" s="817"/>
      <c r="R266" s="817"/>
      <c r="S266" s="817"/>
      <c r="T266" s="817"/>
      <c r="U266" s="817"/>
      <c r="V266" s="817"/>
      <c r="W266" s="817"/>
      <c r="X266" s="817"/>
    </row>
    <row r="267" spans="1:24" ht="16.5">
      <c r="A267" s="966"/>
      <c r="B267" s="965"/>
      <c r="C267" s="800"/>
      <c r="D267" s="800"/>
      <c r="E267" s="800"/>
      <c r="F267" s="800"/>
      <c r="G267" s="965"/>
      <c r="H267" s="800"/>
    </row>
    <row r="268" spans="1:24" ht="16.5">
      <c r="A268" s="966"/>
      <c r="B268" s="965"/>
      <c r="C268" s="800"/>
      <c r="D268" s="800"/>
      <c r="E268" s="800"/>
      <c r="F268" s="800"/>
      <c r="G268" s="965"/>
      <c r="H268" s="800"/>
      <c r="I268" s="800"/>
    </row>
    <row r="269" spans="1:24" ht="16.5">
      <c r="A269" s="966"/>
      <c r="B269" s="965"/>
      <c r="C269" s="800"/>
      <c r="D269" s="800"/>
      <c r="E269" s="800"/>
      <c r="F269" s="800"/>
      <c r="G269" s="965"/>
      <c r="H269" s="800"/>
      <c r="I269" s="800"/>
    </row>
    <row r="270" spans="1:24" ht="16.5">
      <c r="A270" s="966"/>
      <c r="B270" s="965"/>
      <c r="C270" s="800"/>
      <c r="D270" s="800"/>
      <c r="E270" s="800"/>
      <c r="F270" s="800"/>
      <c r="G270" s="965"/>
      <c r="H270" s="800"/>
      <c r="I270" s="800"/>
    </row>
    <row r="271" spans="1:24" ht="16.5">
      <c r="A271" s="966"/>
      <c r="B271" s="965"/>
      <c r="C271" s="800"/>
      <c r="D271" s="800"/>
      <c r="E271" s="800"/>
      <c r="F271" s="800"/>
      <c r="G271" s="965"/>
      <c r="H271" s="800"/>
      <c r="I271" s="800"/>
    </row>
    <row r="272" spans="1:24" ht="16.5">
      <c r="A272" s="966"/>
      <c r="I272" s="800"/>
    </row>
  </sheetData>
  <mergeCells count="271">
    <mergeCell ref="C60:C61"/>
    <mergeCell ref="D60:D61"/>
    <mergeCell ref="E60:E61"/>
    <mergeCell ref="F60:F61"/>
    <mergeCell ref="G60:G61"/>
    <mergeCell ref="H60:H61"/>
    <mergeCell ref="C102:C103"/>
    <mergeCell ref="D102:D103"/>
    <mergeCell ref="E102:E103"/>
    <mergeCell ref="F102:F103"/>
    <mergeCell ref="G102:G103"/>
    <mergeCell ref="H102:H103"/>
    <mergeCell ref="C100:C101"/>
    <mergeCell ref="D100:D101"/>
    <mergeCell ref="E100:E101"/>
    <mergeCell ref="F100:F101"/>
    <mergeCell ref="G100:G101"/>
    <mergeCell ref="H100:H101"/>
    <mergeCell ref="C65:C66"/>
    <mergeCell ref="D65:D66"/>
    <mergeCell ref="E65:E66"/>
    <mergeCell ref="F65:F66"/>
    <mergeCell ref="G65:G66"/>
    <mergeCell ref="H65:H66"/>
    <mergeCell ref="C62:C63"/>
    <mergeCell ref="D62:D63"/>
    <mergeCell ref="E62:E63"/>
    <mergeCell ref="F62:F63"/>
    <mergeCell ref="G62:G63"/>
    <mergeCell ref="H62:H63"/>
    <mergeCell ref="C69:C70"/>
    <mergeCell ref="D69:D70"/>
    <mergeCell ref="E69:E70"/>
    <mergeCell ref="F69:F70"/>
    <mergeCell ref="G69:G70"/>
    <mergeCell ref="H69:H70"/>
    <mergeCell ref="C67:C68"/>
    <mergeCell ref="D67:D68"/>
    <mergeCell ref="E67:E68"/>
    <mergeCell ref="F67:F68"/>
    <mergeCell ref="G67:G68"/>
    <mergeCell ref="H67:H68"/>
    <mergeCell ref="C76:C77"/>
    <mergeCell ref="D76:D77"/>
    <mergeCell ref="E76:E77"/>
    <mergeCell ref="F76:F77"/>
    <mergeCell ref="G76:G77"/>
    <mergeCell ref="H76:H77"/>
    <mergeCell ref="C92:C93"/>
    <mergeCell ref="D92:D93"/>
    <mergeCell ref="E92:E93"/>
    <mergeCell ref="F92:F93"/>
    <mergeCell ref="G92:G93"/>
    <mergeCell ref="H92:H93"/>
    <mergeCell ref="C81:C82"/>
    <mergeCell ref="D81:D82"/>
    <mergeCell ref="E81:E82"/>
    <mergeCell ref="F81:F82"/>
    <mergeCell ref="G81:G82"/>
    <mergeCell ref="H81:H82"/>
    <mergeCell ref="C78:C79"/>
    <mergeCell ref="D78:D79"/>
    <mergeCell ref="E78:E79"/>
    <mergeCell ref="F78:F79"/>
    <mergeCell ref="G78:G79"/>
    <mergeCell ref="H78:H79"/>
    <mergeCell ref="C83:C84"/>
    <mergeCell ref="D83:D84"/>
    <mergeCell ref="E83:E84"/>
    <mergeCell ref="F83:F84"/>
    <mergeCell ref="G83:G84"/>
    <mergeCell ref="H83:H84"/>
    <mergeCell ref="C90:C91"/>
    <mergeCell ref="D90:D91"/>
    <mergeCell ref="E90:E91"/>
    <mergeCell ref="F90:F91"/>
    <mergeCell ref="G90:G91"/>
    <mergeCell ref="H90:H91"/>
    <mergeCell ref="C86:C87"/>
    <mergeCell ref="D86:D87"/>
    <mergeCell ref="E86:E87"/>
    <mergeCell ref="F86:F87"/>
    <mergeCell ref="G86:G87"/>
    <mergeCell ref="H86:H87"/>
    <mergeCell ref="D88:D89"/>
    <mergeCell ref="E88:E89"/>
    <mergeCell ref="F88:F89"/>
    <mergeCell ref="G88:G89"/>
    <mergeCell ref="H88:H89"/>
    <mergeCell ref="C88:C89"/>
    <mergeCell ref="C74:C75"/>
    <mergeCell ref="D74:D75"/>
    <mergeCell ref="E74:E75"/>
    <mergeCell ref="F74:F75"/>
    <mergeCell ref="G74:G75"/>
    <mergeCell ref="H74:H75"/>
    <mergeCell ref="C72:C73"/>
    <mergeCell ref="D72:D73"/>
    <mergeCell ref="E72:E73"/>
    <mergeCell ref="F72:F73"/>
    <mergeCell ref="G72:G73"/>
    <mergeCell ref="H72:H73"/>
    <mergeCell ref="C97:C98"/>
    <mergeCell ref="D97:D98"/>
    <mergeCell ref="E97:E98"/>
    <mergeCell ref="F97:F98"/>
    <mergeCell ref="G97:G98"/>
    <mergeCell ref="H97:H98"/>
    <mergeCell ref="C94:C95"/>
    <mergeCell ref="D94:D95"/>
    <mergeCell ref="E94:E95"/>
    <mergeCell ref="F94:F95"/>
    <mergeCell ref="G94:G95"/>
    <mergeCell ref="H94:H95"/>
    <mergeCell ref="C57:C58"/>
    <mergeCell ref="D57:D58"/>
    <mergeCell ref="E57:E58"/>
    <mergeCell ref="F57:F58"/>
    <mergeCell ref="G57:G58"/>
    <mergeCell ref="C24:C25"/>
    <mergeCell ref="D24:D25"/>
    <mergeCell ref="E24:E25"/>
    <mergeCell ref="F24:F25"/>
    <mergeCell ref="G24:G25"/>
    <mergeCell ref="F48:F49"/>
    <mergeCell ref="F50:F51"/>
    <mergeCell ref="E35:E36"/>
    <mergeCell ref="E37:E38"/>
    <mergeCell ref="C55:C56"/>
    <mergeCell ref="D55:D56"/>
    <mergeCell ref="E55:E56"/>
    <mergeCell ref="F55:F56"/>
    <mergeCell ref="E48:E49"/>
    <mergeCell ref="D48:D49"/>
    <mergeCell ref="C53:C54"/>
    <mergeCell ref="D53:D54"/>
    <mergeCell ref="E53:E54"/>
    <mergeCell ref="F53:F54"/>
    <mergeCell ref="F39:F40"/>
    <mergeCell ref="F42:F43"/>
    <mergeCell ref="F44:F45"/>
    <mergeCell ref="F46:F47"/>
    <mergeCell ref="E50:E51"/>
    <mergeCell ref="F35:F36"/>
    <mergeCell ref="F22:F23"/>
    <mergeCell ref="H57:H58"/>
    <mergeCell ref="H39:H40"/>
    <mergeCell ref="H42:H43"/>
    <mergeCell ref="H44:H45"/>
    <mergeCell ref="H46:H47"/>
    <mergeCell ref="H48:H49"/>
    <mergeCell ref="G37:G38"/>
    <mergeCell ref="G39:G40"/>
    <mergeCell ref="G42:G43"/>
    <mergeCell ref="G44:G45"/>
    <mergeCell ref="G46:G47"/>
    <mergeCell ref="G48:G49"/>
    <mergeCell ref="G55:G56"/>
    <mergeCell ref="H55:H56"/>
    <mergeCell ref="H22:H23"/>
    <mergeCell ref="H26:H27"/>
    <mergeCell ref="H3:H4"/>
    <mergeCell ref="H5:H6"/>
    <mergeCell ref="H7:H8"/>
    <mergeCell ref="H9:H10"/>
    <mergeCell ref="H11:H12"/>
    <mergeCell ref="H13:H14"/>
    <mergeCell ref="H16:H17"/>
    <mergeCell ref="H18:H19"/>
    <mergeCell ref="F37:F38"/>
    <mergeCell ref="G50:G51"/>
    <mergeCell ref="H20:H21"/>
    <mergeCell ref="H53:H54"/>
    <mergeCell ref="G16:G17"/>
    <mergeCell ref="G18:G19"/>
    <mergeCell ref="G20:G21"/>
    <mergeCell ref="G22:G23"/>
    <mergeCell ref="G26:G27"/>
    <mergeCell ref="G29:G30"/>
    <mergeCell ref="G31:G32"/>
    <mergeCell ref="G33:G34"/>
    <mergeCell ref="G35:G36"/>
    <mergeCell ref="H50:H51"/>
    <mergeCell ref="H24:H25"/>
    <mergeCell ref="G53:G54"/>
    <mergeCell ref="H29:H30"/>
    <mergeCell ref="H31:H32"/>
    <mergeCell ref="H33:H34"/>
    <mergeCell ref="H35:H36"/>
    <mergeCell ref="H37:H38"/>
    <mergeCell ref="F33:F34"/>
    <mergeCell ref="E18:E19"/>
    <mergeCell ref="E20:E21"/>
    <mergeCell ref="E22:E23"/>
    <mergeCell ref="E26:E27"/>
    <mergeCell ref="E29:E30"/>
    <mergeCell ref="E31:E32"/>
    <mergeCell ref="E33:E34"/>
    <mergeCell ref="F16:F17"/>
    <mergeCell ref="F18:F19"/>
    <mergeCell ref="F20:F21"/>
    <mergeCell ref="F26:F27"/>
    <mergeCell ref="F29:F30"/>
    <mergeCell ref="F31:F32"/>
    <mergeCell ref="D39:D40"/>
    <mergeCell ref="D42:D43"/>
    <mergeCell ref="D44:D45"/>
    <mergeCell ref="D31:D32"/>
    <mergeCell ref="D33:D34"/>
    <mergeCell ref="E39:E40"/>
    <mergeCell ref="E42:E43"/>
    <mergeCell ref="E44:E45"/>
    <mergeCell ref="E46:E47"/>
    <mergeCell ref="D46:D47"/>
    <mergeCell ref="E3:E4"/>
    <mergeCell ref="E5:E6"/>
    <mergeCell ref="E7:E8"/>
    <mergeCell ref="E9:E10"/>
    <mergeCell ref="E11:E12"/>
    <mergeCell ref="E13:E14"/>
    <mergeCell ref="E16:E17"/>
    <mergeCell ref="D3:D4"/>
    <mergeCell ref="B1:I1"/>
    <mergeCell ref="C3:C4"/>
    <mergeCell ref="C5:C6"/>
    <mergeCell ref="C7:C8"/>
    <mergeCell ref="C9:C10"/>
    <mergeCell ref="C11:C12"/>
    <mergeCell ref="G3:G4"/>
    <mergeCell ref="G5:G6"/>
    <mergeCell ref="G7:G8"/>
    <mergeCell ref="D5:D6"/>
    <mergeCell ref="F3:F4"/>
    <mergeCell ref="F5:F6"/>
    <mergeCell ref="F7:F8"/>
    <mergeCell ref="F9:F10"/>
    <mergeCell ref="F11:F12"/>
    <mergeCell ref="F13:F14"/>
    <mergeCell ref="D7:D8"/>
    <mergeCell ref="D9:D10"/>
    <mergeCell ref="D11:D12"/>
    <mergeCell ref="D13:D14"/>
    <mergeCell ref="G9:G10"/>
    <mergeCell ref="G11:G12"/>
    <mergeCell ref="G13:G14"/>
    <mergeCell ref="C13:C14"/>
    <mergeCell ref="C16:C17"/>
    <mergeCell ref="C33:C34"/>
    <mergeCell ref="C35:C36"/>
    <mergeCell ref="C37:C38"/>
    <mergeCell ref="D50:D51"/>
    <mergeCell ref="D16:D17"/>
    <mergeCell ref="D18:D19"/>
    <mergeCell ref="D22:D23"/>
    <mergeCell ref="D26:D27"/>
    <mergeCell ref="D29:D30"/>
    <mergeCell ref="C18:C19"/>
    <mergeCell ref="C20:C21"/>
    <mergeCell ref="C22:C23"/>
    <mergeCell ref="C26:C27"/>
    <mergeCell ref="C29:C30"/>
    <mergeCell ref="C31:C32"/>
    <mergeCell ref="C39:C40"/>
    <mergeCell ref="C42:C43"/>
    <mergeCell ref="C44:C45"/>
    <mergeCell ref="C46:C47"/>
    <mergeCell ref="C48:C49"/>
    <mergeCell ref="C50:C51"/>
    <mergeCell ref="D20:D21"/>
    <mergeCell ref="D35:D36"/>
    <mergeCell ref="D37:D38"/>
  </mergeCells>
  <phoneticPr fontId="140"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8D54-D0E0-42BE-BEB4-F366D73B52BB}">
  <dimension ref="A1:AA251"/>
  <sheetViews>
    <sheetView topLeftCell="A180" workbookViewId="0">
      <selection activeCell="D186" sqref="D186"/>
    </sheetView>
  </sheetViews>
  <sheetFormatPr defaultColWidth="9" defaultRowHeight="14.25"/>
  <cols>
    <col min="1" max="1" width="2.42578125" style="810" customWidth="1"/>
    <col min="2" max="2" width="11.28515625" style="800" customWidth="1"/>
    <col min="3" max="3" width="10.7109375" style="800" customWidth="1"/>
    <col min="4" max="4" width="12.140625" style="965" customWidth="1"/>
    <col min="5" max="9" width="38.7109375" style="800" customWidth="1"/>
    <col min="10" max="10" width="2.42578125" style="810" customWidth="1"/>
    <col min="11" max="27" width="14" style="800" customWidth="1"/>
    <col min="28" max="16384" width="9" style="800"/>
  </cols>
  <sheetData>
    <row r="1" spans="1:27" ht="30" customHeight="1">
      <c r="A1" s="966" t="s">
        <v>1958</v>
      </c>
      <c r="B1" s="1442" t="s">
        <v>5890</v>
      </c>
      <c r="C1" s="1442"/>
      <c r="D1" s="1442"/>
      <c r="E1" s="1442"/>
      <c r="F1" s="1442"/>
      <c r="G1" s="1442"/>
      <c r="H1" s="1442"/>
      <c r="I1" s="1442"/>
      <c r="J1" s="966" t="s">
        <v>1958</v>
      </c>
      <c r="K1" s="817"/>
      <c r="L1" s="817"/>
      <c r="M1" s="817"/>
      <c r="N1" s="817"/>
      <c r="O1" s="817"/>
      <c r="P1" s="817"/>
      <c r="Q1" s="817"/>
      <c r="R1" s="817"/>
      <c r="S1" s="817"/>
      <c r="T1" s="817"/>
      <c r="U1" s="817"/>
      <c r="V1" s="817"/>
      <c r="W1" s="817"/>
      <c r="X1" s="817"/>
      <c r="Y1" s="817"/>
      <c r="Z1" s="817"/>
      <c r="AA1" s="817"/>
    </row>
    <row r="2" spans="1:27" ht="21" customHeight="1">
      <c r="A2" s="966"/>
      <c r="B2" s="1437" t="s">
        <v>656</v>
      </c>
      <c r="C2" s="1437" t="s">
        <v>2166</v>
      </c>
      <c r="D2" s="1437" t="s">
        <v>2167</v>
      </c>
      <c r="E2" s="1437" t="s">
        <v>2168</v>
      </c>
      <c r="F2" s="1437"/>
      <c r="G2" s="1437"/>
      <c r="H2" s="1437"/>
      <c r="I2" s="1437"/>
      <c r="J2" s="966"/>
      <c r="K2" s="817"/>
      <c r="L2" s="817"/>
      <c r="M2" s="817"/>
      <c r="N2" s="817"/>
      <c r="O2" s="817"/>
      <c r="P2" s="817"/>
      <c r="Q2" s="817"/>
      <c r="R2" s="817"/>
      <c r="S2" s="817"/>
      <c r="T2" s="817"/>
      <c r="U2" s="817"/>
      <c r="V2" s="817"/>
      <c r="W2" s="817"/>
      <c r="X2" s="817"/>
      <c r="Y2" s="817"/>
      <c r="Z2" s="817"/>
      <c r="AA2" s="817"/>
    </row>
    <row r="3" spans="1:27" ht="21" customHeight="1">
      <c r="A3" s="966"/>
      <c r="B3" s="1437"/>
      <c r="C3" s="1437"/>
      <c r="D3" s="1437"/>
      <c r="E3" s="1021" t="s">
        <v>2169</v>
      </c>
      <c r="F3" s="1021" t="s">
        <v>2170</v>
      </c>
      <c r="G3" s="1021" t="s">
        <v>2171</v>
      </c>
      <c r="H3" s="1021" t="s">
        <v>2172</v>
      </c>
      <c r="I3" s="1021" t="s">
        <v>2173</v>
      </c>
      <c r="J3" s="966"/>
      <c r="K3" s="817"/>
      <c r="L3" s="817"/>
      <c r="M3" s="817"/>
      <c r="N3" s="817"/>
      <c r="O3" s="817"/>
      <c r="P3" s="817"/>
      <c r="Q3" s="817"/>
      <c r="R3" s="817"/>
      <c r="S3" s="817"/>
      <c r="T3" s="817"/>
      <c r="U3" s="817"/>
      <c r="V3" s="817"/>
      <c r="W3" s="817"/>
      <c r="X3" s="817"/>
      <c r="Y3" s="817"/>
      <c r="Z3" s="817"/>
      <c r="AA3" s="817"/>
    </row>
    <row r="4" spans="1:27" ht="30" customHeight="1">
      <c r="A4" s="966"/>
      <c r="B4" s="1439" t="s">
        <v>652</v>
      </c>
      <c r="C4" s="1438" t="s">
        <v>2182</v>
      </c>
      <c r="D4" s="1019" t="s">
        <v>2183</v>
      </c>
      <c r="E4" s="1018" t="s">
        <v>2184</v>
      </c>
      <c r="F4" s="1018" t="s">
        <v>2185</v>
      </c>
      <c r="G4" s="1018" t="s">
        <v>2186</v>
      </c>
      <c r="H4" s="1018" t="s">
        <v>2187</v>
      </c>
      <c r="I4" s="1018" t="s">
        <v>2188</v>
      </c>
      <c r="J4" s="966"/>
      <c r="K4" s="817"/>
      <c r="L4" s="817"/>
      <c r="M4" s="817"/>
      <c r="N4" s="817"/>
      <c r="O4" s="817"/>
      <c r="P4" s="817"/>
      <c r="Q4" s="817"/>
      <c r="R4" s="817"/>
      <c r="S4" s="817"/>
      <c r="T4" s="817"/>
      <c r="U4" s="817"/>
      <c r="V4" s="817"/>
      <c r="W4" s="817"/>
      <c r="X4" s="817"/>
      <c r="Y4" s="817"/>
      <c r="Z4" s="817"/>
      <c r="AA4" s="817"/>
    </row>
    <row r="5" spans="1:27" ht="30" customHeight="1">
      <c r="A5" s="966"/>
      <c r="B5" s="1439"/>
      <c r="C5" s="1439"/>
      <c r="D5" s="1019" t="s">
        <v>2189</v>
      </c>
      <c r="E5" s="1018" t="s">
        <v>2190</v>
      </c>
      <c r="F5" s="1018" t="s">
        <v>2191</v>
      </c>
      <c r="G5" s="1018" t="s">
        <v>2192</v>
      </c>
      <c r="H5" s="1018" t="s">
        <v>2193</v>
      </c>
      <c r="I5" s="1018" t="s">
        <v>2194</v>
      </c>
      <c r="J5" s="966"/>
      <c r="K5" s="817"/>
      <c r="L5" s="817"/>
      <c r="M5" s="817"/>
      <c r="N5" s="817"/>
      <c r="O5" s="817"/>
      <c r="P5" s="817"/>
      <c r="Q5" s="817"/>
      <c r="R5" s="817"/>
      <c r="S5" s="817"/>
      <c r="T5" s="817"/>
      <c r="U5" s="817"/>
      <c r="V5" s="817"/>
      <c r="W5" s="817"/>
      <c r="X5" s="817"/>
      <c r="Y5" s="817"/>
      <c r="Z5" s="817"/>
      <c r="AA5" s="817"/>
    </row>
    <row r="6" spans="1:27" ht="30" customHeight="1">
      <c r="A6" s="966"/>
      <c r="B6" s="1439"/>
      <c r="C6" s="1439"/>
      <c r="D6" s="1019" t="s">
        <v>2195</v>
      </c>
      <c r="E6" s="1018" t="s">
        <v>2196</v>
      </c>
      <c r="F6" s="1018" t="s">
        <v>2197</v>
      </c>
      <c r="G6" s="1018" t="s">
        <v>2198</v>
      </c>
      <c r="H6" s="1018" t="s">
        <v>2199</v>
      </c>
      <c r="I6" s="1018" t="s">
        <v>2200</v>
      </c>
      <c r="J6" s="966"/>
      <c r="K6" s="817"/>
      <c r="L6" s="817"/>
      <c r="M6" s="817"/>
      <c r="N6" s="817"/>
      <c r="O6" s="817"/>
      <c r="P6" s="817"/>
      <c r="Q6" s="817"/>
      <c r="R6" s="817"/>
      <c r="S6" s="817"/>
      <c r="T6" s="817"/>
      <c r="U6" s="817"/>
      <c r="V6" s="817"/>
      <c r="W6" s="817"/>
      <c r="X6" s="817"/>
      <c r="Y6" s="817"/>
      <c r="Z6" s="817"/>
      <c r="AA6" s="817"/>
    </row>
    <row r="7" spans="1:27" ht="30" customHeight="1">
      <c r="A7" s="966"/>
      <c r="B7" s="1439"/>
      <c r="C7" s="1439"/>
      <c r="D7" s="1019" t="s">
        <v>2201</v>
      </c>
      <c r="E7" s="1018" t="s">
        <v>2202</v>
      </c>
      <c r="F7" s="1018" t="s">
        <v>2203</v>
      </c>
      <c r="G7" s="1018" t="s">
        <v>2204</v>
      </c>
      <c r="H7" s="1018" t="s">
        <v>2205</v>
      </c>
      <c r="I7" s="1018" t="s">
        <v>2206</v>
      </c>
      <c r="J7" s="966"/>
      <c r="K7" s="817"/>
      <c r="L7" s="817"/>
      <c r="M7" s="817"/>
      <c r="N7" s="817"/>
      <c r="O7" s="817"/>
      <c r="P7" s="817"/>
      <c r="Q7" s="817"/>
      <c r="R7" s="817"/>
      <c r="S7" s="817"/>
      <c r="T7" s="817"/>
      <c r="U7" s="817"/>
      <c r="V7" s="817"/>
      <c r="W7" s="817"/>
      <c r="X7" s="817"/>
      <c r="Y7" s="817"/>
      <c r="Z7" s="817"/>
      <c r="AA7" s="817"/>
    </row>
    <row r="8" spans="1:27" ht="30" customHeight="1">
      <c r="A8" s="966"/>
      <c r="B8" s="1439"/>
      <c r="C8" s="1439"/>
      <c r="D8" s="1019" t="s">
        <v>2207</v>
      </c>
      <c r="E8" s="1018" t="s">
        <v>2208</v>
      </c>
      <c r="F8" s="1018" t="s">
        <v>2209</v>
      </c>
      <c r="G8" s="1018" t="s">
        <v>2210</v>
      </c>
      <c r="H8" s="1018" t="s">
        <v>2211</v>
      </c>
      <c r="I8" s="1018" t="s">
        <v>2212</v>
      </c>
      <c r="J8" s="966"/>
      <c r="K8" s="817"/>
      <c r="L8" s="817"/>
      <c r="M8" s="817"/>
      <c r="N8" s="817"/>
      <c r="O8" s="817"/>
      <c r="P8" s="817"/>
      <c r="Q8" s="817"/>
      <c r="R8" s="817"/>
      <c r="S8" s="817"/>
      <c r="T8" s="817"/>
      <c r="U8" s="817"/>
      <c r="V8" s="817"/>
      <c r="W8" s="817"/>
      <c r="X8" s="817"/>
      <c r="Y8" s="817"/>
      <c r="Z8" s="817"/>
      <c r="AA8" s="817"/>
    </row>
    <row r="9" spans="1:27" ht="33">
      <c r="A9" s="966"/>
      <c r="B9" s="1439"/>
      <c r="C9" s="1440"/>
      <c r="D9" s="1019" t="s">
        <v>2213</v>
      </c>
      <c r="E9" s="1018" t="s">
        <v>2214</v>
      </c>
      <c r="F9" s="1018" t="s">
        <v>2215</v>
      </c>
      <c r="G9" s="1018" t="s">
        <v>2216</v>
      </c>
      <c r="H9" s="1018" t="s">
        <v>2217</v>
      </c>
      <c r="I9" s="1018" t="s">
        <v>2218</v>
      </c>
      <c r="J9" s="966"/>
      <c r="K9" s="817"/>
      <c r="L9" s="817"/>
      <c r="M9" s="817"/>
      <c r="N9" s="817"/>
      <c r="O9" s="817"/>
      <c r="P9" s="817"/>
      <c r="Q9" s="817"/>
      <c r="R9" s="817"/>
      <c r="S9" s="817"/>
      <c r="T9" s="817"/>
      <c r="U9" s="817"/>
      <c r="V9" s="817"/>
      <c r="W9" s="817"/>
      <c r="X9" s="817"/>
      <c r="Y9" s="817"/>
      <c r="Z9" s="817"/>
      <c r="AA9" s="817"/>
    </row>
    <row r="10" spans="1:27" ht="49.5">
      <c r="A10" s="966"/>
      <c r="B10" s="1440"/>
      <c r="C10" s="1020" t="s">
        <v>2249</v>
      </c>
      <c r="D10" s="1019" t="s">
        <v>2176</v>
      </c>
      <c r="E10" s="1018" t="s">
        <v>5889</v>
      </c>
      <c r="F10" s="1018" t="s">
        <v>5888</v>
      </c>
      <c r="G10" s="1018" t="s">
        <v>5887</v>
      </c>
      <c r="H10" s="1018" t="s">
        <v>5886</v>
      </c>
      <c r="I10" s="1018" t="s">
        <v>5885</v>
      </c>
      <c r="J10" s="966"/>
      <c r="K10" s="817"/>
      <c r="L10" s="817"/>
      <c r="M10" s="817"/>
      <c r="N10" s="817"/>
      <c r="O10" s="817"/>
      <c r="P10" s="817"/>
      <c r="Q10" s="817"/>
      <c r="R10" s="817"/>
      <c r="S10" s="817"/>
      <c r="T10" s="817"/>
      <c r="U10" s="817"/>
      <c r="V10" s="817"/>
      <c r="W10" s="817"/>
      <c r="X10" s="817"/>
      <c r="Y10" s="817"/>
      <c r="Z10" s="817"/>
      <c r="AA10" s="817"/>
    </row>
    <row r="11" spans="1:27" ht="30" customHeight="1">
      <c r="A11" s="966"/>
      <c r="B11" s="1438" t="s">
        <v>676</v>
      </c>
      <c r="C11" s="1438" t="s">
        <v>2175</v>
      </c>
      <c r="D11" s="1019" t="s">
        <v>2219</v>
      </c>
      <c r="E11" s="1018" t="s">
        <v>2220</v>
      </c>
      <c r="F11" s="1018" t="s">
        <v>2221</v>
      </c>
      <c r="G11" s="1018" t="s">
        <v>2222</v>
      </c>
      <c r="H11" s="1018" t="s">
        <v>2223</v>
      </c>
      <c r="I11" s="1018" t="s">
        <v>2224</v>
      </c>
      <c r="J11" s="966"/>
      <c r="K11" s="817"/>
      <c r="L11" s="817"/>
      <c r="M11" s="817"/>
      <c r="N11" s="817"/>
      <c r="O11" s="817"/>
      <c r="P11" s="817"/>
      <c r="Q11" s="817"/>
      <c r="R11" s="817"/>
      <c r="S11" s="817"/>
      <c r="T11" s="817"/>
      <c r="U11" s="817"/>
      <c r="V11" s="817"/>
      <c r="W11" s="817"/>
      <c r="X11" s="817"/>
      <c r="Y11" s="817"/>
      <c r="Z11" s="817"/>
      <c r="AA11" s="817"/>
    </row>
    <row r="12" spans="1:27" ht="33">
      <c r="A12" s="966"/>
      <c r="B12" s="1439"/>
      <c r="C12" s="1439"/>
      <c r="D12" s="1019" t="s">
        <v>2225</v>
      </c>
      <c r="E12" s="1018" t="s">
        <v>2226</v>
      </c>
      <c r="F12" s="1018" t="s">
        <v>2227</v>
      </c>
      <c r="G12" s="1018" t="s">
        <v>2228</v>
      </c>
      <c r="H12" s="1018" t="s">
        <v>2229</v>
      </c>
      <c r="I12" s="1018" t="s">
        <v>2230</v>
      </c>
      <c r="J12" s="966"/>
      <c r="K12" s="817"/>
      <c r="L12" s="817"/>
      <c r="M12" s="817"/>
      <c r="N12" s="817"/>
      <c r="O12" s="817"/>
      <c r="P12" s="817"/>
      <c r="Q12" s="817"/>
      <c r="R12" s="817"/>
      <c r="S12" s="817"/>
      <c r="T12" s="817"/>
      <c r="U12" s="817"/>
      <c r="V12" s="817"/>
      <c r="W12" s="817"/>
      <c r="X12" s="817"/>
      <c r="Y12" s="817"/>
      <c r="Z12" s="817"/>
      <c r="AA12" s="817"/>
    </row>
    <row r="13" spans="1:27" ht="49.5">
      <c r="A13" s="966"/>
      <c r="B13" s="1439"/>
      <c r="C13" s="1440"/>
      <c r="D13" s="1019" t="s">
        <v>2231</v>
      </c>
      <c r="E13" s="1018" t="s">
        <v>2232</v>
      </c>
      <c r="F13" s="1018" t="s">
        <v>2233</v>
      </c>
      <c r="G13" s="1018" t="s">
        <v>2234</v>
      </c>
      <c r="H13" s="1018" t="s">
        <v>2235</v>
      </c>
      <c r="I13" s="1018" t="s">
        <v>2236</v>
      </c>
      <c r="J13" s="966"/>
      <c r="K13" s="817"/>
      <c r="L13" s="817"/>
      <c r="M13" s="817"/>
      <c r="N13" s="817"/>
      <c r="O13" s="817"/>
      <c r="P13" s="817"/>
      <c r="Q13" s="817"/>
      <c r="R13" s="817"/>
      <c r="S13" s="817"/>
      <c r="T13" s="817"/>
      <c r="U13" s="817"/>
      <c r="V13" s="817"/>
      <c r="W13" s="817"/>
      <c r="X13" s="817"/>
      <c r="Y13" s="817"/>
      <c r="Z13" s="817"/>
      <c r="AA13" s="817"/>
    </row>
    <row r="14" spans="1:27" ht="33">
      <c r="A14" s="966"/>
      <c r="B14" s="1439"/>
      <c r="C14" s="1438" t="s">
        <v>2182</v>
      </c>
      <c r="D14" s="1019" t="s">
        <v>2237</v>
      </c>
      <c r="E14" s="1018" t="s">
        <v>2238</v>
      </c>
      <c r="F14" s="1018" t="s">
        <v>2239</v>
      </c>
      <c r="G14" s="1018" t="s">
        <v>5884</v>
      </c>
      <c r="H14" s="1018" t="s">
        <v>5883</v>
      </c>
      <c r="I14" s="1018" t="s">
        <v>5882</v>
      </c>
      <c r="J14" s="966"/>
      <c r="K14" s="817"/>
      <c r="L14" s="817"/>
      <c r="M14" s="817"/>
      <c r="N14" s="817"/>
      <c r="O14" s="817"/>
      <c r="P14" s="817"/>
      <c r="Q14" s="817"/>
      <c r="R14" s="817"/>
      <c r="S14" s="817"/>
      <c r="T14" s="817"/>
      <c r="U14" s="817"/>
      <c r="V14" s="817"/>
      <c r="W14" s="817"/>
      <c r="X14" s="817"/>
      <c r="Y14" s="817"/>
      <c r="Z14" s="817"/>
      <c r="AA14" s="817"/>
    </row>
    <row r="15" spans="1:27" ht="49.5">
      <c r="A15" s="966"/>
      <c r="B15" s="1439"/>
      <c r="C15" s="1440"/>
      <c r="D15" s="1019" t="s">
        <v>2243</v>
      </c>
      <c r="E15" s="1018" t="s">
        <v>5881</v>
      </c>
      <c r="F15" s="1018" t="s">
        <v>5880</v>
      </c>
      <c r="G15" s="1018" t="s">
        <v>5879</v>
      </c>
      <c r="H15" s="1018" t="s">
        <v>5878</v>
      </c>
      <c r="I15" s="1018" t="s">
        <v>5877</v>
      </c>
      <c r="J15" s="966"/>
      <c r="K15" s="817"/>
      <c r="L15" s="817"/>
      <c r="M15" s="817"/>
      <c r="N15" s="817"/>
      <c r="O15" s="817"/>
      <c r="P15" s="817"/>
      <c r="Q15" s="817"/>
      <c r="R15" s="817"/>
      <c r="S15" s="817"/>
      <c r="T15" s="817"/>
      <c r="U15" s="817"/>
      <c r="V15" s="817"/>
      <c r="W15" s="817"/>
      <c r="X15" s="817"/>
      <c r="Y15" s="817"/>
      <c r="Z15" s="817"/>
      <c r="AA15" s="817"/>
    </row>
    <row r="16" spans="1:27" ht="33">
      <c r="A16" s="966"/>
      <c r="B16" s="1439"/>
      <c r="C16" s="1438" t="s">
        <v>2249</v>
      </c>
      <c r="D16" s="1019" t="s">
        <v>2250</v>
      </c>
      <c r="E16" s="1018" t="s">
        <v>2251</v>
      </c>
      <c r="F16" s="1018" t="s">
        <v>2252</v>
      </c>
      <c r="G16" s="1018" t="s">
        <v>2253</v>
      </c>
      <c r="H16" s="1018" t="s">
        <v>2254</v>
      </c>
      <c r="I16" s="1018" t="s">
        <v>2255</v>
      </c>
      <c r="J16" s="966"/>
      <c r="K16" s="817"/>
      <c r="L16" s="817"/>
      <c r="M16" s="817"/>
      <c r="N16" s="817"/>
      <c r="O16" s="817"/>
      <c r="P16" s="817"/>
      <c r="Q16" s="817"/>
      <c r="R16" s="817"/>
      <c r="S16" s="817"/>
      <c r="T16" s="817"/>
      <c r="U16" s="817"/>
      <c r="V16" s="817"/>
      <c r="W16" s="817"/>
      <c r="X16" s="817"/>
      <c r="Y16" s="817"/>
      <c r="Z16" s="817"/>
      <c r="AA16" s="817"/>
    </row>
    <row r="17" spans="1:27" ht="33">
      <c r="A17" s="966"/>
      <c r="B17" s="1439"/>
      <c r="C17" s="1439"/>
      <c r="D17" s="1019" t="s">
        <v>2385</v>
      </c>
      <c r="E17" s="1018" t="s">
        <v>2386</v>
      </c>
      <c r="F17" s="1018" t="s">
        <v>2387</v>
      </c>
      <c r="G17" s="1018" t="s">
        <v>2388</v>
      </c>
      <c r="H17" s="1018" t="s">
        <v>2389</v>
      </c>
      <c r="I17" s="1018" t="s">
        <v>5876</v>
      </c>
      <c r="J17" s="966"/>
      <c r="K17" s="817"/>
      <c r="L17" s="817"/>
      <c r="M17" s="817"/>
      <c r="N17" s="817"/>
      <c r="O17" s="817"/>
      <c r="P17" s="817"/>
      <c r="Q17" s="817"/>
      <c r="R17" s="817"/>
      <c r="S17" s="817"/>
      <c r="T17" s="817"/>
      <c r="U17" s="817"/>
      <c r="V17" s="817"/>
      <c r="W17" s="817"/>
      <c r="X17" s="817"/>
      <c r="Y17" s="817"/>
      <c r="Z17" s="817"/>
      <c r="AA17" s="817"/>
    </row>
    <row r="18" spans="1:27" ht="66">
      <c r="A18" s="966"/>
      <c r="B18" s="1439"/>
      <c r="C18" s="1439"/>
      <c r="D18" s="1019" t="s">
        <v>2257</v>
      </c>
      <c r="E18" s="1018" t="s">
        <v>2258</v>
      </c>
      <c r="F18" s="1018" t="s">
        <v>2259</v>
      </c>
      <c r="G18" s="1018" t="s">
        <v>2260</v>
      </c>
      <c r="H18" s="1018" t="s">
        <v>2261</v>
      </c>
      <c r="I18" s="1018" t="s">
        <v>2262</v>
      </c>
      <c r="J18" s="966"/>
      <c r="K18" s="817"/>
      <c r="L18" s="817"/>
      <c r="M18" s="817"/>
      <c r="N18" s="817"/>
      <c r="O18" s="817"/>
      <c r="P18" s="817"/>
      <c r="Q18" s="817"/>
      <c r="R18" s="817"/>
      <c r="S18" s="817"/>
      <c r="T18" s="817"/>
      <c r="U18" s="817"/>
      <c r="V18" s="817"/>
      <c r="W18" s="817"/>
      <c r="X18" s="817"/>
      <c r="Y18" s="817"/>
      <c r="Z18" s="817"/>
      <c r="AA18" s="817"/>
    </row>
    <row r="19" spans="1:27" ht="49.5">
      <c r="A19" s="966"/>
      <c r="B19" s="1439"/>
      <c r="C19" s="1439"/>
      <c r="D19" s="1019" t="s">
        <v>2263</v>
      </c>
      <c r="E19" s="1018" t="s">
        <v>2264</v>
      </c>
      <c r="F19" s="1018" t="s">
        <v>2265</v>
      </c>
      <c r="G19" s="1018" t="s">
        <v>2266</v>
      </c>
      <c r="H19" s="1018" t="s">
        <v>2267</v>
      </c>
      <c r="I19" s="1018" t="s">
        <v>2268</v>
      </c>
      <c r="J19" s="966"/>
      <c r="K19" s="817"/>
      <c r="L19" s="817"/>
      <c r="M19" s="817"/>
      <c r="N19" s="817"/>
      <c r="O19" s="817"/>
      <c r="P19" s="817"/>
      <c r="Q19" s="817"/>
      <c r="R19" s="817"/>
      <c r="S19" s="817"/>
      <c r="T19" s="817"/>
      <c r="U19" s="817"/>
      <c r="V19" s="817"/>
      <c r="W19" s="817"/>
      <c r="X19" s="817"/>
      <c r="Y19" s="817"/>
      <c r="Z19" s="817"/>
      <c r="AA19" s="817"/>
    </row>
    <row r="20" spans="1:27" ht="33">
      <c r="A20" s="966"/>
      <c r="B20" s="1441" t="s">
        <v>709</v>
      </c>
      <c r="C20" s="1441" t="s">
        <v>2175</v>
      </c>
      <c r="D20" s="1017" t="s">
        <v>2269</v>
      </c>
      <c r="E20" s="1018" t="s">
        <v>2270</v>
      </c>
      <c r="F20" s="1018" t="s">
        <v>2271</v>
      </c>
      <c r="G20" s="1018" t="s">
        <v>2272</v>
      </c>
      <c r="H20" s="1018" t="s">
        <v>2273</v>
      </c>
      <c r="I20" s="1018" t="s">
        <v>2274</v>
      </c>
      <c r="J20" s="966"/>
      <c r="K20" s="817"/>
      <c r="L20" s="817"/>
      <c r="M20" s="817"/>
      <c r="N20" s="817"/>
      <c r="O20" s="817"/>
      <c r="P20" s="817"/>
      <c r="Q20" s="817"/>
      <c r="R20" s="817"/>
      <c r="S20" s="817"/>
      <c r="T20" s="817"/>
      <c r="U20" s="817"/>
      <c r="V20" s="817"/>
      <c r="W20" s="817"/>
      <c r="X20" s="817"/>
      <c r="Y20" s="817"/>
      <c r="Z20" s="817"/>
      <c r="AA20" s="817"/>
    </row>
    <row r="21" spans="1:27" ht="30" customHeight="1">
      <c r="A21" s="966"/>
      <c r="B21" s="1441"/>
      <c r="C21" s="1441"/>
      <c r="D21" s="1017" t="s">
        <v>2275</v>
      </c>
      <c r="E21" s="1018" t="s">
        <v>2277</v>
      </c>
      <c r="F21" s="1018" t="s">
        <v>2278</v>
      </c>
      <c r="G21" s="1018" t="s">
        <v>2279</v>
      </c>
      <c r="H21" s="1018" t="s">
        <v>2280</v>
      </c>
      <c r="I21" s="1018" t="s">
        <v>5875</v>
      </c>
      <c r="J21" s="966"/>
      <c r="K21" s="817"/>
      <c r="L21" s="817"/>
      <c r="M21" s="817"/>
      <c r="N21" s="817"/>
      <c r="O21" s="817"/>
      <c r="P21" s="817"/>
      <c r="Q21" s="817"/>
      <c r="R21" s="817"/>
      <c r="S21" s="817"/>
      <c r="T21" s="817"/>
      <c r="U21" s="817"/>
      <c r="V21" s="817"/>
      <c r="W21" s="817"/>
      <c r="X21" s="817"/>
      <c r="Y21" s="817"/>
      <c r="Z21" s="817"/>
      <c r="AA21" s="817"/>
    </row>
    <row r="22" spans="1:27" ht="49.5">
      <c r="A22" s="966"/>
      <c r="B22" s="1441"/>
      <c r="C22" s="1441" t="s">
        <v>2182</v>
      </c>
      <c r="D22" s="1017" t="s">
        <v>5874</v>
      </c>
      <c r="E22" s="1018" t="s">
        <v>2283</v>
      </c>
      <c r="F22" s="1018" t="s">
        <v>5873</v>
      </c>
      <c r="G22" s="1018" t="s">
        <v>5872</v>
      </c>
      <c r="H22" s="1018" t="s">
        <v>5871</v>
      </c>
      <c r="I22" s="1018" t="s">
        <v>5870</v>
      </c>
      <c r="J22" s="966"/>
      <c r="K22" s="817"/>
      <c r="L22" s="817"/>
      <c r="M22" s="817"/>
      <c r="N22" s="817"/>
      <c r="O22" s="817"/>
      <c r="P22" s="817"/>
      <c r="Q22" s="817"/>
      <c r="R22" s="817"/>
      <c r="S22" s="817"/>
      <c r="T22" s="817"/>
      <c r="U22" s="817"/>
      <c r="V22" s="817"/>
      <c r="W22" s="817"/>
      <c r="X22" s="817"/>
      <c r="Y22" s="817"/>
      <c r="Z22" s="817"/>
      <c r="AA22" s="817"/>
    </row>
    <row r="23" spans="1:27" ht="49.5">
      <c r="A23" s="966"/>
      <c r="B23" s="1441"/>
      <c r="C23" s="1441"/>
      <c r="D23" s="1017" t="s">
        <v>2288</v>
      </c>
      <c r="E23" s="1018" t="s">
        <v>5869</v>
      </c>
      <c r="F23" s="1018" t="s">
        <v>5868</v>
      </c>
      <c r="G23" s="1018" t="s">
        <v>5867</v>
      </c>
      <c r="H23" s="1018" t="s">
        <v>5866</v>
      </c>
      <c r="I23" s="1018" t="s">
        <v>5865</v>
      </c>
      <c r="J23" s="966"/>
      <c r="K23" s="817"/>
      <c r="L23" s="817"/>
      <c r="M23" s="817"/>
      <c r="N23" s="817"/>
      <c r="O23" s="817"/>
      <c r="P23" s="817"/>
      <c r="Q23" s="817"/>
      <c r="R23" s="817"/>
      <c r="S23" s="817"/>
      <c r="T23" s="817"/>
      <c r="U23" s="817"/>
      <c r="V23" s="817"/>
      <c r="W23" s="817"/>
      <c r="X23" s="817"/>
      <c r="Y23" s="817"/>
      <c r="Z23" s="817"/>
      <c r="AA23" s="817"/>
    </row>
    <row r="24" spans="1:27" ht="30" customHeight="1">
      <c r="A24" s="966"/>
      <c r="B24" s="1441"/>
      <c r="C24" s="1441"/>
      <c r="D24" s="1017" t="s">
        <v>5864</v>
      </c>
      <c r="E24" s="1443" t="s">
        <v>5863</v>
      </c>
      <c r="F24" s="1444"/>
      <c r="G24" s="1444"/>
      <c r="H24" s="1444"/>
      <c r="I24" s="1445"/>
      <c r="J24" s="966"/>
      <c r="K24" s="817"/>
      <c r="L24" s="817"/>
      <c r="M24" s="817"/>
      <c r="N24" s="817"/>
      <c r="O24" s="817"/>
      <c r="P24" s="817"/>
      <c r="Q24" s="817"/>
      <c r="R24" s="817"/>
      <c r="S24" s="817"/>
      <c r="T24" s="817"/>
      <c r="U24" s="817"/>
      <c r="V24" s="817"/>
      <c r="W24" s="817"/>
      <c r="X24" s="817"/>
      <c r="Y24" s="817"/>
      <c r="Z24" s="817"/>
      <c r="AA24" s="817"/>
    </row>
    <row r="25" spans="1:27" ht="21">
      <c r="A25" s="966"/>
      <c r="B25" s="1447" t="s">
        <v>37</v>
      </c>
      <c r="C25" s="1447" t="s">
        <v>2166</v>
      </c>
      <c r="D25" s="1446" t="s">
        <v>2167</v>
      </c>
      <c r="E25" s="1446" t="s">
        <v>2168</v>
      </c>
      <c r="F25" s="1446"/>
      <c r="G25" s="1446"/>
      <c r="H25" s="1446"/>
      <c r="I25" s="1446"/>
      <c r="J25" s="966"/>
      <c r="K25" s="817"/>
      <c r="L25" s="817"/>
      <c r="M25" s="817"/>
      <c r="N25" s="817"/>
      <c r="O25" s="817"/>
      <c r="P25" s="817"/>
      <c r="Q25" s="817"/>
      <c r="R25" s="817"/>
      <c r="S25" s="817"/>
      <c r="T25" s="817"/>
      <c r="U25" s="817"/>
      <c r="V25" s="817"/>
      <c r="W25" s="817"/>
      <c r="X25" s="817"/>
      <c r="Y25" s="817"/>
      <c r="Z25" s="817"/>
      <c r="AA25" s="817"/>
    </row>
    <row r="26" spans="1:27" ht="21">
      <c r="A26" s="966"/>
      <c r="B26" s="1448"/>
      <c r="C26" s="1448"/>
      <c r="D26" s="1448"/>
      <c r="E26" s="1016" t="s">
        <v>2169</v>
      </c>
      <c r="F26" s="1016" t="s">
        <v>2170</v>
      </c>
      <c r="G26" s="1016" t="s">
        <v>2171</v>
      </c>
      <c r="H26" s="1016" t="s">
        <v>2172</v>
      </c>
      <c r="I26" s="1016" t="s">
        <v>2173</v>
      </c>
      <c r="J26" s="966"/>
      <c r="K26" s="817"/>
      <c r="L26" s="817"/>
      <c r="M26" s="817"/>
      <c r="N26" s="817"/>
      <c r="O26" s="817"/>
      <c r="P26" s="817"/>
      <c r="Q26" s="817"/>
      <c r="R26" s="817"/>
      <c r="S26" s="817"/>
      <c r="T26" s="817"/>
      <c r="U26" s="817"/>
      <c r="V26" s="817"/>
      <c r="W26" s="817"/>
      <c r="X26" s="817"/>
      <c r="Y26" s="817"/>
      <c r="Z26" s="817"/>
      <c r="AA26" s="817"/>
    </row>
    <row r="27" spans="1:27" ht="33">
      <c r="A27" s="966"/>
      <c r="B27" s="1411" t="s">
        <v>652</v>
      </c>
      <c r="C27" s="1015" t="s">
        <v>2175</v>
      </c>
      <c r="D27" s="1015" t="s">
        <v>2295</v>
      </c>
      <c r="E27" s="1014" t="s">
        <v>5774</v>
      </c>
      <c r="F27" s="1014" t="s">
        <v>5773</v>
      </c>
      <c r="G27" s="1014" t="s">
        <v>5772</v>
      </c>
      <c r="H27" s="1014" t="s">
        <v>5771</v>
      </c>
      <c r="I27" s="1014" t="s">
        <v>5770</v>
      </c>
      <c r="J27" s="966"/>
      <c r="K27" s="817"/>
      <c r="L27" s="817"/>
      <c r="M27" s="817"/>
      <c r="N27" s="817"/>
      <c r="O27" s="817"/>
      <c r="P27" s="817"/>
      <c r="Q27" s="817"/>
      <c r="R27" s="817"/>
      <c r="S27" s="817"/>
      <c r="T27" s="817"/>
      <c r="U27" s="817"/>
      <c r="V27" s="817"/>
      <c r="W27" s="817"/>
      <c r="X27" s="817"/>
      <c r="Y27" s="817"/>
      <c r="Z27" s="817"/>
      <c r="AA27" s="817"/>
    </row>
    <row r="28" spans="1:27" ht="30" customHeight="1">
      <c r="A28" s="966"/>
      <c r="B28" s="1411"/>
      <c r="C28" s="1411" t="s">
        <v>2182</v>
      </c>
      <c r="D28" s="1015" t="s">
        <v>2301</v>
      </c>
      <c r="E28" s="1014" t="s">
        <v>2302</v>
      </c>
      <c r="F28" s="1014" t="s">
        <v>2303</v>
      </c>
      <c r="G28" s="1014" t="s">
        <v>2304</v>
      </c>
      <c r="H28" s="1014" t="s">
        <v>2305</v>
      </c>
      <c r="I28" s="1014" t="s">
        <v>2306</v>
      </c>
      <c r="J28" s="966"/>
      <c r="K28" s="817"/>
      <c r="L28" s="817"/>
      <c r="M28" s="817"/>
      <c r="N28" s="817"/>
      <c r="O28" s="817"/>
      <c r="P28" s="817"/>
      <c r="Q28" s="817"/>
      <c r="R28" s="817"/>
      <c r="S28" s="817"/>
      <c r="T28" s="817"/>
      <c r="U28" s="817"/>
      <c r="V28" s="817"/>
      <c r="W28" s="817"/>
      <c r="X28" s="817"/>
      <c r="Y28" s="817"/>
      <c r="Z28" s="817"/>
      <c r="AA28" s="817"/>
    </row>
    <row r="29" spans="1:27" ht="33">
      <c r="A29" s="966"/>
      <c r="B29" s="1411"/>
      <c r="C29" s="1412"/>
      <c r="D29" s="1015" t="s">
        <v>2307</v>
      </c>
      <c r="E29" s="1014" t="s">
        <v>2308</v>
      </c>
      <c r="F29" s="1014" t="s">
        <v>2309</v>
      </c>
      <c r="G29" s="1014" t="s">
        <v>2310</v>
      </c>
      <c r="H29" s="1014" t="s">
        <v>2311</v>
      </c>
      <c r="I29" s="1014" t="s">
        <v>2312</v>
      </c>
      <c r="J29" s="966"/>
      <c r="K29" s="817"/>
      <c r="L29" s="817"/>
      <c r="M29" s="817"/>
      <c r="N29" s="817"/>
      <c r="O29" s="817"/>
      <c r="P29" s="817"/>
      <c r="Q29" s="817"/>
      <c r="R29" s="817"/>
      <c r="S29" s="817"/>
      <c r="T29" s="817"/>
      <c r="U29" s="817"/>
      <c r="V29" s="817"/>
      <c r="W29" s="817"/>
      <c r="X29" s="817"/>
      <c r="Y29" s="817"/>
      <c r="Z29" s="817"/>
      <c r="AA29" s="817"/>
    </row>
    <row r="30" spans="1:27" ht="33">
      <c r="A30" s="966"/>
      <c r="B30" s="1411"/>
      <c r="C30" s="1412"/>
      <c r="D30" s="1015" t="s">
        <v>2313</v>
      </c>
      <c r="E30" s="1014" t="s">
        <v>2314</v>
      </c>
      <c r="F30" s="1014" t="s">
        <v>2315</v>
      </c>
      <c r="G30" s="1014" t="s">
        <v>2316</v>
      </c>
      <c r="H30" s="1014" t="s">
        <v>2317</v>
      </c>
      <c r="I30" s="1014" t="s">
        <v>2318</v>
      </c>
      <c r="J30" s="966"/>
      <c r="K30" s="817"/>
      <c r="L30" s="817"/>
      <c r="M30" s="817"/>
      <c r="N30" s="817"/>
      <c r="O30" s="817"/>
      <c r="P30" s="817"/>
      <c r="Q30" s="817"/>
      <c r="R30" s="817"/>
      <c r="S30" s="817"/>
      <c r="T30" s="817"/>
      <c r="U30" s="817"/>
      <c r="V30" s="817"/>
      <c r="W30" s="817"/>
      <c r="X30" s="817"/>
      <c r="Y30" s="817"/>
      <c r="Z30" s="817"/>
      <c r="AA30" s="817"/>
    </row>
    <row r="31" spans="1:27" ht="33">
      <c r="A31" s="966"/>
      <c r="B31" s="1411"/>
      <c r="C31" s="1412"/>
      <c r="D31" s="1015" t="s">
        <v>2319</v>
      </c>
      <c r="E31" s="1014" t="s">
        <v>2320</v>
      </c>
      <c r="F31" s="1014" t="s">
        <v>2321</v>
      </c>
      <c r="G31" s="1014" t="s">
        <v>2322</v>
      </c>
      <c r="H31" s="1014" t="s">
        <v>2323</v>
      </c>
      <c r="I31" s="1014" t="s">
        <v>2324</v>
      </c>
      <c r="J31" s="966"/>
      <c r="K31" s="817"/>
      <c r="L31" s="817"/>
      <c r="M31" s="817"/>
      <c r="N31" s="817"/>
      <c r="O31" s="817"/>
      <c r="P31" s="817"/>
      <c r="Q31" s="817"/>
      <c r="R31" s="817"/>
      <c r="S31" s="817"/>
      <c r="T31" s="817"/>
      <c r="U31" s="817"/>
      <c r="V31" s="817"/>
      <c r="W31" s="817"/>
      <c r="X31" s="817"/>
      <c r="Y31" s="817"/>
      <c r="Z31" s="817"/>
      <c r="AA31" s="817"/>
    </row>
    <row r="32" spans="1:27" ht="30" customHeight="1">
      <c r="A32" s="966"/>
      <c r="B32" s="1411"/>
      <c r="C32" s="1412"/>
      <c r="D32" s="1015" t="s">
        <v>2325</v>
      </c>
      <c r="E32" s="1014" t="s">
        <v>2326</v>
      </c>
      <c r="F32" s="1014" t="s">
        <v>2327</v>
      </c>
      <c r="G32" s="1014" t="s">
        <v>2328</v>
      </c>
      <c r="H32" s="1014" t="s">
        <v>2329</v>
      </c>
      <c r="I32" s="1014" t="s">
        <v>2330</v>
      </c>
      <c r="J32" s="966"/>
      <c r="K32" s="817"/>
      <c r="L32" s="817"/>
      <c r="M32" s="817"/>
      <c r="N32" s="817"/>
      <c r="O32" s="817"/>
      <c r="P32" s="817"/>
      <c r="Q32" s="817"/>
      <c r="R32" s="817"/>
      <c r="S32" s="817"/>
      <c r="T32" s="817"/>
      <c r="U32" s="817"/>
      <c r="V32" s="817"/>
      <c r="W32" s="817"/>
      <c r="X32" s="817"/>
      <c r="Y32" s="817"/>
      <c r="Z32" s="817"/>
      <c r="AA32" s="817"/>
    </row>
    <row r="33" spans="1:27" ht="30" customHeight="1">
      <c r="A33" s="966"/>
      <c r="B33" s="1411" t="s">
        <v>676</v>
      </c>
      <c r="C33" s="1411" t="s">
        <v>2175</v>
      </c>
      <c r="D33" s="1015" t="s">
        <v>2331</v>
      </c>
      <c r="E33" s="1014" t="s">
        <v>2332</v>
      </c>
      <c r="F33" s="1014" t="s">
        <v>2333</v>
      </c>
      <c r="G33" s="1014" t="s">
        <v>2334</v>
      </c>
      <c r="H33" s="1014" t="s">
        <v>2335</v>
      </c>
      <c r="I33" s="1014" t="s">
        <v>2336</v>
      </c>
      <c r="J33" s="966"/>
      <c r="K33" s="817"/>
      <c r="L33" s="817"/>
      <c r="M33" s="817"/>
      <c r="N33" s="817"/>
      <c r="O33" s="817"/>
      <c r="P33" s="817"/>
      <c r="Q33" s="817"/>
      <c r="R33" s="817"/>
      <c r="S33" s="817"/>
      <c r="T33" s="817"/>
      <c r="U33" s="817"/>
      <c r="V33" s="817"/>
      <c r="W33" s="817"/>
      <c r="X33" s="817"/>
      <c r="Y33" s="817"/>
      <c r="Z33" s="817"/>
      <c r="AA33" s="817"/>
    </row>
    <row r="34" spans="1:27" ht="30" customHeight="1">
      <c r="A34" s="966"/>
      <c r="B34" s="1412"/>
      <c r="C34" s="1412"/>
      <c r="D34" s="1015" t="s">
        <v>2338</v>
      </c>
      <c r="E34" s="1014" t="s">
        <v>2339</v>
      </c>
      <c r="F34" s="1014" t="s">
        <v>2340</v>
      </c>
      <c r="G34" s="1014" t="s">
        <v>2341</v>
      </c>
      <c r="H34" s="1014" t="s">
        <v>2342</v>
      </c>
      <c r="I34" s="1014" t="s">
        <v>2343</v>
      </c>
      <c r="J34" s="966"/>
      <c r="K34" s="817"/>
      <c r="L34" s="817"/>
      <c r="M34" s="817"/>
      <c r="N34" s="817"/>
      <c r="O34" s="817"/>
      <c r="P34" s="817"/>
      <c r="Q34" s="817"/>
      <c r="R34" s="817"/>
      <c r="S34" s="817"/>
      <c r="T34" s="817"/>
      <c r="U34" s="817"/>
      <c r="V34" s="817"/>
      <c r="W34" s="817"/>
      <c r="X34" s="817"/>
      <c r="Y34" s="817"/>
      <c r="Z34" s="817"/>
      <c r="AA34" s="817"/>
    </row>
    <row r="35" spans="1:27" ht="66">
      <c r="A35" s="966"/>
      <c r="B35" s="1412"/>
      <c r="C35" s="1412"/>
      <c r="D35" s="1015" t="s">
        <v>2344</v>
      </c>
      <c r="E35" s="1014" t="s">
        <v>5862</v>
      </c>
      <c r="F35" s="1014" t="s">
        <v>5861</v>
      </c>
      <c r="G35" s="1014" t="s">
        <v>5860</v>
      </c>
      <c r="H35" s="1014" t="s">
        <v>5859</v>
      </c>
      <c r="I35" s="1014" t="s">
        <v>5858</v>
      </c>
      <c r="J35" s="966"/>
      <c r="K35" s="817"/>
      <c r="L35" s="817"/>
      <c r="M35" s="817"/>
      <c r="N35" s="817"/>
      <c r="O35" s="817"/>
      <c r="P35" s="817"/>
      <c r="Q35" s="817"/>
      <c r="R35" s="817"/>
      <c r="S35" s="817"/>
      <c r="T35" s="817"/>
      <c r="U35" s="817"/>
      <c r="V35" s="817"/>
      <c r="W35" s="817"/>
      <c r="X35" s="817"/>
      <c r="Y35" s="817"/>
      <c r="Z35" s="817"/>
      <c r="AA35" s="817"/>
    </row>
    <row r="36" spans="1:27" ht="33">
      <c r="A36" s="966"/>
      <c r="B36" s="1412"/>
      <c r="C36" s="1412"/>
      <c r="D36" s="1015" t="s">
        <v>2350</v>
      </c>
      <c r="E36" s="1014" t="s">
        <v>2351</v>
      </c>
      <c r="F36" s="1014" t="s">
        <v>2351</v>
      </c>
      <c r="G36" s="1014" t="s">
        <v>2352</v>
      </c>
      <c r="H36" s="1014" t="s">
        <v>5857</v>
      </c>
      <c r="I36" s="1014" t="s">
        <v>2353</v>
      </c>
      <c r="J36" s="966"/>
      <c r="K36" s="817"/>
      <c r="L36" s="817"/>
      <c r="M36" s="817"/>
      <c r="N36" s="817"/>
      <c r="O36" s="817"/>
      <c r="P36" s="817"/>
      <c r="Q36" s="817"/>
      <c r="R36" s="817"/>
      <c r="S36" s="817"/>
      <c r="T36" s="817"/>
      <c r="U36" s="817"/>
      <c r="V36" s="817"/>
      <c r="W36" s="817"/>
      <c r="X36" s="817"/>
      <c r="Y36" s="817"/>
      <c r="Z36" s="817"/>
      <c r="AA36" s="817"/>
    </row>
    <row r="37" spans="1:27" ht="30" customHeight="1">
      <c r="A37" s="966"/>
      <c r="B37" s="1412"/>
      <c r="C37" s="1411" t="s">
        <v>2182</v>
      </c>
      <c r="D37" s="1015" t="s">
        <v>2360</v>
      </c>
      <c r="E37" s="1014" t="s">
        <v>2361</v>
      </c>
      <c r="F37" s="1014" t="s">
        <v>2362</v>
      </c>
      <c r="G37" s="1014" t="s">
        <v>2363</v>
      </c>
      <c r="H37" s="1014" t="s">
        <v>2364</v>
      </c>
      <c r="I37" s="1014" t="s">
        <v>2365</v>
      </c>
      <c r="J37" s="966"/>
      <c r="K37" s="817"/>
      <c r="L37" s="817"/>
      <c r="M37" s="817"/>
      <c r="N37" s="817"/>
      <c r="O37" s="817"/>
      <c r="P37" s="817"/>
      <c r="Q37" s="817"/>
      <c r="R37" s="817"/>
      <c r="S37" s="817"/>
      <c r="T37" s="817"/>
      <c r="U37" s="817"/>
      <c r="V37" s="817"/>
      <c r="W37" s="817"/>
      <c r="X37" s="817"/>
      <c r="Y37" s="817"/>
      <c r="Z37" s="817"/>
      <c r="AA37" s="817"/>
    </row>
    <row r="38" spans="1:27" ht="82.5">
      <c r="A38" s="966"/>
      <c r="B38" s="1412"/>
      <c r="C38" s="1412"/>
      <c r="D38" s="1015" t="s">
        <v>2367</v>
      </c>
      <c r="E38" s="1014" t="s">
        <v>5856</v>
      </c>
      <c r="F38" s="1014" t="s">
        <v>5855</v>
      </c>
      <c r="G38" s="1014" t="s">
        <v>5854</v>
      </c>
      <c r="H38" s="1014" t="s">
        <v>5853</v>
      </c>
      <c r="I38" s="1014" t="s">
        <v>5852</v>
      </c>
      <c r="J38" s="966"/>
      <c r="K38" s="817"/>
      <c r="L38" s="817"/>
      <c r="M38" s="817"/>
      <c r="N38" s="817"/>
      <c r="O38" s="817"/>
      <c r="P38" s="817"/>
      <c r="Q38" s="817"/>
      <c r="R38" s="817"/>
      <c r="S38" s="817"/>
      <c r="T38" s="817"/>
      <c r="U38" s="817"/>
      <c r="V38" s="817"/>
      <c r="W38" s="817"/>
      <c r="X38" s="817"/>
      <c r="Y38" s="817"/>
      <c r="Z38" s="817"/>
      <c r="AA38" s="817"/>
    </row>
    <row r="39" spans="1:27" ht="49.5">
      <c r="A39" s="966"/>
      <c r="B39" s="1412"/>
      <c r="C39" s="1411" t="s">
        <v>2249</v>
      </c>
      <c r="D39" s="1015" t="s">
        <v>2373</v>
      </c>
      <c r="E39" s="1014" t="s">
        <v>2374</v>
      </c>
      <c r="F39" s="1014" t="s">
        <v>2375</v>
      </c>
      <c r="G39" s="1014" t="s">
        <v>2376</v>
      </c>
      <c r="H39" s="1014" t="s">
        <v>2377</v>
      </c>
      <c r="I39" s="1014" t="s">
        <v>2378</v>
      </c>
      <c r="J39" s="966"/>
      <c r="K39" s="817"/>
      <c r="L39" s="817"/>
      <c r="M39" s="817"/>
      <c r="N39" s="817"/>
      <c r="O39" s="817"/>
      <c r="P39" s="817"/>
      <c r="Q39" s="817"/>
      <c r="R39" s="817"/>
      <c r="S39" s="817"/>
      <c r="T39" s="817"/>
      <c r="U39" s="817"/>
      <c r="V39" s="817"/>
      <c r="W39" s="817"/>
      <c r="X39" s="817"/>
      <c r="Y39" s="817"/>
      <c r="Z39" s="817"/>
      <c r="AA39" s="817"/>
    </row>
    <row r="40" spans="1:27" ht="49.5">
      <c r="A40" s="966"/>
      <c r="B40" s="1412"/>
      <c r="C40" s="1411"/>
      <c r="D40" s="1015" t="s">
        <v>2354</v>
      </c>
      <c r="E40" s="1014" t="s">
        <v>2355</v>
      </c>
      <c r="F40" s="1014" t="s">
        <v>2356</v>
      </c>
      <c r="G40" s="1014" t="s">
        <v>2357</v>
      </c>
      <c r="H40" s="1014" t="s">
        <v>2358</v>
      </c>
      <c r="I40" s="1014" t="s">
        <v>2359</v>
      </c>
      <c r="J40" s="966"/>
      <c r="K40" s="817"/>
      <c r="L40" s="817"/>
      <c r="M40" s="817"/>
      <c r="N40" s="817"/>
      <c r="O40" s="817"/>
      <c r="P40" s="817"/>
      <c r="Q40" s="817"/>
      <c r="R40" s="817"/>
      <c r="S40" s="817"/>
      <c r="T40" s="817"/>
      <c r="U40" s="817"/>
      <c r="V40" s="817"/>
      <c r="W40" s="817"/>
      <c r="X40" s="817"/>
      <c r="Y40" s="817"/>
      <c r="Z40" s="817"/>
      <c r="AA40" s="817"/>
    </row>
    <row r="41" spans="1:27" ht="66">
      <c r="A41" s="966"/>
      <c r="B41" s="1412"/>
      <c r="C41" s="1412"/>
      <c r="D41" s="1015" t="s">
        <v>2379</v>
      </c>
      <c r="E41" s="1014" t="s">
        <v>2380</v>
      </c>
      <c r="F41" s="1014" t="s">
        <v>2381</v>
      </c>
      <c r="G41" s="1014" t="s">
        <v>2382</v>
      </c>
      <c r="H41" s="1014" t="s">
        <v>2383</v>
      </c>
      <c r="I41" s="1014" t="s">
        <v>2384</v>
      </c>
      <c r="J41" s="966"/>
      <c r="K41" s="817"/>
      <c r="L41" s="817"/>
      <c r="M41" s="817"/>
      <c r="N41" s="817"/>
      <c r="O41" s="817"/>
      <c r="P41" s="817"/>
      <c r="Q41" s="817"/>
      <c r="R41" s="817"/>
      <c r="S41" s="817"/>
      <c r="T41" s="817"/>
      <c r="U41" s="817"/>
      <c r="V41" s="817"/>
      <c r="W41" s="817"/>
      <c r="X41" s="817"/>
      <c r="Y41" s="817"/>
      <c r="Z41" s="817"/>
      <c r="AA41" s="817"/>
    </row>
    <row r="42" spans="1:27" ht="33">
      <c r="A42" s="966"/>
      <c r="B42" s="1412"/>
      <c r="C42" s="1412"/>
      <c r="D42" s="1015" t="s">
        <v>2385</v>
      </c>
      <c r="E42" s="1014" t="s">
        <v>5851</v>
      </c>
      <c r="F42" s="1014" t="s">
        <v>5850</v>
      </c>
      <c r="G42" s="1014" t="s">
        <v>5849</v>
      </c>
      <c r="H42" s="1014" t="s">
        <v>5848</v>
      </c>
      <c r="I42" s="1014" t="s">
        <v>5847</v>
      </c>
      <c r="J42" s="966"/>
      <c r="K42" s="817"/>
      <c r="L42" s="817"/>
      <c r="M42" s="817"/>
      <c r="N42" s="817"/>
      <c r="O42" s="817"/>
      <c r="P42" s="817"/>
      <c r="Q42" s="817"/>
      <c r="R42" s="817"/>
      <c r="S42" s="817"/>
      <c r="T42" s="817"/>
      <c r="U42" s="817"/>
      <c r="V42" s="817"/>
      <c r="W42" s="817"/>
      <c r="X42" s="817"/>
      <c r="Y42" s="817"/>
      <c r="Z42" s="817"/>
      <c r="AA42" s="817"/>
    </row>
    <row r="43" spans="1:27" ht="33">
      <c r="A43" s="966"/>
      <c r="B43" s="1411" t="s">
        <v>709</v>
      </c>
      <c r="C43" s="1015" t="s">
        <v>2175</v>
      </c>
      <c r="D43" s="1015" t="s">
        <v>2390</v>
      </c>
      <c r="E43" s="1014" t="s">
        <v>2391</v>
      </c>
      <c r="F43" s="1014" t="s">
        <v>2392</v>
      </c>
      <c r="G43" s="1014" t="s">
        <v>2393</v>
      </c>
      <c r="H43" s="1014" t="s">
        <v>2394</v>
      </c>
      <c r="I43" s="1014" t="s">
        <v>2395</v>
      </c>
      <c r="J43" s="966"/>
      <c r="K43" s="817"/>
      <c r="L43" s="817"/>
      <c r="M43" s="817"/>
      <c r="N43" s="817"/>
      <c r="O43" s="817"/>
      <c r="P43" s="817"/>
      <c r="Q43" s="817"/>
      <c r="R43" s="817"/>
      <c r="S43" s="817"/>
      <c r="T43" s="817"/>
      <c r="U43" s="817"/>
      <c r="V43" s="817"/>
      <c r="W43" s="817"/>
      <c r="X43" s="817"/>
      <c r="Y43" s="817"/>
      <c r="Z43" s="817"/>
      <c r="AA43" s="817"/>
    </row>
    <row r="44" spans="1:27" ht="33">
      <c r="A44" s="966"/>
      <c r="B44" s="1412"/>
      <c r="C44" s="1411" t="s">
        <v>2182</v>
      </c>
      <c r="D44" s="1015" t="s">
        <v>2396</v>
      </c>
      <c r="E44" s="1014" t="s">
        <v>2397</v>
      </c>
      <c r="F44" s="1014" t="s">
        <v>2398</v>
      </c>
      <c r="G44" s="1014" t="s">
        <v>2399</v>
      </c>
      <c r="H44" s="1014" t="s">
        <v>2400</v>
      </c>
      <c r="I44" s="1014" t="s">
        <v>2401</v>
      </c>
      <c r="J44" s="966"/>
      <c r="K44" s="817"/>
      <c r="L44" s="817"/>
      <c r="M44" s="817"/>
      <c r="N44" s="817"/>
      <c r="O44" s="817"/>
      <c r="P44" s="817"/>
      <c r="Q44" s="817"/>
      <c r="R44" s="817"/>
      <c r="S44" s="817"/>
      <c r="T44" s="817"/>
      <c r="U44" s="817"/>
      <c r="V44" s="817"/>
      <c r="W44" s="817"/>
      <c r="X44" s="817"/>
      <c r="Y44" s="817"/>
      <c r="Z44" s="817"/>
      <c r="AA44" s="817"/>
    </row>
    <row r="45" spans="1:27" ht="33">
      <c r="A45" s="966"/>
      <c r="B45" s="1412"/>
      <c r="C45" s="1412"/>
      <c r="D45" s="1015" t="s">
        <v>2403</v>
      </c>
      <c r="E45" s="1014" t="s">
        <v>2404</v>
      </c>
      <c r="F45" s="1014" t="s">
        <v>2404</v>
      </c>
      <c r="G45" s="1014" t="s">
        <v>2405</v>
      </c>
      <c r="H45" s="1014" t="s">
        <v>2405</v>
      </c>
      <c r="I45" s="1014" t="s">
        <v>2406</v>
      </c>
      <c r="J45" s="966"/>
      <c r="K45" s="817"/>
      <c r="L45" s="817"/>
      <c r="M45" s="817"/>
      <c r="N45" s="817"/>
      <c r="O45" s="817"/>
      <c r="P45" s="817"/>
      <c r="Q45" s="817"/>
      <c r="R45" s="817"/>
      <c r="S45" s="817"/>
      <c r="T45" s="817"/>
      <c r="U45" s="817"/>
      <c r="V45" s="817"/>
      <c r="W45" s="817"/>
      <c r="X45" s="817"/>
      <c r="Y45" s="817"/>
      <c r="Z45" s="817"/>
      <c r="AA45" s="817"/>
    </row>
    <row r="46" spans="1:27" ht="33">
      <c r="A46" s="966"/>
      <c r="B46" s="1412"/>
      <c r="C46" s="1412"/>
      <c r="D46" s="1015" t="s">
        <v>2408</v>
      </c>
      <c r="E46" s="1014" t="s">
        <v>2409</v>
      </c>
      <c r="F46" s="1014" t="s">
        <v>2410</v>
      </c>
      <c r="G46" s="1014" t="s">
        <v>2411</v>
      </c>
      <c r="H46" s="1014" t="s">
        <v>2412</v>
      </c>
      <c r="I46" s="1014" t="s">
        <v>2413</v>
      </c>
      <c r="J46" s="966"/>
      <c r="K46" s="817"/>
      <c r="L46" s="817"/>
      <c r="M46" s="817"/>
      <c r="N46" s="817"/>
      <c r="O46" s="817"/>
      <c r="P46" s="817"/>
      <c r="Q46" s="817"/>
      <c r="R46" s="817"/>
      <c r="S46" s="817"/>
      <c r="T46" s="817"/>
      <c r="U46" s="817"/>
      <c r="V46" s="817"/>
      <c r="W46" s="817"/>
      <c r="X46" s="817"/>
      <c r="Y46" s="817"/>
      <c r="Z46" s="817"/>
      <c r="AA46" s="817"/>
    </row>
    <row r="47" spans="1:27" ht="21">
      <c r="A47" s="966"/>
      <c r="B47" s="1413" t="s">
        <v>68</v>
      </c>
      <c r="C47" s="1413" t="s">
        <v>2166</v>
      </c>
      <c r="D47" s="1413" t="s">
        <v>2167</v>
      </c>
      <c r="E47" s="1413" t="s">
        <v>2168</v>
      </c>
      <c r="F47" s="1413"/>
      <c r="G47" s="1413"/>
      <c r="H47" s="1413"/>
      <c r="I47" s="1413"/>
      <c r="J47" s="966"/>
      <c r="K47" s="817"/>
      <c r="L47" s="817"/>
      <c r="M47" s="817"/>
      <c r="N47" s="817"/>
      <c r="O47" s="817"/>
      <c r="P47" s="817"/>
      <c r="Q47" s="817"/>
      <c r="R47" s="817"/>
      <c r="S47" s="817"/>
      <c r="T47" s="817"/>
      <c r="U47" s="817"/>
      <c r="V47" s="817"/>
      <c r="W47" s="817"/>
      <c r="X47" s="817"/>
      <c r="Y47" s="817"/>
      <c r="Z47" s="817"/>
      <c r="AA47" s="817"/>
    </row>
    <row r="48" spans="1:27" ht="21">
      <c r="A48" s="966"/>
      <c r="B48" s="1414"/>
      <c r="C48" s="1414"/>
      <c r="D48" s="1414"/>
      <c r="E48" s="1013" t="s">
        <v>2169</v>
      </c>
      <c r="F48" s="1013" t="s">
        <v>2170</v>
      </c>
      <c r="G48" s="1013" t="s">
        <v>2171</v>
      </c>
      <c r="H48" s="1013" t="s">
        <v>2172</v>
      </c>
      <c r="I48" s="1013" t="s">
        <v>2173</v>
      </c>
      <c r="J48" s="966"/>
      <c r="K48" s="817"/>
      <c r="L48" s="817"/>
      <c r="M48" s="817"/>
      <c r="N48" s="817"/>
      <c r="O48" s="817"/>
      <c r="P48" s="817"/>
      <c r="Q48" s="817"/>
      <c r="R48" s="817"/>
      <c r="S48" s="817"/>
      <c r="T48" s="817"/>
      <c r="U48" s="817"/>
      <c r="V48" s="817"/>
      <c r="W48" s="817"/>
      <c r="X48" s="817"/>
      <c r="Y48" s="817"/>
      <c r="Z48" s="817"/>
      <c r="AA48" s="817"/>
    </row>
    <row r="49" spans="1:27" ht="30" customHeight="1">
      <c r="A49" s="966"/>
      <c r="B49" s="1415" t="s">
        <v>652</v>
      </c>
      <c r="C49" s="1415" t="s">
        <v>2182</v>
      </c>
      <c r="D49" s="1010" t="s">
        <v>2414</v>
      </c>
      <c r="E49" s="1012" t="s">
        <v>2415</v>
      </c>
      <c r="F49" s="1012" t="s">
        <v>2416</v>
      </c>
      <c r="G49" s="1012" t="s">
        <v>2417</v>
      </c>
      <c r="H49" s="1012" t="s">
        <v>2418</v>
      </c>
      <c r="I49" s="1012" t="s">
        <v>2419</v>
      </c>
      <c r="J49" s="966"/>
      <c r="K49" s="817"/>
      <c r="L49" s="817"/>
      <c r="M49" s="817"/>
      <c r="N49" s="817"/>
      <c r="O49" s="817"/>
      <c r="P49" s="817"/>
      <c r="Q49" s="817"/>
      <c r="R49" s="817"/>
      <c r="S49" s="817"/>
      <c r="T49" s="817"/>
      <c r="U49" s="817"/>
      <c r="V49" s="817"/>
      <c r="W49" s="817"/>
      <c r="X49" s="817"/>
      <c r="Y49" s="817"/>
      <c r="Z49" s="817"/>
      <c r="AA49" s="817"/>
    </row>
    <row r="50" spans="1:27" ht="33">
      <c r="A50" s="966"/>
      <c r="B50" s="1416"/>
      <c r="C50" s="1416"/>
      <c r="D50" s="1010" t="s">
        <v>2420</v>
      </c>
      <c r="E50" s="1012" t="s">
        <v>2421</v>
      </c>
      <c r="F50" s="1012" t="s">
        <v>2422</v>
      </c>
      <c r="G50" s="1012" t="s">
        <v>2423</v>
      </c>
      <c r="H50" s="1012" t="s">
        <v>2424</v>
      </c>
      <c r="I50" s="1012" t="s">
        <v>2425</v>
      </c>
      <c r="J50" s="966"/>
      <c r="K50" s="817"/>
      <c r="L50" s="817"/>
      <c r="M50" s="817"/>
      <c r="N50" s="817"/>
      <c r="O50" s="817"/>
      <c r="P50" s="817"/>
      <c r="Q50" s="817"/>
      <c r="R50" s="817"/>
      <c r="S50" s="817"/>
      <c r="T50" s="817"/>
      <c r="U50" s="817"/>
      <c r="V50" s="817"/>
      <c r="W50" s="817"/>
      <c r="X50" s="817"/>
      <c r="Y50" s="817"/>
      <c r="Z50" s="817"/>
      <c r="AA50" s="817"/>
    </row>
    <row r="51" spans="1:27" ht="30" customHeight="1">
      <c r="A51" s="966"/>
      <c r="B51" s="1416"/>
      <c r="C51" s="1416"/>
      <c r="D51" s="1010" t="s">
        <v>2426</v>
      </c>
      <c r="E51" s="1012" t="s">
        <v>2427</v>
      </c>
      <c r="F51" s="1012" t="s">
        <v>2428</v>
      </c>
      <c r="G51" s="1012" t="s">
        <v>2429</v>
      </c>
      <c r="H51" s="1012" t="s">
        <v>2430</v>
      </c>
      <c r="I51" s="1012" t="s">
        <v>2431</v>
      </c>
      <c r="J51" s="966"/>
      <c r="K51" s="817"/>
      <c r="L51" s="817"/>
      <c r="M51" s="817"/>
      <c r="N51" s="817"/>
      <c r="O51" s="817"/>
      <c r="P51" s="817"/>
      <c r="Q51" s="817"/>
      <c r="R51" s="817"/>
      <c r="S51" s="817"/>
      <c r="T51" s="817"/>
      <c r="U51" s="817"/>
      <c r="V51" s="817"/>
      <c r="W51" s="817"/>
      <c r="X51" s="817"/>
      <c r="Y51" s="817"/>
      <c r="Z51" s="817"/>
      <c r="AA51" s="817"/>
    </row>
    <row r="52" spans="1:27" ht="30" customHeight="1">
      <c r="A52" s="966"/>
      <c r="B52" s="1416"/>
      <c r="C52" s="1416"/>
      <c r="D52" s="1010" t="s">
        <v>2432</v>
      </c>
      <c r="E52" s="1012" t="s">
        <v>2433</v>
      </c>
      <c r="F52" s="1012" t="s">
        <v>2434</v>
      </c>
      <c r="G52" s="1012" t="s">
        <v>2435</v>
      </c>
      <c r="H52" s="1012" t="s">
        <v>2436</v>
      </c>
      <c r="I52" s="1012" t="s">
        <v>2437</v>
      </c>
      <c r="J52" s="966"/>
      <c r="K52" s="817"/>
      <c r="L52" s="817"/>
      <c r="M52" s="817"/>
      <c r="N52" s="817"/>
      <c r="O52" s="817"/>
      <c r="P52" s="817"/>
      <c r="Q52" s="817"/>
      <c r="R52" s="817"/>
      <c r="S52" s="817"/>
      <c r="T52" s="817"/>
      <c r="U52" s="817"/>
      <c r="V52" s="817"/>
      <c r="W52" s="817"/>
      <c r="X52" s="817"/>
      <c r="Y52" s="817"/>
      <c r="Z52" s="817"/>
      <c r="AA52" s="817"/>
    </row>
    <row r="53" spans="1:27" ht="30" customHeight="1">
      <c r="A53" s="966"/>
      <c r="B53" s="1416"/>
      <c r="C53" s="1416"/>
      <c r="D53" s="1010" t="s">
        <v>2438</v>
      </c>
      <c r="E53" s="1012" t="s">
        <v>2439</v>
      </c>
      <c r="F53" s="1012" t="s">
        <v>2440</v>
      </c>
      <c r="G53" s="1012" t="s">
        <v>2441</v>
      </c>
      <c r="H53" s="1012" t="s">
        <v>2442</v>
      </c>
      <c r="I53" s="1012" t="s">
        <v>2443</v>
      </c>
      <c r="J53" s="966"/>
      <c r="K53" s="817"/>
      <c r="L53" s="817"/>
      <c r="M53" s="817"/>
      <c r="N53" s="817"/>
      <c r="O53" s="817"/>
      <c r="P53" s="817"/>
      <c r="Q53" s="817"/>
      <c r="R53" s="817"/>
      <c r="S53" s="817"/>
      <c r="T53" s="817"/>
      <c r="U53" s="817"/>
      <c r="V53" s="817"/>
      <c r="W53" s="817"/>
      <c r="X53" s="817"/>
      <c r="Y53" s="817"/>
      <c r="Z53" s="817"/>
      <c r="AA53" s="817"/>
    </row>
    <row r="54" spans="1:27" ht="30" customHeight="1">
      <c r="A54" s="966"/>
      <c r="B54" s="1478" t="s">
        <v>676</v>
      </c>
      <c r="C54" s="1478" t="s">
        <v>2175</v>
      </c>
      <c r="D54" s="1010" t="s">
        <v>2444</v>
      </c>
      <c r="E54" s="1012" t="s">
        <v>5846</v>
      </c>
      <c r="F54" s="1012" t="s">
        <v>5845</v>
      </c>
      <c r="G54" s="1012" t="s">
        <v>5844</v>
      </c>
      <c r="H54" s="1012" t="s">
        <v>5843</v>
      </c>
      <c r="I54" s="1012" t="s">
        <v>5842</v>
      </c>
      <c r="J54" s="966"/>
      <c r="K54" s="817"/>
      <c r="L54" s="817"/>
      <c r="M54" s="817"/>
      <c r="N54" s="817"/>
      <c r="O54" s="817"/>
      <c r="P54" s="817"/>
      <c r="Q54" s="817"/>
      <c r="R54" s="817"/>
      <c r="S54" s="817"/>
      <c r="T54" s="817"/>
      <c r="U54" s="817"/>
      <c r="V54" s="817"/>
      <c r="W54" s="817"/>
      <c r="X54" s="817"/>
      <c r="Y54" s="817"/>
      <c r="Z54" s="817"/>
      <c r="AA54" s="817"/>
    </row>
    <row r="55" spans="1:27" ht="33">
      <c r="A55" s="966"/>
      <c r="B55" s="1479"/>
      <c r="C55" s="1479"/>
      <c r="D55" s="1010" t="s">
        <v>2450</v>
      </c>
      <c r="E55" s="1012" t="s">
        <v>2451</v>
      </c>
      <c r="F55" s="1012" t="s">
        <v>2452</v>
      </c>
      <c r="G55" s="1012" t="s">
        <v>2453</v>
      </c>
      <c r="H55" s="1012" t="s">
        <v>2454</v>
      </c>
      <c r="I55" s="1012" t="s">
        <v>2455</v>
      </c>
      <c r="J55" s="966"/>
      <c r="K55" s="817"/>
      <c r="L55" s="817"/>
      <c r="M55" s="817"/>
      <c r="N55" s="817"/>
      <c r="O55" s="817"/>
      <c r="P55" s="817"/>
      <c r="Q55" s="817"/>
      <c r="R55" s="817"/>
      <c r="S55" s="817"/>
      <c r="T55" s="817"/>
      <c r="U55" s="817"/>
      <c r="V55" s="817"/>
      <c r="W55" s="817"/>
      <c r="X55" s="817"/>
      <c r="Y55" s="817"/>
      <c r="Z55" s="817"/>
      <c r="AA55" s="817"/>
    </row>
    <row r="56" spans="1:27" ht="30" customHeight="1">
      <c r="A56" s="966"/>
      <c r="B56" s="1479"/>
      <c r="C56" s="1479"/>
      <c r="D56" s="1010" t="s">
        <v>2462</v>
      </c>
      <c r="E56" s="1012" t="s">
        <v>2463</v>
      </c>
      <c r="F56" s="1012" t="s">
        <v>2464</v>
      </c>
      <c r="G56" s="1012" t="s">
        <v>2465</v>
      </c>
      <c r="H56" s="1012" t="s">
        <v>2466</v>
      </c>
      <c r="I56" s="1012" t="s">
        <v>2467</v>
      </c>
      <c r="J56" s="966"/>
      <c r="K56" s="817"/>
      <c r="L56" s="817"/>
      <c r="M56" s="817"/>
      <c r="N56" s="817"/>
      <c r="O56" s="817"/>
      <c r="P56" s="817"/>
      <c r="Q56" s="817"/>
      <c r="R56" s="817"/>
      <c r="S56" s="817"/>
      <c r="T56" s="817"/>
      <c r="U56" s="817"/>
      <c r="V56" s="817"/>
      <c r="W56" s="817"/>
      <c r="X56" s="817"/>
      <c r="Y56" s="817"/>
      <c r="Z56" s="817"/>
      <c r="AA56" s="817"/>
    </row>
    <row r="57" spans="1:27" ht="82.5">
      <c r="A57" s="966"/>
      <c r="B57" s="1479"/>
      <c r="C57" s="1510" t="s">
        <v>2182</v>
      </c>
      <c r="D57" s="1010" t="s">
        <v>5841</v>
      </c>
      <c r="E57" s="1012" t="s">
        <v>5840</v>
      </c>
      <c r="F57" s="1012" t="s">
        <v>5839</v>
      </c>
      <c r="G57" s="1012" t="s">
        <v>5838</v>
      </c>
      <c r="H57" s="1012" t="s">
        <v>5837</v>
      </c>
      <c r="I57" s="1012" t="s">
        <v>5836</v>
      </c>
      <c r="J57" s="966"/>
      <c r="K57" s="817"/>
      <c r="L57" s="817"/>
      <c r="M57" s="817"/>
      <c r="N57" s="817"/>
      <c r="O57" s="817"/>
      <c r="P57" s="817"/>
      <c r="Q57" s="817"/>
      <c r="R57" s="817"/>
      <c r="S57" s="817"/>
      <c r="T57" s="817"/>
      <c r="U57" s="817"/>
      <c r="V57" s="817"/>
      <c r="W57" s="817"/>
      <c r="X57" s="817"/>
      <c r="Y57" s="817"/>
      <c r="Z57" s="817"/>
      <c r="AA57" s="817"/>
    </row>
    <row r="58" spans="1:27" ht="30" customHeight="1">
      <c r="A58" s="966"/>
      <c r="B58" s="1479"/>
      <c r="C58" s="1511"/>
      <c r="D58" s="1010" t="s">
        <v>5835</v>
      </c>
      <c r="E58" s="1012" t="s">
        <v>2475</v>
      </c>
      <c r="F58" s="1012" t="s">
        <v>2476</v>
      </c>
      <c r="G58" s="1012" t="s">
        <v>2477</v>
      </c>
      <c r="H58" s="1012" t="s">
        <v>2478</v>
      </c>
      <c r="I58" s="1012" t="s">
        <v>2479</v>
      </c>
      <c r="J58" s="966"/>
      <c r="K58" s="817"/>
      <c r="L58" s="817"/>
      <c r="M58" s="817"/>
      <c r="N58" s="817"/>
      <c r="O58" s="817"/>
      <c r="P58" s="817"/>
      <c r="Q58" s="817"/>
      <c r="R58" s="817"/>
      <c r="S58" s="817"/>
      <c r="T58" s="817"/>
      <c r="U58" s="817"/>
      <c r="V58" s="817"/>
      <c r="W58" s="817"/>
      <c r="X58" s="817"/>
      <c r="Y58" s="817"/>
      <c r="Z58" s="817"/>
      <c r="AA58" s="817"/>
    </row>
    <row r="59" spans="1:27" ht="30" customHeight="1">
      <c r="A59" s="966"/>
      <c r="B59" s="1479"/>
      <c r="C59" s="1511"/>
      <c r="D59" s="1010" t="s">
        <v>2480</v>
      </c>
      <c r="E59" s="1012" t="s">
        <v>5834</v>
      </c>
      <c r="F59" s="1012" t="s">
        <v>2482</v>
      </c>
      <c r="G59" s="1012" t="s">
        <v>2483</v>
      </c>
      <c r="H59" s="1012" t="s">
        <v>2484</v>
      </c>
      <c r="I59" s="1012" t="s">
        <v>2485</v>
      </c>
      <c r="J59" s="966"/>
      <c r="K59" s="817"/>
      <c r="L59" s="817"/>
      <c r="M59" s="817"/>
      <c r="N59" s="817"/>
      <c r="O59" s="817"/>
      <c r="P59" s="817"/>
      <c r="Q59" s="817"/>
      <c r="R59" s="817"/>
      <c r="S59" s="817"/>
      <c r="T59" s="817"/>
      <c r="U59" s="817"/>
      <c r="V59" s="817"/>
      <c r="W59" s="817"/>
      <c r="X59" s="817"/>
      <c r="Y59" s="817"/>
      <c r="Z59" s="817"/>
      <c r="AA59" s="817"/>
    </row>
    <row r="60" spans="1:27" ht="33" customHeight="1">
      <c r="A60" s="966"/>
      <c r="B60" s="1479"/>
      <c r="C60" s="1415" t="s">
        <v>2249</v>
      </c>
      <c r="D60" s="1010" t="s">
        <v>2486</v>
      </c>
      <c r="E60" s="1012" t="s">
        <v>5833</v>
      </c>
      <c r="F60" s="1012" t="s">
        <v>5832</v>
      </c>
      <c r="G60" s="1012" t="s">
        <v>5831</v>
      </c>
      <c r="H60" s="1012" t="s">
        <v>5830</v>
      </c>
      <c r="I60" s="1012" t="s">
        <v>5829</v>
      </c>
      <c r="J60" s="966"/>
      <c r="K60" s="817"/>
      <c r="L60" s="817"/>
      <c r="M60" s="817"/>
      <c r="N60" s="817"/>
      <c r="O60" s="817"/>
      <c r="P60" s="817"/>
      <c r="Q60" s="817"/>
      <c r="R60" s="817"/>
      <c r="S60" s="817"/>
      <c r="T60" s="817"/>
      <c r="U60" s="817"/>
      <c r="V60" s="817"/>
      <c r="W60" s="817"/>
      <c r="X60" s="817"/>
      <c r="Y60" s="817"/>
      <c r="Z60" s="817"/>
      <c r="AA60" s="817"/>
    </row>
    <row r="61" spans="1:27" ht="33">
      <c r="A61" s="966"/>
      <c r="B61" s="1479"/>
      <c r="C61" s="1415"/>
      <c r="D61" s="1010" t="s">
        <v>2456</v>
      </c>
      <c r="E61" s="1012" t="s">
        <v>5828</v>
      </c>
      <c r="F61" s="1012" t="s">
        <v>5827</v>
      </c>
      <c r="G61" s="1012" t="s">
        <v>5826</v>
      </c>
      <c r="H61" s="1012" t="s">
        <v>5825</v>
      </c>
      <c r="I61" s="1012" t="s">
        <v>5824</v>
      </c>
      <c r="J61" s="966"/>
      <c r="K61" s="817"/>
      <c r="L61" s="817"/>
      <c r="M61" s="817"/>
      <c r="N61" s="817"/>
      <c r="O61" s="817"/>
      <c r="P61" s="817"/>
      <c r="Q61" s="817"/>
      <c r="R61" s="817"/>
      <c r="S61" s="817"/>
      <c r="T61" s="817"/>
      <c r="U61" s="817"/>
      <c r="V61" s="817"/>
      <c r="W61" s="817"/>
      <c r="X61" s="817"/>
      <c r="Y61" s="817"/>
      <c r="Z61" s="817"/>
      <c r="AA61" s="817"/>
    </row>
    <row r="62" spans="1:27" ht="66">
      <c r="A62" s="966"/>
      <c r="B62" s="1479"/>
      <c r="C62" s="1416"/>
      <c r="D62" s="1010" t="s">
        <v>2493</v>
      </c>
      <c r="E62" s="1012" t="s">
        <v>2494</v>
      </c>
      <c r="F62" s="1012" t="s">
        <v>2495</v>
      </c>
      <c r="G62" s="1012" t="s">
        <v>2496</v>
      </c>
      <c r="H62" s="1012" t="s">
        <v>2497</v>
      </c>
      <c r="I62" s="1012" t="s">
        <v>2498</v>
      </c>
      <c r="J62" s="966"/>
      <c r="K62" s="817"/>
      <c r="L62" s="817"/>
      <c r="M62" s="817"/>
      <c r="N62" s="817"/>
      <c r="O62" s="817"/>
      <c r="P62" s="817"/>
      <c r="Q62" s="817"/>
      <c r="R62" s="817"/>
      <c r="S62" s="817"/>
      <c r="T62" s="817"/>
      <c r="U62" s="817"/>
      <c r="V62" s="817"/>
      <c r="W62" s="817"/>
      <c r="X62" s="817"/>
      <c r="Y62" s="817"/>
      <c r="Z62" s="817"/>
      <c r="AA62" s="817"/>
    </row>
    <row r="63" spans="1:27" ht="33">
      <c r="A63" s="966"/>
      <c r="B63" s="1480" t="s">
        <v>709</v>
      </c>
      <c r="C63" s="1011" t="s">
        <v>2175</v>
      </c>
      <c r="D63" s="1010" t="s">
        <v>2501</v>
      </c>
      <c r="E63" s="1012" t="s">
        <v>2502</v>
      </c>
      <c r="F63" s="1012" t="s">
        <v>2503</v>
      </c>
      <c r="G63" s="1012" t="s">
        <v>2504</v>
      </c>
      <c r="H63" s="1012" t="s">
        <v>2505</v>
      </c>
      <c r="I63" s="1012" t="s">
        <v>2506</v>
      </c>
      <c r="J63" s="966"/>
      <c r="K63" s="817"/>
      <c r="L63" s="817"/>
      <c r="M63" s="817"/>
      <c r="N63" s="817"/>
      <c r="O63" s="817"/>
      <c r="P63" s="817"/>
      <c r="Q63" s="817"/>
      <c r="R63" s="817"/>
      <c r="S63" s="817"/>
      <c r="T63" s="817"/>
      <c r="U63" s="817"/>
      <c r="V63" s="817"/>
      <c r="W63" s="817"/>
      <c r="X63" s="817"/>
      <c r="Y63" s="817"/>
      <c r="Z63" s="817"/>
      <c r="AA63" s="817"/>
    </row>
    <row r="64" spans="1:27" ht="33">
      <c r="A64" s="966"/>
      <c r="B64" s="1480"/>
      <c r="C64" s="1480" t="s">
        <v>2182</v>
      </c>
      <c r="D64" s="1010" t="s">
        <v>2507</v>
      </c>
      <c r="E64" s="1012" t="s">
        <v>2508</v>
      </c>
      <c r="F64" s="1012" t="s">
        <v>2509</v>
      </c>
      <c r="G64" s="1012" t="s">
        <v>2510</v>
      </c>
      <c r="H64" s="1012" t="s">
        <v>2511</v>
      </c>
      <c r="I64" s="1012" t="s">
        <v>2512</v>
      </c>
      <c r="J64" s="966"/>
      <c r="K64" s="817"/>
      <c r="L64" s="817"/>
      <c r="M64" s="817"/>
      <c r="N64" s="817"/>
      <c r="O64" s="817"/>
      <c r="P64" s="817"/>
      <c r="Q64" s="817"/>
      <c r="R64" s="817"/>
      <c r="S64" s="817"/>
      <c r="T64" s="817"/>
      <c r="U64" s="817"/>
      <c r="V64" s="817"/>
      <c r="W64" s="817"/>
      <c r="X64" s="817"/>
      <c r="Y64" s="817"/>
      <c r="Z64" s="817"/>
      <c r="AA64" s="817"/>
    </row>
    <row r="65" spans="1:27" ht="16.5">
      <c r="A65" s="966"/>
      <c r="B65" s="1480"/>
      <c r="C65" s="1512"/>
      <c r="D65" s="1010" t="s">
        <v>2514</v>
      </c>
      <c r="E65" s="1418" t="s">
        <v>5823</v>
      </c>
      <c r="F65" s="1419"/>
      <c r="G65" s="1419"/>
      <c r="H65" s="1419"/>
      <c r="I65" s="1420"/>
      <c r="J65" s="966"/>
      <c r="K65" s="817"/>
      <c r="L65" s="817"/>
      <c r="M65" s="817"/>
      <c r="N65" s="817"/>
      <c r="O65" s="817"/>
      <c r="P65" s="817"/>
      <c r="Q65" s="817"/>
      <c r="R65" s="817"/>
      <c r="S65" s="817"/>
      <c r="T65" s="817"/>
      <c r="U65" s="817"/>
      <c r="V65" s="817"/>
      <c r="W65" s="817"/>
      <c r="X65" s="817"/>
      <c r="Y65" s="817"/>
      <c r="Z65" s="817"/>
      <c r="AA65" s="817"/>
    </row>
    <row r="66" spans="1:27" ht="30" customHeight="1">
      <c r="A66" s="966"/>
      <c r="B66" s="1480"/>
      <c r="C66" s="1011" t="s">
        <v>2249</v>
      </c>
      <c r="D66" s="1010" t="s">
        <v>2521</v>
      </c>
      <c r="E66" s="1418" t="s">
        <v>5822</v>
      </c>
      <c r="F66" s="1419"/>
      <c r="G66" s="1419"/>
      <c r="H66" s="1419"/>
      <c r="I66" s="1420"/>
      <c r="J66" s="966"/>
      <c r="K66" s="817"/>
      <c r="L66" s="817"/>
      <c r="M66" s="817"/>
      <c r="N66" s="817"/>
      <c r="O66" s="817"/>
      <c r="P66" s="817"/>
      <c r="Q66" s="817"/>
      <c r="R66" s="817"/>
      <c r="S66" s="817"/>
      <c r="T66" s="817"/>
      <c r="U66" s="817"/>
      <c r="V66" s="817"/>
      <c r="W66" s="817"/>
      <c r="X66" s="817"/>
      <c r="Y66" s="817"/>
      <c r="Z66" s="817"/>
      <c r="AA66" s="817"/>
    </row>
    <row r="67" spans="1:27" ht="21">
      <c r="A67" s="966"/>
      <c r="B67" s="1481" t="s">
        <v>738</v>
      </c>
      <c r="C67" s="1481" t="s">
        <v>2166</v>
      </c>
      <c r="D67" s="1517" t="s">
        <v>2167</v>
      </c>
      <c r="E67" s="1421" t="s">
        <v>2168</v>
      </c>
      <c r="F67" s="1422"/>
      <c r="G67" s="1422"/>
      <c r="H67" s="1422"/>
      <c r="I67" s="1423"/>
      <c r="J67" s="966"/>
      <c r="K67" s="817"/>
      <c r="L67" s="817"/>
      <c r="M67" s="817"/>
      <c r="N67" s="817"/>
      <c r="O67" s="817"/>
      <c r="P67" s="817"/>
      <c r="Q67" s="817"/>
      <c r="R67" s="817"/>
      <c r="S67" s="817"/>
      <c r="T67" s="817"/>
      <c r="U67" s="817"/>
      <c r="V67" s="817"/>
      <c r="W67" s="817"/>
      <c r="X67" s="817"/>
      <c r="Y67" s="817"/>
      <c r="Z67" s="817"/>
      <c r="AA67" s="817"/>
    </row>
    <row r="68" spans="1:27" ht="16.5" customHeight="1">
      <c r="A68" s="966"/>
      <c r="B68" s="1482"/>
      <c r="C68" s="1482"/>
      <c r="D68" s="1482"/>
      <c r="E68" s="948" t="s">
        <v>2169</v>
      </c>
      <c r="F68" s="948" t="s">
        <v>2170</v>
      </c>
      <c r="G68" s="948" t="s">
        <v>2171</v>
      </c>
      <c r="H68" s="948" t="s">
        <v>2172</v>
      </c>
      <c r="I68" s="948" t="s">
        <v>2173</v>
      </c>
      <c r="J68" s="966"/>
      <c r="K68" s="817"/>
      <c r="L68" s="817"/>
      <c r="M68" s="817"/>
      <c r="N68" s="817"/>
      <c r="O68" s="817"/>
      <c r="P68" s="817"/>
      <c r="Q68" s="817"/>
      <c r="R68" s="817"/>
      <c r="S68" s="817"/>
      <c r="T68" s="817"/>
      <c r="U68" s="817"/>
      <c r="V68" s="817"/>
      <c r="W68" s="817"/>
      <c r="X68" s="817"/>
      <c r="Y68" s="817"/>
      <c r="Z68" s="817"/>
      <c r="AA68" s="817"/>
    </row>
    <row r="69" spans="1:27" ht="49.5">
      <c r="A69" s="966"/>
      <c r="B69" s="1433" t="s">
        <v>652</v>
      </c>
      <c r="C69" s="1433" t="s">
        <v>2182</v>
      </c>
      <c r="D69" s="1008" t="s">
        <v>2527</v>
      </c>
      <c r="E69" s="1007" t="s">
        <v>5821</v>
      </c>
      <c r="F69" s="1007" t="s">
        <v>5820</v>
      </c>
      <c r="G69" s="1007" t="s">
        <v>5819</v>
      </c>
      <c r="H69" s="1007" t="s">
        <v>5818</v>
      </c>
      <c r="I69" s="1007" t="s">
        <v>5817</v>
      </c>
      <c r="J69" s="966"/>
      <c r="K69" s="817"/>
      <c r="L69" s="817"/>
      <c r="M69" s="817"/>
      <c r="N69" s="817"/>
      <c r="O69" s="817"/>
      <c r="P69" s="817"/>
      <c r="Q69" s="817"/>
      <c r="R69" s="817"/>
      <c r="S69" s="817"/>
      <c r="T69" s="817"/>
      <c r="U69" s="817"/>
      <c r="V69" s="817"/>
      <c r="W69" s="817"/>
      <c r="X69" s="817"/>
      <c r="Y69" s="817"/>
      <c r="Z69" s="817"/>
      <c r="AA69" s="817"/>
    </row>
    <row r="70" spans="1:27" ht="30" customHeight="1">
      <c r="A70" s="966"/>
      <c r="B70" s="1433"/>
      <c r="C70" s="1433"/>
      <c r="D70" s="1008" t="s">
        <v>2533</v>
      </c>
      <c r="E70" s="1007" t="s">
        <v>2534</v>
      </c>
      <c r="F70" s="1007" t="s">
        <v>2535</v>
      </c>
      <c r="G70" s="1007" t="s">
        <v>2536</v>
      </c>
      <c r="H70" s="1007" t="s">
        <v>2537</v>
      </c>
      <c r="I70" s="1007" t="s">
        <v>2538</v>
      </c>
      <c r="J70" s="966"/>
      <c r="K70" s="817"/>
      <c r="L70" s="817"/>
      <c r="M70" s="817"/>
      <c r="N70" s="817"/>
      <c r="O70" s="817"/>
      <c r="P70" s="817"/>
      <c r="Q70" s="817"/>
      <c r="R70" s="817"/>
      <c r="S70" s="817"/>
      <c r="T70" s="817"/>
      <c r="U70" s="817"/>
      <c r="V70" s="817"/>
      <c r="W70" s="817"/>
      <c r="X70" s="817"/>
      <c r="Y70" s="817"/>
      <c r="Z70" s="817"/>
      <c r="AA70" s="817"/>
    </row>
    <row r="71" spans="1:27" ht="33">
      <c r="A71" s="966"/>
      <c r="B71" s="1433"/>
      <c r="C71" s="1433"/>
      <c r="D71" s="1008" t="s">
        <v>2539</v>
      </c>
      <c r="E71" s="1007" t="s">
        <v>2540</v>
      </c>
      <c r="F71" s="1007" t="s">
        <v>2540</v>
      </c>
      <c r="G71" s="1007" t="s">
        <v>2541</v>
      </c>
      <c r="H71" s="1007" t="s">
        <v>2542</v>
      </c>
      <c r="I71" s="1007" t="s">
        <v>2543</v>
      </c>
      <c r="J71" s="966"/>
      <c r="K71" s="817"/>
      <c r="L71" s="817"/>
      <c r="M71" s="817"/>
      <c r="N71" s="817"/>
      <c r="O71" s="817"/>
      <c r="P71" s="817"/>
      <c r="Q71" s="817"/>
      <c r="R71" s="817"/>
      <c r="S71" s="817"/>
      <c r="T71" s="817"/>
      <c r="U71" s="817"/>
      <c r="V71" s="817"/>
      <c r="W71" s="817"/>
      <c r="X71" s="817"/>
      <c r="Y71" s="817"/>
      <c r="Z71" s="817"/>
      <c r="AA71" s="817"/>
    </row>
    <row r="72" spans="1:27" ht="33">
      <c r="A72" s="966"/>
      <c r="B72" s="1433"/>
      <c r="C72" s="1433"/>
      <c r="D72" s="1008" t="s">
        <v>2544</v>
      </c>
      <c r="E72" s="1007" t="s">
        <v>2545</v>
      </c>
      <c r="F72" s="1007" t="s">
        <v>2546</v>
      </c>
      <c r="G72" s="1007" t="s">
        <v>2547</v>
      </c>
      <c r="H72" s="1007" t="s">
        <v>2548</v>
      </c>
      <c r="I72" s="1007" t="s">
        <v>2549</v>
      </c>
      <c r="J72" s="966"/>
      <c r="K72" s="817"/>
      <c r="L72" s="817"/>
      <c r="M72" s="817"/>
      <c r="N72" s="817"/>
      <c r="O72" s="817"/>
      <c r="P72" s="817"/>
      <c r="Q72" s="817"/>
      <c r="R72" s="817"/>
      <c r="S72" s="817"/>
      <c r="T72" s="817"/>
      <c r="U72" s="817"/>
      <c r="V72" s="817"/>
      <c r="W72" s="817"/>
      <c r="X72" s="817"/>
      <c r="Y72" s="817"/>
      <c r="Z72" s="817"/>
      <c r="AA72" s="817"/>
    </row>
    <row r="73" spans="1:27" ht="16.5">
      <c r="A73" s="966"/>
      <c r="B73" s="1433"/>
      <c r="C73" s="1008" t="s">
        <v>2249</v>
      </c>
      <c r="D73" s="1008" t="s">
        <v>2550</v>
      </c>
      <c r="E73" s="1007" t="s">
        <v>2551</v>
      </c>
      <c r="F73" s="1007" t="s">
        <v>2551</v>
      </c>
      <c r="G73" s="1007" t="s">
        <v>2552</v>
      </c>
      <c r="H73" s="1007" t="s">
        <v>2552</v>
      </c>
      <c r="I73" s="1007" t="s">
        <v>2553</v>
      </c>
      <c r="J73" s="966"/>
      <c r="K73" s="817"/>
      <c r="L73" s="817"/>
      <c r="M73" s="817"/>
      <c r="N73" s="817"/>
      <c r="O73" s="817"/>
      <c r="P73" s="817"/>
      <c r="Q73" s="817"/>
      <c r="R73" s="817"/>
      <c r="S73" s="817"/>
      <c r="T73" s="817"/>
      <c r="U73" s="817"/>
      <c r="V73" s="817"/>
      <c r="W73" s="817"/>
      <c r="X73" s="817"/>
      <c r="Y73" s="817"/>
      <c r="Z73" s="817"/>
      <c r="AA73" s="817"/>
    </row>
    <row r="74" spans="1:27" ht="33">
      <c r="A74" s="966"/>
      <c r="B74" s="1433" t="s">
        <v>676</v>
      </c>
      <c r="C74" s="1433" t="s">
        <v>2175</v>
      </c>
      <c r="D74" s="1008" t="s">
        <v>2554</v>
      </c>
      <c r="E74" s="1007" t="s">
        <v>2556</v>
      </c>
      <c r="F74" s="1007" t="s">
        <v>2557</v>
      </c>
      <c r="G74" s="1007" t="s">
        <v>2558</v>
      </c>
      <c r="H74" s="1007" t="s">
        <v>5816</v>
      </c>
      <c r="I74" s="1007" t="s">
        <v>2559</v>
      </c>
      <c r="J74" s="966"/>
      <c r="K74" s="817"/>
      <c r="L74" s="817"/>
      <c r="M74" s="817"/>
      <c r="N74" s="817"/>
      <c r="O74" s="817"/>
      <c r="P74" s="817"/>
      <c r="Q74" s="817"/>
      <c r="R74" s="817"/>
      <c r="S74" s="817"/>
      <c r="T74" s="817"/>
      <c r="U74" s="817"/>
      <c r="V74" s="817"/>
      <c r="W74" s="817"/>
      <c r="X74" s="817"/>
      <c r="Y74" s="817"/>
      <c r="Z74" s="817"/>
      <c r="AA74" s="817"/>
    </row>
    <row r="75" spans="1:27" ht="33">
      <c r="A75" s="966"/>
      <c r="B75" s="1433"/>
      <c r="C75" s="1433"/>
      <c r="D75" s="1008" t="s">
        <v>2566</v>
      </c>
      <c r="E75" s="1007" t="s">
        <v>2567</v>
      </c>
      <c r="F75" s="1007" t="s">
        <v>2568</v>
      </c>
      <c r="G75" s="1007" t="s">
        <v>2569</v>
      </c>
      <c r="H75" s="1007" t="s">
        <v>2570</v>
      </c>
      <c r="I75" s="1007" t="s">
        <v>2571</v>
      </c>
      <c r="J75" s="966"/>
      <c r="K75" s="817"/>
      <c r="L75" s="817"/>
      <c r="M75" s="817"/>
      <c r="N75" s="817"/>
      <c r="O75" s="817"/>
      <c r="P75" s="817"/>
      <c r="Q75" s="817"/>
      <c r="R75" s="817"/>
      <c r="S75" s="817"/>
      <c r="T75" s="817"/>
      <c r="U75" s="817"/>
      <c r="V75" s="817"/>
      <c r="W75" s="817"/>
      <c r="X75" s="817"/>
      <c r="Y75" s="817"/>
      <c r="Z75" s="817"/>
      <c r="AA75" s="817"/>
    </row>
    <row r="76" spans="1:27" ht="30" customHeight="1">
      <c r="A76" s="966"/>
      <c r="B76" s="1433"/>
      <c r="C76" s="1433"/>
      <c r="D76" s="1008" t="s">
        <v>2572</v>
      </c>
      <c r="E76" s="1007" t="s">
        <v>2573</v>
      </c>
      <c r="F76" s="1007" t="s">
        <v>2574</v>
      </c>
      <c r="G76" s="1007" t="s">
        <v>2575</v>
      </c>
      <c r="H76" s="1007" t="s">
        <v>2576</v>
      </c>
      <c r="I76" s="1007" t="s">
        <v>2577</v>
      </c>
      <c r="J76" s="966"/>
      <c r="K76" s="817"/>
      <c r="L76" s="817"/>
      <c r="M76" s="817"/>
      <c r="N76" s="817"/>
      <c r="O76" s="817"/>
      <c r="P76" s="817"/>
      <c r="Q76" s="817"/>
      <c r="R76" s="817"/>
      <c r="S76" s="817"/>
      <c r="T76" s="817"/>
      <c r="U76" s="817"/>
      <c r="V76" s="817"/>
      <c r="W76" s="817"/>
      <c r="X76" s="817"/>
      <c r="Y76" s="817"/>
      <c r="Z76" s="817"/>
      <c r="AA76" s="817"/>
    </row>
    <row r="77" spans="1:27" ht="30" customHeight="1">
      <c r="A77" s="966"/>
      <c r="B77" s="1433"/>
      <c r="C77" s="1009" t="s">
        <v>2182</v>
      </c>
      <c r="D77" s="1008" t="s">
        <v>2578</v>
      </c>
      <c r="E77" s="1007" t="s">
        <v>2579</v>
      </c>
      <c r="F77" s="1007" t="s">
        <v>2580</v>
      </c>
      <c r="G77" s="1007" t="s">
        <v>2581</v>
      </c>
      <c r="H77" s="1007" t="s">
        <v>2582</v>
      </c>
      <c r="I77" s="1007" t="s">
        <v>2583</v>
      </c>
      <c r="J77" s="966"/>
      <c r="K77" s="817"/>
      <c r="L77" s="817"/>
      <c r="M77" s="817"/>
      <c r="N77" s="817"/>
      <c r="O77" s="817"/>
      <c r="P77" s="817"/>
      <c r="Q77" s="817"/>
      <c r="R77" s="817"/>
      <c r="S77" s="817"/>
      <c r="T77" s="817"/>
      <c r="U77" s="817"/>
      <c r="V77" s="817"/>
      <c r="W77" s="817"/>
      <c r="X77" s="817"/>
      <c r="Y77" s="817"/>
      <c r="Z77" s="817"/>
      <c r="AA77" s="817"/>
    </row>
    <row r="78" spans="1:27" ht="33">
      <c r="A78" s="966"/>
      <c r="B78" s="1433"/>
      <c r="C78" s="1433" t="s">
        <v>2249</v>
      </c>
      <c r="D78" s="1008" t="s">
        <v>2560</v>
      </c>
      <c r="E78" s="1007" t="s">
        <v>2562</v>
      </c>
      <c r="F78" s="1007" t="s">
        <v>5815</v>
      </c>
      <c r="G78" s="1007" t="s">
        <v>3003</v>
      </c>
      <c r="H78" s="1007" t="s">
        <v>5814</v>
      </c>
      <c r="I78" s="1007" t="s">
        <v>5813</v>
      </c>
      <c r="J78" s="966"/>
      <c r="K78" s="817"/>
      <c r="L78" s="817"/>
      <c r="M78" s="817"/>
      <c r="N78" s="817"/>
      <c r="O78" s="817"/>
      <c r="P78" s="817"/>
      <c r="Q78" s="817"/>
      <c r="R78" s="817"/>
      <c r="S78" s="817"/>
      <c r="T78" s="817"/>
      <c r="U78" s="817"/>
      <c r="V78" s="817"/>
      <c r="W78" s="817"/>
      <c r="X78" s="817"/>
      <c r="Y78" s="817"/>
      <c r="Z78" s="817"/>
      <c r="AA78" s="817"/>
    </row>
    <row r="79" spans="1:27" ht="66">
      <c r="A79" s="966"/>
      <c r="B79" s="1433"/>
      <c r="C79" s="1433"/>
      <c r="D79" s="1008" t="s">
        <v>2584</v>
      </c>
      <c r="E79" s="1007" t="s">
        <v>2585</v>
      </c>
      <c r="F79" s="1007" t="s">
        <v>2586</v>
      </c>
      <c r="G79" s="1007" t="s">
        <v>2587</v>
      </c>
      <c r="H79" s="1007" t="s">
        <v>2588</v>
      </c>
      <c r="I79" s="1007" t="s">
        <v>2589</v>
      </c>
      <c r="J79" s="966"/>
      <c r="K79" s="817"/>
      <c r="L79" s="817"/>
      <c r="M79" s="817"/>
      <c r="N79" s="817"/>
      <c r="O79" s="817"/>
      <c r="P79" s="817"/>
      <c r="Q79" s="817"/>
      <c r="R79" s="817"/>
      <c r="S79" s="817"/>
      <c r="T79" s="817"/>
      <c r="U79" s="817"/>
      <c r="V79" s="817"/>
      <c r="W79" s="817"/>
      <c r="X79" s="817"/>
      <c r="Y79" s="817"/>
      <c r="Z79" s="817"/>
      <c r="AA79" s="817"/>
    </row>
    <row r="80" spans="1:27" ht="33">
      <c r="A80" s="966"/>
      <c r="B80" s="1433" t="s">
        <v>709</v>
      </c>
      <c r="C80" s="1433" t="s">
        <v>2182</v>
      </c>
      <c r="D80" s="1008" t="s">
        <v>2590</v>
      </c>
      <c r="E80" s="1007" t="s">
        <v>2591</v>
      </c>
      <c r="F80" s="1007" t="s">
        <v>2592</v>
      </c>
      <c r="G80" s="1007" t="s">
        <v>2593</v>
      </c>
      <c r="H80" s="1007" t="s">
        <v>2594</v>
      </c>
      <c r="I80" s="1007" t="s">
        <v>2595</v>
      </c>
      <c r="J80" s="966"/>
      <c r="K80" s="817"/>
      <c r="L80" s="817"/>
      <c r="M80" s="817"/>
      <c r="N80" s="817"/>
      <c r="O80" s="817"/>
      <c r="P80" s="817"/>
      <c r="Q80" s="817"/>
      <c r="R80" s="817"/>
      <c r="S80" s="817"/>
      <c r="T80" s="817"/>
      <c r="U80" s="817"/>
      <c r="V80" s="817"/>
      <c r="W80" s="817"/>
      <c r="X80" s="817"/>
      <c r="Y80" s="817"/>
      <c r="Z80" s="817"/>
      <c r="AA80" s="817"/>
    </row>
    <row r="81" spans="1:27" ht="30" customHeight="1">
      <c r="A81" s="966"/>
      <c r="B81" s="1433"/>
      <c r="C81" s="1433"/>
      <c r="D81" s="1008" t="s">
        <v>2596</v>
      </c>
      <c r="E81" s="1007" t="s">
        <v>2597</v>
      </c>
      <c r="F81" s="1007" t="s">
        <v>2597</v>
      </c>
      <c r="G81" s="1007" t="s">
        <v>2598</v>
      </c>
      <c r="H81" s="1007" t="s">
        <v>2598</v>
      </c>
      <c r="I81" s="1007" t="s">
        <v>2599</v>
      </c>
      <c r="J81" s="966"/>
      <c r="K81" s="817"/>
      <c r="L81" s="817"/>
      <c r="M81" s="817"/>
      <c r="N81" s="817"/>
      <c r="O81" s="817"/>
      <c r="P81" s="817"/>
      <c r="Q81" s="817"/>
      <c r="R81" s="817"/>
      <c r="S81" s="817"/>
      <c r="T81" s="817"/>
      <c r="U81" s="817"/>
      <c r="V81" s="817"/>
      <c r="W81" s="817"/>
      <c r="X81" s="817"/>
      <c r="Y81" s="817"/>
      <c r="Z81" s="817"/>
      <c r="AA81" s="817"/>
    </row>
    <row r="82" spans="1:27" ht="33">
      <c r="A82" s="966"/>
      <c r="B82" s="1433"/>
      <c r="C82" s="1433"/>
      <c r="D82" s="1008" t="s">
        <v>2601</v>
      </c>
      <c r="E82" s="1007" t="s">
        <v>2602</v>
      </c>
      <c r="F82" s="1007" t="s">
        <v>2602</v>
      </c>
      <c r="G82" s="1007" t="s">
        <v>2603</v>
      </c>
      <c r="H82" s="1007" t="s">
        <v>2603</v>
      </c>
      <c r="I82" s="1007" t="s">
        <v>2604</v>
      </c>
      <c r="J82" s="966"/>
      <c r="K82" s="817"/>
      <c r="L82" s="817"/>
      <c r="M82" s="817"/>
      <c r="N82" s="817"/>
      <c r="O82" s="817"/>
      <c r="P82" s="817"/>
      <c r="Q82" s="817"/>
      <c r="R82" s="817"/>
      <c r="S82" s="817"/>
      <c r="T82" s="817"/>
      <c r="U82" s="817"/>
      <c r="V82" s="817"/>
      <c r="W82" s="817"/>
      <c r="X82" s="817"/>
      <c r="Y82" s="817"/>
      <c r="Z82" s="817"/>
      <c r="AA82" s="817"/>
    </row>
    <row r="83" spans="1:27" ht="49.5">
      <c r="A83" s="966"/>
      <c r="B83" s="1433"/>
      <c r="C83" s="1433"/>
      <c r="D83" s="1008" t="s">
        <v>2606</v>
      </c>
      <c r="E83" s="1007" t="s">
        <v>2607</v>
      </c>
      <c r="F83" s="1007" t="s">
        <v>2608</v>
      </c>
      <c r="G83" s="1007" t="s">
        <v>2609</v>
      </c>
      <c r="H83" s="1007" t="s">
        <v>2610</v>
      </c>
      <c r="I83" s="1007" t="s">
        <v>2611</v>
      </c>
      <c r="J83" s="966"/>
      <c r="K83" s="817"/>
      <c r="L83" s="817"/>
      <c r="M83" s="817"/>
      <c r="N83" s="817"/>
      <c r="O83" s="817"/>
      <c r="P83" s="817"/>
      <c r="Q83" s="817"/>
      <c r="R83" s="817"/>
      <c r="S83" s="817"/>
      <c r="T83" s="817"/>
      <c r="U83" s="817"/>
      <c r="V83" s="817"/>
      <c r="W83" s="817"/>
      <c r="X83" s="817"/>
      <c r="Y83" s="817"/>
      <c r="Z83" s="817"/>
      <c r="AA83" s="817"/>
    </row>
    <row r="84" spans="1:27" ht="30" customHeight="1">
      <c r="A84" s="966"/>
      <c r="B84" s="1433"/>
      <c r="C84" s="1433"/>
      <c r="D84" s="1008" t="s">
        <v>2613</v>
      </c>
      <c r="E84" s="1007" t="s">
        <v>2614</v>
      </c>
      <c r="F84" s="1007" t="s">
        <v>2615</v>
      </c>
      <c r="G84" s="1007" t="s">
        <v>2616</v>
      </c>
      <c r="H84" s="1007" t="s">
        <v>2617</v>
      </c>
      <c r="I84" s="1007" t="s">
        <v>2618</v>
      </c>
      <c r="J84" s="966"/>
      <c r="K84" s="817"/>
      <c r="L84" s="817"/>
      <c r="M84" s="817"/>
      <c r="N84" s="817"/>
      <c r="O84" s="817"/>
      <c r="P84" s="817"/>
      <c r="Q84" s="817"/>
      <c r="R84" s="817"/>
      <c r="S84" s="817"/>
      <c r="T84" s="817"/>
      <c r="U84" s="817"/>
      <c r="V84" s="817"/>
      <c r="W84" s="817"/>
      <c r="X84" s="817"/>
      <c r="Y84" s="817"/>
      <c r="Z84" s="817"/>
      <c r="AA84" s="817"/>
    </row>
    <row r="85" spans="1:27" ht="33">
      <c r="A85" s="966"/>
      <c r="B85" s="1433"/>
      <c r="C85" s="1008" t="s">
        <v>2249</v>
      </c>
      <c r="D85" s="1008" t="s">
        <v>2632</v>
      </c>
      <c r="E85" s="1007" t="s">
        <v>2633</v>
      </c>
      <c r="F85" s="1007" t="s">
        <v>2634</v>
      </c>
      <c r="G85" s="1007" t="s">
        <v>2635</v>
      </c>
      <c r="H85" s="1007" t="s">
        <v>2636</v>
      </c>
      <c r="I85" s="1007" t="s">
        <v>2637</v>
      </c>
      <c r="J85" s="966"/>
      <c r="K85" s="817"/>
      <c r="L85" s="817"/>
      <c r="M85" s="817"/>
      <c r="N85" s="817"/>
      <c r="O85" s="817"/>
      <c r="P85" s="817"/>
      <c r="Q85" s="817"/>
      <c r="R85" s="817"/>
      <c r="S85" s="817"/>
      <c r="T85" s="817"/>
      <c r="U85" s="817"/>
      <c r="V85" s="817"/>
      <c r="W85" s="817"/>
      <c r="X85" s="817"/>
      <c r="Y85" s="817"/>
      <c r="Z85" s="817"/>
      <c r="AA85" s="817"/>
    </row>
    <row r="86" spans="1:27" ht="21">
      <c r="A86" s="966"/>
      <c r="B86" s="1424" t="s">
        <v>130</v>
      </c>
      <c r="C86" s="1424" t="s">
        <v>2166</v>
      </c>
      <c r="D86" s="1424" t="s">
        <v>2167</v>
      </c>
      <c r="E86" s="1424" t="s">
        <v>2168</v>
      </c>
      <c r="F86" s="1424"/>
      <c r="G86" s="1424"/>
      <c r="H86" s="1424"/>
      <c r="I86" s="1424"/>
      <c r="J86" s="966"/>
      <c r="K86" s="817"/>
      <c r="L86" s="817"/>
      <c r="M86" s="817"/>
      <c r="N86" s="817"/>
      <c r="O86" s="817"/>
      <c r="P86" s="817"/>
      <c r="Q86" s="817"/>
      <c r="R86" s="817"/>
      <c r="S86" s="817"/>
      <c r="T86" s="817"/>
      <c r="U86" s="817"/>
      <c r="V86" s="817"/>
      <c r="W86" s="817"/>
      <c r="X86" s="817"/>
      <c r="Y86" s="817"/>
      <c r="Z86" s="817"/>
      <c r="AA86" s="817"/>
    </row>
    <row r="87" spans="1:27" ht="21">
      <c r="A87" s="966"/>
      <c r="B87" s="1434"/>
      <c r="C87" s="1434"/>
      <c r="D87" s="1434"/>
      <c r="E87" s="1006" t="s">
        <v>2169</v>
      </c>
      <c r="F87" s="1006" t="s">
        <v>2170</v>
      </c>
      <c r="G87" s="1006" t="s">
        <v>2171</v>
      </c>
      <c r="H87" s="1006" t="s">
        <v>2172</v>
      </c>
      <c r="I87" s="1006" t="s">
        <v>2173</v>
      </c>
      <c r="J87" s="966"/>
      <c r="K87" s="817"/>
      <c r="L87" s="817"/>
      <c r="M87" s="817"/>
      <c r="N87" s="817"/>
      <c r="O87" s="817"/>
      <c r="P87" s="817"/>
      <c r="Q87" s="817"/>
      <c r="R87" s="817"/>
      <c r="S87" s="817"/>
      <c r="T87" s="817"/>
      <c r="U87" s="817"/>
      <c r="V87" s="817"/>
      <c r="W87" s="817"/>
      <c r="X87" s="817"/>
      <c r="Y87" s="817"/>
      <c r="Z87" s="817"/>
      <c r="AA87" s="817"/>
    </row>
    <row r="88" spans="1:27" ht="49.5">
      <c r="A88" s="966"/>
      <c r="B88" s="1435" t="s">
        <v>652</v>
      </c>
      <c r="C88" s="1435" t="s">
        <v>2182</v>
      </c>
      <c r="D88" s="1002" t="s">
        <v>151</v>
      </c>
      <c r="E88" s="1004" t="s">
        <v>2638</v>
      </c>
      <c r="F88" s="1004" t="s">
        <v>2639</v>
      </c>
      <c r="G88" s="1004" t="s">
        <v>2640</v>
      </c>
      <c r="H88" s="1004" t="s">
        <v>2641</v>
      </c>
      <c r="I88" s="1004" t="s">
        <v>2642</v>
      </c>
      <c r="J88" s="966"/>
      <c r="K88" s="817"/>
      <c r="L88" s="817"/>
      <c r="M88" s="817"/>
      <c r="N88" s="817"/>
      <c r="O88" s="817"/>
      <c r="P88" s="817"/>
      <c r="Q88" s="817"/>
      <c r="R88" s="817"/>
      <c r="S88" s="817"/>
      <c r="T88" s="817"/>
      <c r="U88" s="817"/>
      <c r="V88" s="817"/>
      <c r="W88" s="817"/>
      <c r="X88" s="817"/>
      <c r="Y88" s="817"/>
      <c r="Z88" s="817"/>
      <c r="AA88" s="817"/>
    </row>
    <row r="89" spans="1:27" ht="30" customHeight="1">
      <c r="A89" s="966"/>
      <c r="B89" s="1436"/>
      <c r="C89" s="1436"/>
      <c r="D89" s="1002" t="s">
        <v>2643</v>
      </c>
      <c r="E89" s="1004" t="s">
        <v>5812</v>
      </c>
      <c r="F89" s="1004" t="s">
        <v>5811</v>
      </c>
      <c r="G89" s="1004" t="s">
        <v>5810</v>
      </c>
      <c r="H89" s="1004" t="s">
        <v>5809</v>
      </c>
      <c r="I89" s="1004" t="s">
        <v>5808</v>
      </c>
      <c r="J89" s="966"/>
      <c r="K89" s="817"/>
      <c r="L89" s="817"/>
      <c r="M89" s="817"/>
      <c r="N89" s="817"/>
      <c r="O89" s="817"/>
      <c r="P89" s="817"/>
      <c r="Q89" s="817"/>
      <c r="R89" s="817"/>
      <c r="S89" s="817"/>
      <c r="T89" s="817"/>
      <c r="U89" s="817"/>
      <c r="V89" s="817"/>
      <c r="W89" s="817"/>
      <c r="X89" s="817"/>
      <c r="Y89" s="817"/>
      <c r="Z89" s="817"/>
      <c r="AA89" s="817"/>
    </row>
    <row r="90" spans="1:27" ht="30" customHeight="1">
      <c r="A90" s="966"/>
      <c r="B90" s="1436"/>
      <c r="C90" s="1436"/>
      <c r="D90" s="1005" t="s">
        <v>5807</v>
      </c>
      <c r="E90" s="1004" t="s">
        <v>2650</v>
      </c>
      <c r="F90" s="1004" t="s">
        <v>2651</v>
      </c>
      <c r="G90" s="1004" t="s">
        <v>2652</v>
      </c>
      <c r="H90" s="1004" t="s">
        <v>2653</v>
      </c>
      <c r="I90" s="1004" t="s">
        <v>2654</v>
      </c>
      <c r="J90" s="966"/>
      <c r="K90" s="817"/>
      <c r="L90" s="817"/>
      <c r="M90" s="817"/>
      <c r="N90" s="817"/>
      <c r="O90" s="817"/>
      <c r="P90" s="817"/>
      <c r="Q90" s="817"/>
      <c r="R90" s="817"/>
      <c r="S90" s="817"/>
      <c r="T90" s="817"/>
      <c r="U90" s="817"/>
      <c r="V90" s="817"/>
      <c r="W90" s="817"/>
      <c r="X90" s="817"/>
      <c r="Y90" s="817"/>
      <c r="Z90" s="817"/>
      <c r="AA90" s="817"/>
    </row>
    <row r="91" spans="1:27" ht="33">
      <c r="A91" s="966"/>
      <c r="B91" s="1436"/>
      <c r="C91" s="1436"/>
      <c r="D91" s="1002" t="s">
        <v>2655</v>
      </c>
      <c r="E91" s="1004" t="s">
        <v>2656</v>
      </c>
      <c r="F91" s="1004" t="s">
        <v>2657</v>
      </c>
      <c r="G91" s="1004" t="s">
        <v>2658</v>
      </c>
      <c r="H91" s="1004" t="s">
        <v>2659</v>
      </c>
      <c r="I91" s="1004" t="s">
        <v>2660</v>
      </c>
      <c r="J91" s="966"/>
      <c r="K91" s="817"/>
      <c r="L91" s="817"/>
      <c r="M91" s="817"/>
      <c r="N91" s="817"/>
      <c r="O91" s="817"/>
      <c r="P91" s="817"/>
      <c r="Q91" s="817"/>
      <c r="R91" s="817"/>
      <c r="S91" s="817"/>
      <c r="T91" s="817"/>
      <c r="U91" s="817"/>
      <c r="V91" s="817"/>
      <c r="W91" s="817"/>
      <c r="X91" s="817"/>
      <c r="Y91" s="817"/>
      <c r="Z91" s="817"/>
      <c r="AA91" s="817"/>
    </row>
    <row r="92" spans="1:27" ht="30" customHeight="1">
      <c r="A92" s="966"/>
      <c r="B92" s="1435" t="s">
        <v>676</v>
      </c>
      <c r="C92" s="1435" t="s">
        <v>2175</v>
      </c>
      <c r="D92" s="1002" t="s">
        <v>2661</v>
      </c>
      <c r="E92" s="1004" t="s">
        <v>2662</v>
      </c>
      <c r="F92" s="1004" t="s">
        <v>2663</v>
      </c>
      <c r="G92" s="1004" t="s">
        <v>2664</v>
      </c>
      <c r="H92" s="1004" t="s">
        <v>2665</v>
      </c>
      <c r="I92" s="1004" t="s">
        <v>2666</v>
      </c>
      <c r="J92" s="966"/>
      <c r="K92" s="817"/>
      <c r="L92" s="817"/>
      <c r="M92" s="817"/>
      <c r="N92" s="817"/>
      <c r="O92" s="817"/>
      <c r="P92" s="817"/>
      <c r="Q92" s="817"/>
      <c r="R92" s="817"/>
      <c r="S92" s="817"/>
      <c r="T92" s="817"/>
      <c r="U92" s="817"/>
      <c r="V92" s="817"/>
      <c r="W92" s="817"/>
      <c r="X92" s="817"/>
      <c r="Y92" s="817"/>
      <c r="Z92" s="817"/>
      <c r="AA92" s="817"/>
    </row>
    <row r="93" spans="1:27" ht="30" customHeight="1">
      <c r="A93" s="966"/>
      <c r="B93" s="1436"/>
      <c r="C93" s="1436"/>
      <c r="D93" s="1002" t="s">
        <v>2667</v>
      </c>
      <c r="E93" s="1004" t="s">
        <v>2668</v>
      </c>
      <c r="F93" s="1004" t="s">
        <v>2669</v>
      </c>
      <c r="G93" s="1004" t="s">
        <v>2670</v>
      </c>
      <c r="H93" s="1004" t="s">
        <v>2671</v>
      </c>
      <c r="I93" s="1004" t="s">
        <v>2672</v>
      </c>
      <c r="J93" s="966"/>
      <c r="K93" s="817"/>
      <c r="L93" s="817"/>
      <c r="M93" s="817"/>
      <c r="N93" s="817"/>
      <c r="O93" s="817"/>
      <c r="P93" s="817"/>
      <c r="Q93" s="817"/>
      <c r="R93" s="817"/>
      <c r="S93" s="817"/>
      <c r="T93" s="817"/>
      <c r="U93" s="817"/>
      <c r="V93" s="817"/>
      <c r="W93" s="817"/>
      <c r="X93" s="817"/>
      <c r="Y93" s="817"/>
      <c r="Z93" s="817"/>
      <c r="AA93" s="817"/>
    </row>
    <row r="94" spans="1:27" ht="33">
      <c r="A94" s="966"/>
      <c r="B94" s="1436"/>
      <c r="C94" s="1436"/>
      <c r="D94" s="1002" t="s">
        <v>2673</v>
      </c>
      <c r="E94" s="1004" t="s">
        <v>2674</v>
      </c>
      <c r="F94" s="1004" t="s">
        <v>2675</v>
      </c>
      <c r="G94" s="1004" t="s">
        <v>2676</v>
      </c>
      <c r="H94" s="1004" t="s">
        <v>2677</v>
      </c>
      <c r="I94" s="1004" t="s">
        <v>2678</v>
      </c>
      <c r="J94" s="966"/>
      <c r="K94" s="817"/>
      <c r="L94" s="817"/>
      <c r="M94" s="817"/>
      <c r="N94" s="817"/>
      <c r="O94" s="817"/>
      <c r="P94" s="817"/>
      <c r="Q94" s="817"/>
      <c r="R94" s="817"/>
      <c r="S94" s="817"/>
      <c r="T94" s="817"/>
      <c r="U94" s="817"/>
      <c r="V94" s="817"/>
      <c r="W94" s="817"/>
      <c r="X94" s="817"/>
      <c r="Y94" s="817"/>
      <c r="Z94" s="817"/>
      <c r="AA94" s="817"/>
    </row>
    <row r="95" spans="1:27" ht="33">
      <c r="A95" s="966"/>
      <c r="B95" s="1436"/>
      <c r="C95" s="1436"/>
      <c r="D95" s="1002" t="s">
        <v>180</v>
      </c>
      <c r="E95" s="1004" t="s">
        <v>2679</v>
      </c>
      <c r="F95" s="1004" t="s">
        <v>2680</v>
      </c>
      <c r="G95" s="1004" t="s">
        <v>2681</v>
      </c>
      <c r="H95" s="1004" t="s">
        <v>2682</v>
      </c>
      <c r="I95" s="1004" t="s">
        <v>2683</v>
      </c>
      <c r="J95" s="966"/>
      <c r="K95" s="817"/>
      <c r="L95" s="817"/>
      <c r="M95" s="817"/>
      <c r="N95" s="817"/>
      <c r="O95" s="817"/>
      <c r="P95" s="817"/>
      <c r="Q95" s="817"/>
      <c r="R95" s="817"/>
      <c r="S95" s="817"/>
      <c r="T95" s="817"/>
      <c r="U95" s="817"/>
      <c r="V95" s="817"/>
      <c r="W95" s="817"/>
      <c r="X95" s="817"/>
      <c r="Y95" s="817"/>
      <c r="Z95" s="817"/>
      <c r="AA95" s="817"/>
    </row>
    <row r="96" spans="1:27" ht="49.5">
      <c r="A96" s="966"/>
      <c r="B96" s="1436"/>
      <c r="C96" s="1436"/>
      <c r="D96" s="1002" t="s">
        <v>2684</v>
      </c>
      <c r="E96" s="1004" t="s">
        <v>5806</v>
      </c>
      <c r="F96" s="1004" t="s">
        <v>5805</v>
      </c>
      <c r="G96" s="1004" t="s">
        <v>5804</v>
      </c>
      <c r="H96" s="1004" t="s">
        <v>5803</v>
      </c>
      <c r="I96" s="1004" t="s">
        <v>5802</v>
      </c>
      <c r="J96" s="966"/>
      <c r="K96" s="817"/>
      <c r="L96" s="817"/>
      <c r="M96" s="817"/>
      <c r="N96" s="817"/>
      <c r="O96" s="817"/>
      <c r="P96" s="817"/>
      <c r="Q96" s="817"/>
      <c r="R96" s="817"/>
      <c r="S96" s="817"/>
      <c r="T96" s="817"/>
      <c r="U96" s="817"/>
      <c r="V96" s="817"/>
      <c r="W96" s="817"/>
      <c r="X96" s="817"/>
      <c r="Y96" s="817"/>
      <c r="Z96" s="817"/>
      <c r="AA96" s="817"/>
    </row>
    <row r="97" spans="1:27" ht="33">
      <c r="A97" s="966"/>
      <c r="B97" s="1436"/>
      <c r="C97" s="1435" t="s">
        <v>2182</v>
      </c>
      <c r="D97" s="1002" t="s">
        <v>2690</v>
      </c>
      <c r="E97" s="1004" t="s">
        <v>2691</v>
      </c>
      <c r="F97" s="1004" t="s">
        <v>2692</v>
      </c>
      <c r="G97" s="1004" t="s">
        <v>2693</v>
      </c>
      <c r="H97" s="1004" t="s">
        <v>2694</v>
      </c>
      <c r="I97" s="1004" t="s">
        <v>2695</v>
      </c>
      <c r="J97" s="966"/>
      <c r="K97" s="817"/>
      <c r="L97" s="817"/>
      <c r="M97" s="817"/>
      <c r="N97" s="817"/>
      <c r="O97" s="817"/>
      <c r="P97" s="817"/>
      <c r="Q97" s="817"/>
      <c r="R97" s="817"/>
      <c r="S97" s="817"/>
      <c r="T97" s="817"/>
      <c r="U97" s="817"/>
      <c r="V97" s="817"/>
      <c r="W97" s="817"/>
      <c r="X97" s="817"/>
      <c r="Y97" s="817"/>
      <c r="Z97" s="817"/>
      <c r="AA97" s="817"/>
    </row>
    <row r="98" spans="1:27" ht="49.5">
      <c r="A98" s="966"/>
      <c r="B98" s="1436"/>
      <c r="C98" s="1436"/>
      <c r="D98" s="1002" t="s">
        <v>156</v>
      </c>
      <c r="E98" s="1004" t="s">
        <v>2696</v>
      </c>
      <c r="F98" s="1004" t="s">
        <v>2697</v>
      </c>
      <c r="G98" s="1004" t="s">
        <v>2698</v>
      </c>
      <c r="H98" s="1004" t="s">
        <v>2699</v>
      </c>
      <c r="I98" s="1004" t="s">
        <v>2700</v>
      </c>
      <c r="J98" s="966"/>
      <c r="K98" s="817"/>
      <c r="L98" s="817"/>
      <c r="M98" s="817"/>
      <c r="N98" s="817"/>
      <c r="O98" s="817"/>
      <c r="P98" s="817"/>
      <c r="Q98" s="817"/>
      <c r="R98" s="817"/>
      <c r="S98" s="817"/>
      <c r="T98" s="817"/>
      <c r="U98" s="817"/>
      <c r="V98" s="817"/>
      <c r="W98" s="817"/>
      <c r="X98" s="817"/>
      <c r="Y98" s="817"/>
      <c r="Z98" s="817"/>
      <c r="AA98" s="817"/>
    </row>
    <row r="99" spans="1:27" ht="30" customHeight="1">
      <c r="A99" s="966"/>
      <c r="B99" s="1436"/>
      <c r="C99" s="1436"/>
      <c r="D99" s="1002" t="s">
        <v>2701</v>
      </c>
      <c r="E99" s="1004" t="s">
        <v>2702</v>
      </c>
      <c r="F99" s="1004" t="s">
        <v>2702</v>
      </c>
      <c r="G99" s="1004" t="s">
        <v>2703</v>
      </c>
      <c r="H99" s="1004" t="s">
        <v>2703</v>
      </c>
      <c r="I99" s="1004" t="s">
        <v>2704</v>
      </c>
      <c r="J99" s="966"/>
      <c r="K99" s="817"/>
      <c r="L99" s="817"/>
      <c r="M99" s="817"/>
      <c r="N99" s="817"/>
      <c r="O99" s="817"/>
      <c r="P99" s="817"/>
      <c r="Q99" s="817"/>
      <c r="R99" s="817"/>
      <c r="S99" s="817"/>
      <c r="T99" s="817"/>
      <c r="U99" s="817"/>
      <c r="V99" s="817"/>
      <c r="W99" s="817"/>
      <c r="X99" s="817"/>
      <c r="Y99" s="817"/>
      <c r="Z99" s="817"/>
      <c r="AA99" s="817"/>
    </row>
    <row r="100" spans="1:27" ht="30" customHeight="1">
      <c r="A100" s="966"/>
      <c r="B100" s="1436"/>
      <c r="C100" s="1435" t="s">
        <v>2249</v>
      </c>
      <c r="D100" s="1002" t="s">
        <v>159</v>
      </c>
      <c r="E100" s="1452" t="s">
        <v>5801</v>
      </c>
      <c r="F100" s="1453"/>
      <c r="G100" s="1453"/>
      <c r="H100" s="1453"/>
      <c r="I100" s="1454"/>
      <c r="J100" s="966"/>
      <c r="K100" s="817"/>
      <c r="L100" s="817"/>
      <c r="M100" s="817"/>
      <c r="N100" s="817"/>
      <c r="O100" s="817"/>
      <c r="P100" s="817"/>
      <c r="Q100" s="817"/>
      <c r="R100" s="817"/>
      <c r="S100" s="817"/>
      <c r="T100" s="817"/>
      <c r="U100" s="817"/>
      <c r="V100" s="817"/>
      <c r="W100" s="817"/>
      <c r="X100" s="817"/>
      <c r="Y100" s="817"/>
      <c r="Z100" s="817"/>
      <c r="AA100" s="817"/>
    </row>
    <row r="101" spans="1:27" ht="66">
      <c r="A101" s="966"/>
      <c r="B101" s="1436"/>
      <c r="C101" s="1436"/>
      <c r="D101" s="1002" t="s">
        <v>2710</v>
      </c>
      <c r="E101" s="1004" t="s">
        <v>2711</v>
      </c>
      <c r="F101" s="1004" t="s">
        <v>2712</v>
      </c>
      <c r="G101" s="1004" t="s">
        <v>2713</v>
      </c>
      <c r="H101" s="1004" t="s">
        <v>2714</v>
      </c>
      <c r="I101" s="1004" t="s">
        <v>2715</v>
      </c>
      <c r="J101" s="966"/>
      <c r="K101" s="817"/>
      <c r="L101" s="817"/>
      <c r="M101" s="817"/>
      <c r="N101" s="817"/>
      <c r="O101" s="817"/>
      <c r="P101" s="817"/>
      <c r="Q101" s="817"/>
      <c r="R101" s="817"/>
      <c r="S101" s="817"/>
      <c r="T101" s="817"/>
      <c r="U101" s="817"/>
      <c r="V101" s="817"/>
      <c r="W101" s="817"/>
      <c r="X101" s="817"/>
      <c r="Y101" s="817"/>
      <c r="Z101" s="817"/>
      <c r="AA101" s="817"/>
    </row>
    <row r="102" spans="1:27" ht="33">
      <c r="A102" s="966"/>
      <c r="B102" s="1425" t="s">
        <v>709</v>
      </c>
      <c r="C102" s="1425" t="s">
        <v>2182</v>
      </c>
      <c r="D102" s="1002" t="s">
        <v>2725</v>
      </c>
      <c r="E102" s="1004" t="s">
        <v>2726</v>
      </c>
      <c r="F102" s="1004" t="s">
        <v>5800</v>
      </c>
      <c r="G102" s="1004" t="s">
        <v>2728</v>
      </c>
      <c r="H102" s="1004" t="s">
        <v>2729</v>
      </c>
      <c r="I102" s="1004" t="s">
        <v>2730</v>
      </c>
      <c r="J102" s="966"/>
      <c r="K102" s="817"/>
      <c r="L102" s="817"/>
      <c r="M102" s="817"/>
      <c r="N102" s="817"/>
      <c r="O102" s="817"/>
      <c r="P102" s="817"/>
      <c r="Q102" s="817"/>
      <c r="R102" s="817"/>
      <c r="S102" s="817"/>
      <c r="T102" s="817"/>
      <c r="U102" s="817"/>
      <c r="V102" s="817"/>
      <c r="W102" s="817"/>
      <c r="X102" s="817"/>
      <c r="Y102" s="817"/>
      <c r="Z102" s="817"/>
      <c r="AA102" s="817"/>
    </row>
    <row r="103" spans="1:27" ht="49.5">
      <c r="A103" s="966"/>
      <c r="B103" s="1426"/>
      <c r="C103" s="1435"/>
      <c r="D103" s="1002" t="s">
        <v>2716</v>
      </c>
      <c r="E103" s="1004" t="s">
        <v>2717</v>
      </c>
      <c r="F103" s="1004" t="s">
        <v>2718</v>
      </c>
      <c r="G103" s="1004" t="s">
        <v>2719</v>
      </c>
      <c r="H103" s="1004" t="s">
        <v>2720</v>
      </c>
      <c r="I103" s="1004" t="s">
        <v>2721</v>
      </c>
      <c r="J103" s="966"/>
      <c r="K103" s="817"/>
      <c r="L103" s="817"/>
      <c r="M103" s="817"/>
      <c r="N103" s="817"/>
      <c r="O103" s="817"/>
      <c r="P103" s="817"/>
      <c r="Q103" s="817"/>
      <c r="R103" s="817"/>
      <c r="S103" s="817"/>
      <c r="T103" s="817"/>
      <c r="U103" s="817"/>
      <c r="V103" s="817"/>
      <c r="W103" s="817"/>
      <c r="X103" s="817"/>
      <c r="Y103" s="817"/>
      <c r="Z103" s="817"/>
      <c r="AA103" s="817"/>
    </row>
    <row r="104" spans="1:27" ht="30" customHeight="1">
      <c r="A104" s="966"/>
      <c r="B104" s="1426"/>
      <c r="C104" s="1003" t="s">
        <v>2249</v>
      </c>
      <c r="D104" s="1002" t="s">
        <v>162</v>
      </c>
      <c r="E104" s="1452" t="s">
        <v>5799</v>
      </c>
      <c r="F104" s="1453"/>
      <c r="G104" s="1453"/>
      <c r="H104" s="1453"/>
      <c r="I104" s="1454"/>
      <c r="J104" s="966"/>
      <c r="K104" s="817"/>
      <c r="L104" s="817"/>
      <c r="M104" s="817"/>
      <c r="N104" s="817"/>
      <c r="O104" s="817"/>
      <c r="P104" s="817"/>
      <c r="Q104" s="817"/>
      <c r="R104" s="817"/>
      <c r="S104" s="817"/>
      <c r="T104" s="817"/>
      <c r="U104" s="817"/>
      <c r="V104" s="817"/>
      <c r="W104" s="817"/>
      <c r="X104" s="817"/>
      <c r="Y104" s="817"/>
      <c r="Z104" s="817"/>
      <c r="AA104" s="817"/>
    </row>
    <row r="105" spans="1:27" ht="21">
      <c r="A105" s="966"/>
      <c r="B105" s="1427" t="s">
        <v>2731</v>
      </c>
      <c r="C105" s="1427" t="s">
        <v>2166</v>
      </c>
      <c r="D105" s="1427" t="s">
        <v>2167</v>
      </c>
      <c r="E105" s="1427" t="s">
        <v>2168</v>
      </c>
      <c r="F105" s="1427"/>
      <c r="G105" s="1427"/>
      <c r="H105" s="1427"/>
      <c r="I105" s="1427"/>
      <c r="J105" s="966"/>
      <c r="K105" s="817"/>
      <c r="L105" s="817"/>
      <c r="M105" s="817"/>
      <c r="N105" s="817"/>
      <c r="O105" s="817"/>
      <c r="P105" s="817"/>
      <c r="Q105" s="817"/>
      <c r="R105" s="817"/>
      <c r="S105" s="817"/>
      <c r="T105" s="817"/>
      <c r="U105" s="817"/>
      <c r="V105" s="817"/>
      <c r="W105" s="817"/>
      <c r="X105" s="817"/>
      <c r="Y105" s="817"/>
      <c r="Z105" s="817"/>
      <c r="AA105" s="817"/>
    </row>
    <row r="106" spans="1:27" ht="21">
      <c r="A106" s="966"/>
      <c r="B106" s="1427"/>
      <c r="C106" s="1427"/>
      <c r="D106" s="1427"/>
      <c r="E106" s="1001" t="s">
        <v>2169</v>
      </c>
      <c r="F106" s="1001" t="s">
        <v>2170</v>
      </c>
      <c r="G106" s="1001" t="s">
        <v>2171</v>
      </c>
      <c r="H106" s="1001" t="s">
        <v>2172</v>
      </c>
      <c r="I106" s="1001" t="s">
        <v>2173</v>
      </c>
      <c r="J106" s="966"/>
      <c r="K106" s="817"/>
      <c r="L106" s="817"/>
      <c r="M106" s="817"/>
      <c r="N106" s="817"/>
      <c r="O106" s="817"/>
      <c r="P106" s="817"/>
      <c r="Q106" s="817"/>
      <c r="R106" s="817"/>
      <c r="S106" s="817"/>
      <c r="T106" s="817"/>
      <c r="U106" s="817"/>
      <c r="V106" s="817"/>
      <c r="W106" s="817"/>
      <c r="X106" s="817"/>
      <c r="Y106" s="817"/>
      <c r="Z106" s="817"/>
      <c r="AA106" s="817"/>
    </row>
    <row r="107" spans="1:27" ht="33">
      <c r="A107" s="966"/>
      <c r="B107" s="1428" t="s">
        <v>652</v>
      </c>
      <c r="C107" s="998" t="s">
        <v>2175</v>
      </c>
      <c r="D107" s="997" t="s">
        <v>2295</v>
      </c>
      <c r="E107" s="999" t="s">
        <v>5774</v>
      </c>
      <c r="F107" s="999" t="s">
        <v>5773</v>
      </c>
      <c r="G107" s="999" t="s">
        <v>5772</v>
      </c>
      <c r="H107" s="999" t="s">
        <v>5771</v>
      </c>
      <c r="I107" s="999" t="s">
        <v>5770</v>
      </c>
      <c r="J107" s="966"/>
      <c r="K107" s="817"/>
      <c r="L107" s="817"/>
      <c r="M107" s="817"/>
      <c r="N107" s="817"/>
      <c r="O107" s="817"/>
      <c r="P107" s="817"/>
      <c r="Q107" s="817"/>
      <c r="R107" s="817"/>
      <c r="S107" s="817"/>
      <c r="T107" s="817"/>
      <c r="U107" s="817"/>
      <c r="V107" s="817"/>
      <c r="W107" s="817"/>
      <c r="X107" s="817"/>
      <c r="Y107" s="817"/>
      <c r="Z107" s="817"/>
      <c r="AA107" s="817"/>
    </row>
    <row r="108" spans="1:27" ht="30" customHeight="1">
      <c r="A108" s="966"/>
      <c r="B108" s="1429"/>
      <c r="C108" s="998" t="s">
        <v>2249</v>
      </c>
      <c r="D108" s="997" t="s">
        <v>2732</v>
      </c>
      <c r="E108" s="999" t="s">
        <v>2733</v>
      </c>
      <c r="F108" s="999" t="s">
        <v>2734</v>
      </c>
      <c r="G108" s="999" t="s">
        <v>2735</v>
      </c>
      <c r="H108" s="999" t="s">
        <v>2736</v>
      </c>
      <c r="I108" s="999" t="s">
        <v>2737</v>
      </c>
      <c r="J108" s="966"/>
      <c r="K108" s="817"/>
      <c r="L108" s="817"/>
      <c r="M108" s="817"/>
      <c r="N108" s="817"/>
      <c r="O108" s="817"/>
      <c r="P108" s="817"/>
      <c r="Q108" s="817"/>
      <c r="R108" s="817"/>
      <c r="S108" s="817"/>
      <c r="T108" s="817"/>
      <c r="U108" s="817"/>
      <c r="V108" s="817"/>
      <c r="W108" s="817"/>
      <c r="X108" s="817"/>
      <c r="Y108" s="817"/>
      <c r="Z108" s="817"/>
      <c r="AA108" s="817"/>
    </row>
    <row r="109" spans="1:27" ht="30" customHeight="1">
      <c r="A109" s="966"/>
      <c r="B109" s="1430" t="s">
        <v>676</v>
      </c>
      <c r="C109" s="1518" t="s">
        <v>2249</v>
      </c>
      <c r="D109" s="997" t="s">
        <v>2738</v>
      </c>
      <c r="E109" s="999" t="s">
        <v>2739</v>
      </c>
      <c r="F109" s="999" t="s">
        <v>2741</v>
      </c>
      <c r="G109" s="999" t="s">
        <v>5798</v>
      </c>
      <c r="H109" s="999" t="s">
        <v>5797</v>
      </c>
      <c r="I109" s="999" t="s">
        <v>5796</v>
      </c>
      <c r="J109" s="966"/>
      <c r="K109" s="817"/>
      <c r="L109" s="817"/>
      <c r="M109" s="817"/>
      <c r="N109" s="817"/>
      <c r="O109" s="817"/>
      <c r="P109" s="817"/>
      <c r="Q109" s="817"/>
      <c r="R109" s="817"/>
      <c r="S109" s="817"/>
      <c r="T109" s="817"/>
      <c r="U109" s="817"/>
      <c r="V109" s="817"/>
      <c r="W109" s="817"/>
      <c r="X109" s="817"/>
      <c r="Y109" s="817"/>
      <c r="Z109" s="817"/>
      <c r="AA109" s="817"/>
    </row>
    <row r="110" spans="1:27" ht="30" customHeight="1">
      <c r="A110" s="966"/>
      <c r="B110" s="1431"/>
      <c r="C110" s="1519"/>
      <c r="D110" s="997" t="s">
        <v>2744</v>
      </c>
      <c r="E110" s="999" t="s">
        <v>2745</v>
      </c>
      <c r="F110" s="999" t="s">
        <v>2746</v>
      </c>
      <c r="G110" s="999" t="s">
        <v>2747</v>
      </c>
      <c r="H110" s="999" t="s">
        <v>2748</v>
      </c>
      <c r="I110" s="999" t="s">
        <v>2749</v>
      </c>
      <c r="J110" s="966"/>
      <c r="K110" s="817"/>
      <c r="L110" s="817"/>
      <c r="M110" s="817"/>
      <c r="N110" s="817"/>
      <c r="O110" s="817"/>
      <c r="P110" s="817"/>
      <c r="Q110" s="817"/>
      <c r="R110" s="817"/>
      <c r="S110" s="817"/>
      <c r="T110" s="817"/>
      <c r="U110" s="817"/>
      <c r="V110" s="817"/>
      <c r="W110" s="817"/>
      <c r="X110" s="817"/>
      <c r="Y110" s="817"/>
      <c r="Z110" s="817"/>
      <c r="AA110" s="817"/>
    </row>
    <row r="111" spans="1:27" ht="33">
      <c r="A111" s="966"/>
      <c r="B111" s="1429"/>
      <c r="C111" s="1520"/>
      <c r="D111" s="997" t="s">
        <v>2385</v>
      </c>
      <c r="E111" s="999" t="s">
        <v>2386</v>
      </c>
      <c r="F111" s="999" t="s">
        <v>2387</v>
      </c>
      <c r="G111" s="999" t="s">
        <v>2388</v>
      </c>
      <c r="H111" s="999" t="s">
        <v>2389</v>
      </c>
      <c r="I111" s="999" t="s">
        <v>5795</v>
      </c>
      <c r="J111" s="966"/>
      <c r="K111" s="817"/>
      <c r="L111" s="817"/>
      <c r="M111" s="817"/>
      <c r="N111" s="817"/>
      <c r="O111" s="817"/>
      <c r="P111" s="817"/>
      <c r="Q111" s="817"/>
      <c r="R111" s="817"/>
      <c r="S111" s="817"/>
      <c r="T111" s="817"/>
      <c r="U111" s="817"/>
      <c r="V111" s="817"/>
      <c r="W111" s="817"/>
      <c r="X111" s="817"/>
      <c r="Y111" s="817"/>
      <c r="Z111" s="817"/>
      <c r="AA111" s="817"/>
    </row>
    <row r="112" spans="1:27" ht="49.5">
      <c r="A112" s="966"/>
      <c r="B112" s="1431" t="s">
        <v>709</v>
      </c>
      <c r="C112" s="1000" t="s">
        <v>2182</v>
      </c>
      <c r="D112" s="997" t="s">
        <v>2763</v>
      </c>
      <c r="E112" s="999" t="s">
        <v>5794</v>
      </c>
      <c r="F112" s="999" t="s">
        <v>5793</v>
      </c>
      <c r="G112" s="999" t="s">
        <v>5792</v>
      </c>
      <c r="H112" s="999" t="s">
        <v>5791</v>
      </c>
      <c r="I112" s="999" t="s">
        <v>5790</v>
      </c>
      <c r="J112" s="966"/>
      <c r="K112" s="817"/>
      <c r="L112" s="817"/>
      <c r="M112" s="817"/>
      <c r="N112" s="817"/>
      <c r="O112" s="817"/>
      <c r="P112" s="817"/>
      <c r="Q112" s="817"/>
      <c r="R112" s="817"/>
      <c r="S112" s="817"/>
      <c r="T112" s="817"/>
      <c r="U112" s="817"/>
      <c r="V112" s="817"/>
      <c r="W112" s="817"/>
      <c r="X112" s="817"/>
      <c r="Y112" s="817"/>
      <c r="Z112" s="817"/>
      <c r="AA112" s="817"/>
    </row>
    <row r="113" spans="1:27" ht="30" customHeight="1">
      <c r="A113" s="966"/>
      <c r="B113" s="1429"/>
      <c r="C113" s="998" t="s">
        <v>2249</v>
      </c>
      <c r="D113" s="997" t="s">
        <v>2770</v>
      </c>
      <c r="E113" s="1455" t="s">
        <v>5789</v>
      </c>
      <c r="F113" s="1456"/>
      <c r="G113" s="1456"/>
      <c r="H113" s="1456"/>
      <c r="I113" s="1457"/>
      <c r="J113" s="966"/>
      <c r="K113" s="817"/>
      <c r="L113" s="817"/>
      <c r="M113" s="817"/>
      <c r="N113" s="817"/>
      <c r="O113" s="817"/>
      <c r="P113" s="817"/>
      <c r="Q113" s="817"/>
      <c r="R113" s="817"/>
      <c r="S113" s="817"/>
      <c r="T113" s="817"/>
      <c r="U113" s="817"/>
      <c r="V113" s="817"/>
      <c r="W113" s="817"/>
      <c r="X113" s="817"/>
      <c r="Y113" s="817"/>
      <c r="Z113" s="817"/>
      <c r="AA113" s="817"/>
    </row>
    <row r="114" spans="1:27" ht="21">
      <c r="A114" s="966"/>
      <c r="B114" s="1495" t="s">
        <v>5788</v>
      </c>
      <c r="C114" s="1495" t="s">
        <v>2166</v>
      </c>
      <c r="D114" s="1495" t="s">
        <v>2167</v>
      </c>
      <c r="E114" s="1458" t="s">
        <v>2168</v>
      </c>
      <c r="F114" s="1459"/>
      <c r="G114" s="1459"/>
      <c r="H114" s="1459"/>
      <c r="I114" s="1460"/>
      <c r="J114" s="966"/>
      <c r="K114" s="817"/>
      <c r="L114" s="817"/>
      <c r="M114" s="817"/>
      <c r="N114" s="817"/>
      <c r="O114" s="817"/>
      <c r="P114" s="817"/>
      <c r="Q114" s="817"/>
      <c r="R114" s="817"/>
      <c r="S114" s="817"/>
      <c r="T114" s="817"/>
      <c r="U114" s="817"/>
      <c r="V114" s="817"/>
      <c r="W114" s="817"/>
      <c r="X114" s="817"/>
      <c r="Y114" s="817"/>
      <c r="Z114" s="817"/>
      <c r="AA114" s="817"/>
    </row>
    <row r="115" spans="1:27" ht="21">
      <c r="A115" s="966"/>
      <c r="B115" s="1496"/>
      <c r="C115" s="1496"/>
      <c r="D115" s="1496"/>
      <c r="E115" s="996" t="s">
        <v>2169</v>
      </c>
      <c r="F115" s="996" t="s">
        <v>2170</v>
      </c>
      <c r="G115" s="996" t="s">
        <v>2171</v>
      </c>
      <c r="H115" s="996" t="s">
        <v>2172</v>
      </c>
      <c r="I115" s="996" t="s">
        <v>2173</v>
      </c>
      <c r="J115" s="966"/>
      <c r="K115" s="817"/>
      <c r="L115" s="817"/>
      <c r="M115" s="817"/>
      <c r="N115" s="817"/>
      <c r="O115" s="817"/>
      <c r="P115" s="817"/>
      <c r="Q115" s="817"/>
      <c r="R115" s="817"/>
      <c r="S115" s="817"/>
      <c r="T115" s="817"/>
      <c r="U115" s="817"/>
      <c r="V115" s="817"/>
      <c r="W115" s="817"/>
      <c r="X115" s="817"/>
      <c r="Y115" s="817"/>
      <c r="Z115" s="817"/>
      <c r="AA115" s="817"/>
    </row>
    <row r="116" spans="1:27" ht="33" customHeight="1">
      <c r="A116" s="966"/>
      <c r="B116" s="995" t="s">
        <v>652</v>
      </c>
      <c r="C116" s="995" t="s">
        <v>2249</v>
      </c>
      <c r="D116" s="994" t="s">
        <v>2853</v>
      </c>
      <c r="E116" s="1461" t="s">
        <v>5787</v>
      </c>
      <c r="F116" s="1462"/>
      <c r="G116" s="1462"/>
      <c r="H116" s="1462"/>
      <c r="I116" s="1463"/>
      <c r="J116" s="966"/>
      <c r="K116" s="817"/>
      <c r="L116" s="817"/>
      <c r="M116" s="817"/>
      <c r="N116" s="817"/>
      <c r="O116" s="817"/>
      <c r="P116" s="817"/>
      <c r="Q116" s="817"/>
      <c r="R116" s="817"/>
      <c r="S116" s="817"/>
      <c r="T116" s="817"/>
      <c r="U116" s="817"/>
      <c r="V116" s="817"/>
      <c r="W116" s="817"/>
      <c r="X116" s="817"/>
      <c r="Y116" s="817"/>
      <c r="Z116" s="817"/>
      <c r="AA116" s="817"/>
    </row>
    <row r="117" spans="1:27" ht="30" customHeight="1">
      <c r="A117" s="966"/>
      <c r="B117" s="1497" t="s">
        <v>676</v>
      </c>
      <c r="C117" s="995" t="s">
        <v>2182</v>
      </c>
      <c r="D117" s="994" t="s">
        <v>1851</v>
      </c>
      <c r="E117" s="1464" t="s">
        <v>5786</v>
      </c>
      <c r="F117" s="1465"/>
      <c r="G117" s="1465"/>
      <c r="H117" s="1465"/>
      <c r="I117" s="1466"/>
      <c r="J117" s="966"/>
      <c r="K117" s="817"/>
      <c r="L117" s="817"/>
      <c r="M117" s="817"/>
      <c r="N117" s="817"/>
      <c r="O117" s="817"/>
      <c r="P117" s="817"/>
      <c r="Q117" s="817"/>
      <c r="R117" s="817"/>
      <c r="S117" s="817"/>
      <c r="T117" s="817"/>
      <c r="U117" s="817"/>
      <c r="V117" s="817"/>
      <c r="W117" s="817"/>
      <c r="X117" s="817"/>
      <c r="Y117" s="817"/>
      <c r="Z117" s="817"/>
      <c r="AA117" s="817"/>
    </row>
    <row r="118" spans="1:27" ht="30" customHeight="1">
      <c r="A118" s="966"/>
      <c r="B118" s="1497"/>
      <c r="C118" s="995" t="s">
        <v>2249</v>
      </c>
      <c r="D118" s="994" t="s">
        <v>2750</v>
      </c>
      <c r="E118" s="1464" t="s">
        <v>5785</v>
      </c>
      <c r="F118" s="1465"/>
      <c r="G118" s="1465"/>
      <c r="H118" s="1465"/>
      <c r="I118" s="1466"/>
      <c r="J118" s="966"/>
      <c r="K118" s="817"/>
      <c r="L118" s="817"/>
      <c r="M118" s="817"/>
      <c r="N118" s="817"/>
      <c r="O118" s="817"/>
      <c r="P118" s="817"/>
      <c r="Q118" s="817"/>
      <c r="R118" s="817"/>
      <c r="S118" s="817"/>
      <c r="T118" s="817"/>
      <c r="U118" s="817"/>
      <c r="V118" s="817"/>
      <c r="W118" s="817"/>
      <c r="X118" s="817"/>
      <c r="Y118" s="817"/>
      <c r="Z118" s="817"/>
      <c r="AA118" s="817"/>
    </row>
    <row r="119" spans="1:27" ht="30" customHeight="1">
      <c r="A119" s="966"/>
      <c r="B119" s="995" t="s">
        <v>709</v>
      </c>
      <c r="C119" s="995" t="s">
        <v>2182</v>
      </c>
      <c r="D119" s="994" t="s">
        <v>2757</v>
      </c>
      <c r="E119" s="1464" t="s">
        <v>5784</v>
      </c>
      <c r="F119" s="1465"/>
      <c r="G119" s="1465"/>
      <c r="H119" s="1465"/>
      <c r="I119" s="1466"/>
      <c r="J119" s="966"/>
      <c r="K119" s="817"/>
      <c r="L119" s="817"/>
      <c r="M119" s="817"/>
      <c r="N119" s="817"/>
      <c r="O119" s="817"/>
      <c r="P119" s="817"/>
      <c r="Q119" s="817"/>
      <c r="R119" s="817"/>
      <c r="S119" s="817"/>
      <c r="T119" s="817"/>
      <c r="U119" s="817"/>
      <c r="V119" s="817"/>
      <c r="W119" s="817"/>
      <c r="X119" s="817"/>
      <c r="Y119" s="817"/>
      <c r="Z119" s="817"/>
      <c r="AA119" s="817"/>
    </row>
    <row r="120" spans="1:27" ht="21">
      <c r="A120" s="966"/>
      <c r="B120" s="1498" t="s">
        <v>5523</v>
      </c>
      <c r="C120" s="1498" t="s">
        <v>2166</v>
      </c>
      <c r="D120" s="1498" t="s">
        <v>2167</v>
      </c>
      <c r="E120" s="993" t="s">
        <v>2168</v>
      </c>
      <c r="F120" s="993"/>
      <c r="G120" s="993"/>
      <c r="H120" s="993"/>
      <c r="I120" s="993"/>
      <c r="J120" s="966"/>
      <c r="K120" s="817"/>
      <c r="L120" s="817"/>
      <c r="M120" s="817"/>
      <c r="N120" s="817"/>
      <c r="O120" s="817"/>
      <c r="P120" s="817"/>
      <c r="Q120" s="817"/>
      <c r="R120" s="817"/>
      <c r="S120" s="817"/>
      <c r="T120" s="817"/>
      <c r="U120" s="817"/>
      <c r="V120" s="817"/>
      <c r="W120" s="817"/>
      <c r="X120" s="817"/>
      <c r="Y120" s="817"/>
      <c r="Z120" s="817"/>
      <c r="AA120" s="817"/>
    </row>
    <row r="121" spans="1:27" ht="21">
      <c r="A121" s="966"/>
      <c r="B121" s="1499"/>
      <c r="C121" s="1499"/>
      <c r="D121" s="1499"/>
      <c r="E121" s="992" t="s">
        <v>2169</v>
      </c>
      <c r="F121" s="992" t="s">
        <v>2170</v>
      </c>
      <c r="G121" s="992" t="s">
        <v>2171</v>
      </c>
      <c r="H121" s="992" t="s">
        <v>2172</v>
      </c>
      <c r="I121" s="992" t="s">
        <v>2173</v>
      </c>
      <c r="J121" s="966"/>
      <c r="K121" s="817"/>
      <c r="L121" s="817"/>
      <c r="M121" s="817"/>
      <c r="N121" s="817"/>
      <c r="O121" s="817"/>
      <c r="P121" s="817"/>
      <c r="Q121" s="817"/>
      <c r="R121" s="817"/>
      <c r="S121" s="817"/>
      <c r="T121" s="817"/>
      <c r="U121" s="817"/>
      <c r="V121" s="817"/>
      <c r="W121" s="817"/>
      <c r="X121" s="817"/>
      <c r="Y121" s="817"/>
      <c r="Z121" s="817"/>
      <c r="AA121" s="817"/>
    </row>
    <row r="122" spans="1:27" ht="30" customHeight="1">
      <c r="A122" s="966"/>
      <c r="B122" s="991" t="s">
        <v>652</v>
      </c>
      <c r="C122" s="991" t="s">
        <v>434</v>
      </c>
      <c r="D122" s="991" t="s">
        <v>2805</v>
      </c>
      <c r="E122" s="990" t="s">
        <v>2806</v>
      </c>
      <c r="F122" s="990" t="s">
        <v>2807</v>
      </c>
      <c r="G122" s="990" t="s">
        <v>2808</v>
      </c>
      <c r="H122" s="990" t="s">
        <v>2809</v>
      </c>
      <c r="I122" s="990" t="s">
        <v>2810</v>
      </c>
      <c r="J122" s="966"/>
      <c r="K122" s="817"/>
      <c r="L122" s="817"/>
      <c r="M122" s="817"/>
      <c r="N122" s="817"/>
      <c r="O122" s="817"/>
      <c r="P122" s="817"/>
      <c r="Q122" s="817"/>
      <c r="R122" s="817"/>
      <c r="S122" s="817"/>
      <c r="T122" s="817"/>
      <c r="U122" s="817"/>
      <c r="V122" s="817"/>
      <c r="W122" s="817"/>
      <c r="X122" s="817"/>
      <c r="Y122" s="817"/>
      <c r="Z122" s="817"/>
      <c r="AA122" s="817"/>
    </row>
    <row r="123" spans="1:27" ht="30" customHeight="1">
      <c r="A123" s="966"/>
      <c r="B123" s="1500" t="s">
        <v>676</v>
      </c>
      <c r="C123" s="991" t="s">
        <v>432</v>
      </c>
      <c r="D123" s="991" t="s">
        <v>2811</v>
      </c>
      <c r="E123" s="990" t="s">
        <v>5783</v>
      </c>
      <c r="F123" s="990" t="s">
        <v>5783</v>
      </c>
      <c r="G123" s="990" t="s">
        <v>5782</v>
      </c>
      <c r="H123" s="990" t="s">
        <v>5782</v>
      </c>
      <c r="I123" s="990" t="s">
        <v>5781</v>
      </c>
      <c r="J123" s="966"/>
      <c r="K123" s="817"/>
      <c r="L123" s="817"/>
      <c r="M123" s="817"/>
      <c r="N123" s="817"/>
      <c r="O123" s="817"/>
      <c r="P123" s="817"/>
      <c r="Q123" s="817"/>
      <c r="R123" s="817"/>
      <c r="S123" s="817"/>
      <c r="T123" s="817"/>
      <c r="U123" s="817"/>
      <c r="V123" s="817"/>
      <c r="W123" s="817"/>
      <c r="X123" s="817"/>
      <c r="Y123" s="817"/>
      <c r="Z123" s="817"/>
      <c r="AA123" s="817"/>
    </row>
    <row r="124" spans="1:27" ht="30" customHeight="1">
      <c r="A124" s="966"/>
      <c r="B124" s="1501"/>
      <c r="C124" s="991" t="s">
        <v>435</v>
      </c>
      <c r="D124" s="991" t="s">
        <v>2815</v>
      </c>
      <c r="E124" s="990" t="s">
        <v>2816</v>
      </c>
      <c r="F124" s="990" t="s">
        <v>2817</v>
      </c>
      <c r="G124" s="990" t="s">
        <v>2818</v>
      </c>
      <c r="H124" s="990" t="s">
        <v>2819</v>
      </c>
      <c r="I124" s="990" t="s">
        <v>2820</v>
      </c>
      <c r="J124" s="966"/>
      <c r="K124" s="817"/>
      <c r="L124" s="817"/>
      <c r="M124" s="817"/>
      <c r="N124" s="817"/>
      <c r="O124" s="817"/>
      <c r="P124" s="817"/>
      <c r="Q124" s="817"/>
      <c r="R124" s="817"/>
      <c r="S124" s="817"/>
      <c r="T124" s="817"/>
      <c r="U124" s="817"/>
      <c r="V124" s="817"/>
      <c r="W124" s="817"/>
      <c r="X124" s="817"/>
      <c r="Y124" s="817"/>
      <c r="Z124" s="817"/>
      <c r="AA124" s="817"/>
    </row>
    <row r="125" spans="1:27" ht="33">
      <c r="A125" s="966"/>
      <c r="B125" s="1502" t="s">
        <v>709</v>
      </c>
      <c r="C125" s="991" t="s">
        <v>432</v>
      </c>
      <c r="D125" s="991" t="s">
        <v>2821</v>
      </c>
      <c r="E125" s="990" t="s">
        <v>2822</v>
      </c>
      <c r="F125" s="990" t="s">
        <v>2823</v>
      </c>
      <c r="G125" s="990" t="s">
        <v>2824</v>
      </c>
      <c r="H125" s="990" t="s">
        <v>2825</v>
      </c>
      <c r="I125" s="990" t="s">
        <v>2826</v>
      </c>
      <c r="J125" s="966"/>
      <c r="K125" s="817"/>
      <c r="L125" s="817"/>
      <c r="M125" s="817"/>
      <c r="N125" s="817"/>
      <c r="O125" s="817"/>
      <c r="P125" s="817"/>
      <c r="Q125" s="817"/>
      <c r="R125" s="817"/>
      <c r="S125" s="817"/>
      <c r="T125" s="817"/>
      <c r="U125" s="817"/>
      <c r="V125" s="817"/>
      <c r="W125" s="817"/>
      <c r="X125" s="817"/>
      <c r="Y125" s="817"/>
      <c r="Z125" s="817"/>
      <c r="AA125" s="817"/>
    </row>
    <row r="126" spans="1:27" ht="33">
      <c r="A126" s="966"/>
      <c r="B126" s="1503"/>
      <c r="C126" s="991" t="s">
        <v>434</v>
      </c>
      <c r="D126" s="991" t="s">
        <v>2827</v>
      </c>
      <c r="E126" s="990" t="s">
        <v>2828</v>
      </c>
      <c r="F126" s="990" t="s">
        <v>2829</v>
      </c>
      <c r="G126" s="990" t="s">
        <v>2830</v>
      </c>
      <c r="H126" s="990" t="s">
        <v>2831</v>
      </c>
      <c r="I126" s="990" t="s">
        <v>2832</v>
      </c>
      <c r="J126" s="966"/>
      <c r="K126" s="817"/>
      <c r="L126" s="817"/>
      <c r="M126" s="817"/>
      <c r="N126" s="817"/>
      <c r="O126" s="817"/>
      <c r="P126" s="817"/>
      <c r="Q126" s="817"/>
      <c r="R126" s="817"/>
      <c r="S126" s="817"/>
      <c r="T126" s="817"/>
      <c r="U126" s="817"/>
      <c r="V126" s="817"/>
      <c r="W126" s="817"/>
      <c r="X126" s="817"/>
      <c r="Y126" s="817"/>
      <c r="Z126" s="817"/>
      <c r="AA126" s="817"/>
    </row>
    <row r="127" spans="1:27" ht="21">
      <c r="A127" s="966"/>
      <c r="B127" s="1477" t="s">
        <v>1542</v>
      </c>
      <c r="C127" s="1477" t="s">
        <v>2166</v>
      </c>
      <c r="D127" s="1477" t="s">
        <v>2167</v>
      </c>
      <c r="E127" s="1477" t="s">
        <v>2168</v>
      </c>
      <c r="F127" s="1477"/>
      <c r="G127" s="1477"/>
      <c r="H127" s="1477"/>
      <c r="I127" s="1477"/>
      <c r="J127" s="966"/>
      <c r="K127" s="817"/>
      <c r="L127" s="817"/>
      <c r="M127" s="817"/>
      <c r="N127" s="817"/>
      <c r="O127" s="817"/>
      <c r="P127" s="817"/>
      <c r="Q127" s="817"/>
      <c r="R127" s="817"/>
      <c r="S127" s="817"/>
      <c r="T127" s="817"/>
      <c r="U127" s="817"/>
      <c r="V127" s="817"/>
      <c r="W127" s="817"/>
      <c r="X127" s="817"/>
      <c r="Y127" s="817"/>
      <c r="Z127" s="817"/>
      <c r="AA127" s="817"/>
    </row>
    <row r="128" spans="1:27" ht="21">
      <c r="A128" s="966"/>
      <c r="B128" s="1504"/>
      <c r="C128" s="1504"/>
      <c r="D128" s="1504"/>
      <c r="E128" s="989" t="s">
        <v>2169</v>
      </c>
      <c r="F128" s="989" t="s">
        <v>2170</v>
      </c>
      <c r="G128" s="989" t="s">
        <v>2171</v>
      </c>
      <c r="H128" s="989" t="s">
        <v>2172</v>
      </c>
      <c r="I128" s="989" t="s">
        <v>2173</v>
      </c>
      <c r="J128" s="966"/>
      <c r="K128" s="817"/>
      <c r="L128" s="817"/>
      <c r="M128" s="817"/>
      <c r="N128" s="817"/>
      <c r="O128" s="817"/>
      <c r="P128" s="817"/>
      <c r="Q128" s="817"/>
      <c r="R128" s="817"/>
      <c r="S128" s="817"/>
      <c r="T128" s="817"/>
      <c r="U128" s="817"/>
      <c r="V128" s="817"/>
      <c r="W128" s="817"/>
      <c r="X128" s="817"/>
      <c r="Y128" s="817"/>
      <c r="Z128" s="817"/>
      <c r="AA128" s="817"/>
    </row>
    <row r="129" spans="1:27" ht="33">
      <c r="A129" s="966"/>
      <c r="B129" s="1483" t="s">
        <v>709</v>
      </c>
      <c r="C129" s="987" t="s">
        <v>432</v>
      </c>
      <c r="D129" s="987" t="s">
        <v>5780</v>
      </c>
      <c r="E129" s="988" t="s">
        <v>5779</v>
      </c>
      <c r="F129" s="988" t="s">
        <v>5778</v>
      </c>
      <c r="G129" s="988" t="s">
        <v>5777</v>
      </c>
      <c r="H129" s="988" t="s">
        <v>5776</v>
      </c>
      <c r="I129" s="988" t="s">
        <v>5775</v>
      </c>
      <c r="J129" s="966"/>
      <c r="K129" s="817"/>
      <c r="L129" s="817"/>
      <c r="M129" s="817"/>
      <c r="N129" s="817"/>
      <c r="O129" s="817"/>
      <c r="P129" s="817"/>
      <c r="Q129" s="817"/>
      <c r="R129" s="817"/>
      <c r="S129" s="817"/>
      <c r="T129" s="817"/>
      <c r="U129" s="817"/>
      <c r="V129" s="817"/>
      <c r="W129" s="817"/>
      <c r="X129" s="817"/>
      <c r="Y129" s="817"/>
      <c r="Z129" s="817"/>
      <c r="AA129" s="817"/>
    </row>
    <row r="130" spans="1:27" ht="33">
      <c r="A130" s="966"/>
      <c r="B130" s="1484"/>
      <c r="C130" s="1521" t="s">
        <v>434</v>
      </c>
      <c r="D130" s="987" t="s">
        <v>3211</v>
      </c>
      <c r="E130" s="988" t="s">
        <v>5708</v>
      </c>
      <c r="F130" s="988" t="s">
        <v>5707</v>
      </c>
      <c r="G130" s="988" t="s">
        <v>5706</v>
      </c>
      <c r="H130" s="988" t="s">
        <v>5705</v>
      </c>
      <c r="I130" s="988" t="s">
        <v>5704</v>
      </c>
      <c r="J130" s="966"/>
      <c r="K130" s="817"/>
      <c r="L130" s="817"/>
      <c r="M130" s="817"/>
      <c r="N130" s="817"/>
      <c r="O130" s="817"/>
      <c r="P130" s="817"/>
      <c r="Q130" s="817"/>
      <c r="R130" s="817"/>
      <c r="S130" s="817"/>
      <c r="T130" s="817"/>
      <c r="U130" s="817"/>
      <c r="V130" s="817"/>
      <c r="W130" s="817"/>
      <c r="X130" s="817"/>
      <c r="Y130" s="817"/>
      <c r="Z130" s="817"/>
      <c r="AA130" s="817"/>
    </row>
    <row r="131" spans="1:27" ht="30" customHeight="1">
      <c r="A131" s="966"/>
      <c r="B131" s="1484"/>
      <c r="C131" s="1484"/>
      <c r="D131" s="987" t="s">
        <v>3165</v>
      </c>
      <c r="E131" s="986" t="s">
        <v>3166</v>
      </c>
      <c r="F131" s="986" t="s">
        <v>3167</v>
      </c>
      <c r="G131" s="986" t="s">
        <v>3168</v>
      </c>
      <c r="H131" s="986" t="s">
        <v>3169</v>
      </c>
      <c r="I131" s="986" t="s">
        <v>3170</v>
      </c>
      <c r="J131" s="966"/>
    </row>
    <row r="132" spans="1:27" ht="30" customHeight="1">
      <c r="A132" s="966"/>
      <c r="B132" s="1485"/>
      <c r="C132" s="1485"/>
      <c r="D132" s="987" t="s">
        <v>3181</v>
      </c>
      <c r="E132" s="986" t="s">
        <v>2806</v>
      </c>
      <c r="F132" s="986" t="s">
        <v>2807</v>
      </c>
      <c r="G132" s="986" t="s">
        <v>2808</v>
      </c>
      <c r="H132" s="986" t="s">
        <v>2809</v>
      </c>
      <c r="I132" s="986" t="s">
        <v>2810</v>
      </c>
      <c r="J132" s="966"/>
    </row>
    <row r="133" spans="1:27" ht="21">
      <c r="A133" s="966"/>
      <c r="B133" s="1432" t="s">
        <v>1280</v>
      </c>
      <c r="C133" s="1432" t="s">
        <v>2166</v>
      </c>
      <c r="D133" s="1432" t="s">
        <v>2167</v>
      </c>
      <c r="E133" s="1432" t="s">
        <v>2168</v>
      </c>
      <c r="F133" s="1432"/>
      <c r="G133" s="1432"/>
      <c r="H133" s="1432"/>
      <c r="I133" s="1432"/>
      <c r="J133" s="966"/>
      <c r="K133" s="817"/>
      <c r="L133" s="817"/>
      <c r="M133" s="817"/>
      <c r="N133" s="817"/>
      <c r="O133" s="817"/>
      <c r="P133" s="817"/>
      <c r="Q133" s="817"/>
      <c r="R133" s="817"/>
      <c r="S133" s="817"/>
      <c r="T133" s="817"/>
      <c r="U133" s="817"/>
      <c r="V133" s="817"/>
      <c r="W133" s="817"/>
      <c r="X133" s="817"/>
      <c r="Y133" s="817"/>
      <c r="Z133" s="817"/>
      <c r="AA133" s="817"/>
    </row>
    <row r="134" spans="1:27" ht="21">
      <c r="A134" s="966"/>
      <c r="B134" s="1486"/>
      <c r="C134" s="1486"/>
      <c r="D134" s="1486"/>
      <c r="E134" s="985" t="s">
        <v>2169</v>
      </c>
      <c r="F134" s="985" t="s">
        <v>2170</v>
      </c>
      <c r="G134" s="985" t="s">
        <v>2171</v>
      </c>
      <c r="H134" s="985" t="s">
        <v>2172</v>
      </c>
      <c r="I134" s="985" t="s">
        <v>2173</v>
      </c>
      <c r="J134" s="966"/>
      <c r="K134" s="817"/>
      <c r="L134" s="817"/>
      <c r="M134" s="817"/>
      <c r="N134" s="817"/>
      <c r="O134" s="817"/>
      <c r="P134" s="817"/>
      <c r="Q134" s="817"/>
      <c r="R134" s="817"/>
      <c r="S134" s="817"/>
      <c r="T134" s="817"/>
      <c r="U134" s="817"/>
      <c r="V134" s="817"/>
      <c r="W134" s="817"/>
      <c r="X134" s="817"/>
      <c r="Y134" s="817"/>
      <c r="Z134" s="817"/>
      <c r="AA134" s="817"/>
    </row>
    <row r="135" spans="1:27" ht="30" customHeight="1">
      <c r="A135" s="966"/>
      <c r="B135" s="1505" t="s">
        <v>652</v>
      </c>
      <c r="C135" s="1505" t="s">
        <v>2175</v>
      </c>
      <c r="D135" s="984" t="s">
        <v>2833</v>
      </c>
      <c r="E135" s="984" t="s">
        <v>2834</v>
      </c>
      <c r="F135" s="984" t="s">
        <v>2835</v>
      </c>
      <c r="G135" s="984" t="s">
        <v>2836</v>
      </c>
      <c r="H135" s="984" t="s">
        <v>2837</v>
      </c>
      <c r="I135" s="984" t="s">
        <v>2838</v>
      </c>
      <c r="J135" s="966"/>
      <c r="K135" s="817"/>
      <c r="L135" s="817"/>
      <c r="M135" s="817"/>
      <c r="N135" s="817"/>
      <c r="O135" s="817"/>
      <c r="P135" s="817"/>
      <c r="Q135" s="817"/>
      <c r="R135" s="817"/>
      <c r="S135" s="817"/>
      <c r="T135" s="817"/>
      <c r="U135" s="817"/>
      <c r="V135" s="817"/>
      <c r="W135" s="817"/>
      <c r="X135" s="817"/>
      <c r="Y135" s="817"/>
      <c r="Z135" s="817"/>
      <c r="AA135" s="817"/>
    </row>
    <row r="136" spans="1:27" ht="33">
      <c r="A136" s="966"/>
      <c r="B136" s="1506"/>
      <c r="C136" s="1506"/>
      <c r="D136" s="984" t="s">
        <v>2295</v>
      </c>
      <c r="E136" s="983" t="s">
        <v>5774</v>
      </c>
      <c r="F136" s="983" t="s">
        <v>5773</v>
      </c>
      <c r="G136" s="983" t="s">
        <v>5772</v>
      </c>
      <c r="H136" s="983" t="s">
        <v>5771</v>
      </c>
      <c r="I136" s="983" t="s">
        <v>5770</v>
      </c>
      <c r="J136" s="966"/>
      <c r="K136" s="817"/>
      <c r="L136" s="817"/>
      <c r="M136" s="817"/>
      <c r="N136" s="817"/>
      <c r="O136" s="817"/>
      <c r="P136" s="817"/>
      <c r="Q136" s="817"/>
      <c r="R136" s="817"/>
      <c r="S136" s="817"/>
      <c r="T136" s="817"/>
      <c r="U136" s="817"/>
      <c r="V136" s="817"/>
      <c r="W136" s="817"/>
      <c r="X136" s="817"/>
      <c r="Y136" s="817"/>
      <c r="Z136" s="817"/>
      <c r="AA136" s="817"/>
    </row>
    <row r="137" spans="1:27" ht="30" customHeight="1">
      <c r="A137" s="966"/>
      <c r="B137" s="1506"/>
      <c r="C137" s="1506"/>
      <c r="D137" s="984" t="s">
        <v>2839</v>
      </c>
      <c r="E137" s="983" t="s">
        <v>1417</v>
      </c>
      <c r="F137" s="983" t="s">
        <v>1520</v>
      </c>
      <c r="G137" s="983" t="s">
        <v>2840</v>
      </c>
      <c r="H137" s="983" t="s">
        <v>1338</v>
      </c>
      <c r="I137" s="983" t="s">
        <v>2841</v>
      </c>
      <c r="J137" s="966"/>
      <c r="K137" s="817"/>
      <c r="L137" s="817"/>
      <c r="M137" s="817"/>
      <c r="N137" s="817"/>
      <c r="O137" s="817"/>
      <c r="P137" s="817"/>
      <c r="Q137" s="817"/>
      <c r="R137" s="817"/>
      <c r="S137" s="817"/>
      <c r="T137" s="817"/>
      <c r="U137" s="817"/>
      <c r="V137" s="817"/>
      <c r="W137" s="817"/>
      <c r="X137" s="817"/>
      <c r="Y137" s="817"/>
      <c r="Z137" s="817"/>
      <c r="AA137" s="817"/>
    </row>
    <row r="138" spans="1:27" ht="30" customHeight="1">
      <c r="A138" s="966"/>
      <c r="B138" s="1506"/>
      <c r="C138" s="1506"/>
      <c r="D138" s="984" t="s">
        <v>2842</v>
      </c>
      <c r="E138" s="983" t="s">
        <v>2843</v>
      </c>
      <c r="F138" s="983" t="s">
        <v>2844</v>
      </c>
      <c r="G138" s="983" t="s">
        <v>2845</v>
      </c>
      <c r="H138" s="983" t="s">
        <v>2846</v>
      </c>
      <c r="I138" s="983" t="s">
        <v>2847</v>
      </c>
      <c r="J138" s="966"/>
      <c r="K138" s="817"/>
      <c r="L138" s="817"/>
      <c r="M138" s="817"/>
      <c r="N138" s="817"/>
      <c r="O138" s="817"/>
      <c r="P138" s="817"/>
      <c r="Q138" s="817"/>
      <c r="R138" s="817"/>
      <c r="S138" s="817"/>
      <c r="T138" s="817"/>
      <c r="U138" s="817"/>
      <c r="V138" s="817"/>
      <c r="W138" s="817"/>
      <c r="X138" s="817"/>
      <c r="Y138" s="817"/>
      <c r="Z138" s="817"/>
      <c r="AA138" s="817"/>
    </row>
    <row r="139" spans="1:27" ht="30" customHeight="1">
      <c r="A139" s="966"/>
      <c r="B139" s="1506"/>
      <c r="C139" s="1506"/>
      <c r="D139" s="984" t="s">
        <v>5769</v>
      </c>
      <c r="E139" s="983" t="s">
        <v>5768</v>
      </c>
      <c r="F139" s="983" t="s">
        <v>5767</v>
      </c>
      <c r="G139" s="983" t="s">
        <v>5766</v>
      </c>
      <c r="H139" s="983" t="s">
        <v>5765</v>
      </c>
      <c r="I139" s="983" t="s">
        <v>5764</v>
      </c>
      <c r="J139" s="966"/>
      <c r="K139" s="817"/>
      <c r="L139" s="817"/>
      <c r="M139" s="817"/>
      <c r="N139" s="817"/>
      <c r="O139" s="817"/>
      <c r="P139" s="817"/>
      <c r="Q139" s="817"/>
      <c r="R139" s="817"/>
      <c r="S139" s="817"/>
      <c r="T139" s="817"/>
      <c r="U139" s="817"/>
      <c r="V139" s="817"/>
      <c r="W139" s="817"/>
      <c r="X139" s="817"/>
      <c r="Y139" s="817"/>
      <c r="Z139" s="817"/>
      <c r="AA139" s="817"/>
    </row>
    <row r="140" spans="1:27" ht="30" customHeight="1">
      <c r="A140" s="966"/>
      <c r="B140" s="1506"/>
      <c r="C140" s="1506"/>
      <c r="D140" s="984" t="s">
        <v>2848</v>
      </c>
      <c r="E140" s="983" t="s">
        <v>2834</v>
      </c>
      <c r="F140" s="983" t="s">
        <v>2835</v>
      </c>
      <c r="G140" s="983" t="s">
        <v>2836</v>
      </c>
      <c r="H140" s="983" t="s">
        <v>2837</v>
      </c>
      <c r="I140" s="983" t="s">
        <v>2838</v>
      </c>
      <c r="J140" s="966"/>
      <c r="K140" s="817"/>
      <c r="L140" s="817"/>
      <c r="M140" s="817"/>
      <c r="N140" s="817"/>
      <c r="O140" s="817"/>
      <c r="P140" s="817"/>
      <c r="Q140" s="817"/>
      <c r="R140" s="817"/>
      <c r="S140" s="817"/>
      <c r="T140" s="817"/>
      <c r="U140" s="817"/>
      <c r="V140" s="817"/>
      <c r="W140" s="817"/>
      <c r="X140" s="817"/>
      <c r="Y140" s="817"/>
      <c r="Z140" s="817"/>
      <c r="AA140" s="817"/>
    </row>
    <row r="141" spans="1:27" ht="30" customHeight="1">
      <c r="A141" s="966"/>
      <c r="B141" s="1506"/>
      <c r="C141" s="1505" t="s">
        <v>2182</v>
      </c>
      <c r="D141" s="984" t="s">
        <v>2849</v>
      </c>
      <c r="E141" s="983" t="s">
        <v>2850</v>
      </c>
      <c r="F141" s="983" t="s">
        <v>2850</v>
      </c>
      <c r="G141" s="983" t="s">
        <v>2851</v>
      </c>
      <c r="H141" s="983" t="s">
        <v>2851</v>
      </c>
      <c r="I141" s="983" t="s">
        <v>2852</v>
      </c>
      <c r="J141" s="966"/>
      <c r="K141" s="817"/>
      <c r="L141" s="817"/>
      <c r="M141" s="817"/>
      <c r="N141" s="817"/>
      <c r="O141" s="817"/>
      <c r="P141" s="817"/>
      <c r="Q141" s="817"/>
      <c r="R141" s="817"/>
      <c r="S141" s="817"/>
      <c r="T141" s="817"/>
      <c r="U141" s="817"/>
      <c r="V141" s="817"/>
      <c r="W141" s="817"/>
      <c r="X141" s="817"/>
      <c r="Y141" s="817"/>
      <c r="Z141" s="817"/>
      <c r="AA141" s="817"/>
    </row>
    <row r="142" spans="1:27" ht="30" customHeight="1">
      <c r="A142" s="966"/>
      <c r="B142" s="1506"/>
      <c r="C142" s="1505"/>
      <c r="D142" s="984" t="s">
        <v>2876</v>
      </c>
      <c r="E142" s="983" t="s">
        <v>2877</v>
      </c>
      <c r="F142" s="983" t="s">
        <v>2878</v>
      </c>
      <c r="G142" s="983" t="s">
        <v>2879</v>
      </c>
      <c r="H142" s="983" t="s">
        <v>2880</v>
      </c>
      <c r="I142" s="983" t="s">
        <v>2881</v>
      </c>
      <c r="J142" s="966"/>
      <c r="K142" s="817"/>
      <c r="L142" s="817"/>
      <c r="M142" s="817"/>
      <c r="N142" s="817"/>
      <c r="O142" s="817"/>
      <c r="P142" s="817"/>
      <c r="Q142" s="817"/>
      <c r="R142" s="817"/>
      <c r="S142" s="817"/>
      <c r="T142" s="817"/>
      <c r="U142" s="817"/>
      <c r="V142" s="817"/>
      <c r="W142" s="817"/>
      <c r="X142" s="817"/>
      <c r="Y142" s="817"/>
      <c r="Z142" s="817"/>
      <c r="AA142" s="817"/>
    </row>
    <row r="143" spans="1:27" ht="30" customHeight="1">
      <c r="A143" s="966"/>
      <c r="B143" s="1506"/>
      <c r="C143" s="1506"/>
      <c r="D143" s="984" t="s">
        <v>2859</v>
      </c>
      <c r="E143" s="983" t="s">
        <v>2860</v>
      </c>
      <c r="F143" s="983" t="s">
        <v>2861</v>
      </c>
      <c r="G143" s="983" t="s">
        <v>2862</v>
      </c>
      <c r="H143" s="983" t="s">
        <v>2863</v>
      </c>
      <c r="I143" s="983" t="s">
        <v>2864</v>
      </c>
      <c r="J143" s="966"/>
      <c r="K143" s="817"/>
      <c r="L143" s="817"/>
      <c r="M143" s="817"/>
      <c r="N143" s="817"/>
      <c r="O143" s="817"/>
      <c r="P143" s="817"/>
      <c r="Q143" s="817"/>
      <c r="R143" s="817"/>
      <c r="S143" s="817"/>
      <c r="T143" s="817"/>
      <c r="U143" s="817"/>
      <c r="V143" s="817"/>
      <c r="W143" s="817"/>
      <c r="X143" s="817"/>
      <c r="Y143" s="817"/>
      <c r="Z143" s="817"/>
      <c r="AA143" s="817"/>
    </row>
    <row r="144" spans="1:27" ht="30" customHeight="1">
      <c r="A144" s="966"/>
      <c r="B144" s="1506"/>
      <c r="C144" s="1506"/>
      <c r="D144" s="984" t="s">
        <v>2865</v>
      </c>
      <c r="E144" s="983" t="s">
        <v>2866</v>
      </c>
      <c r="F144" s="983" t="s">
        <v>2867</v>
      </c>
      <c r="G144" s="983" t="s">
        <v>2868</v>
      </c>
      <c r="H144" s="983" t="s">
        <v>2869</v>
      </c>
      <c r="I144" s="983" t="s">
        <v>2870</v>
      </c>
      <c r="J144" s="966"/>
      <c r="K144" s="817"/>
      <c r="L144" s="817"/>
      <c r="M144" s="817"/>
      <c r="N144" s="817"/>
      <c r="O144" s="817"/>
      <c r="P144" s="817"/>
      <c r="Q144" s="817"/>
      <c r="R144" s="817"/>
      <c r="S144" s="817"/>
      <c r="T144" s="817"/>
      <c r="U144" s="817"/>
      <c r="V144" s="817"/>
      <c r="W144" s="817"/>
      <c r="X144" s="817"/>
      <c r="Y144" s="817"/>
      <c r="Z144" s="817"/>
      <c r="AA144" s="817"/>
    </row>
    <row r="145" spans="1:27" ht="33">
      <c r="A145" s="966"/>
      <c r="B145" s="1506"/>
      <c r="C145" s="1513" t="s">
        <v>2249</v>
      </c>
      <c r="D145" s="984" t="s">
        <v>2882</v>
      </c>
      <c r="E145" s="983" t="s">
        <v>2883</v>
      </c>
      <c r="F145" s="983" t="s">
        <v>2884</v>
      </c>
      <c r="G145" s="983" t="s">
        <v>2885</v>
      </c>
      <c r="H145" s="983" t="s">
        <v>2886</v>
      </c>
      <c r="I145" s="983" t="s">
        <v>2887</v>
      </c>
      <c r="J145" s="966"/>
      <c r="K145" s="817"/>
      <c r="L145" s="817"/>
      <c r="M145" s="817"/>
      <c r="N145" s="817"/>
      <c r="O145" s="817"/>
      <c r="P145" s="817"/>
      <c r="Q145" s="817"/>
      <c r="R145" s="817"/>
      <c r="S145" s="817"/>
      <c r="T145" s="817"/>
      <c r="U145" s="817"/>
      <c r="V145" s="817"/>
      <c r="W145" s="817"/>
      <c r="X145" s="817"/>
      <c r="Y145" s="817"/>
      <c r="Z145" s="817"/>
      <c r="AA145" s="817"/>
    </row>
    <row r="146" spans="1:27" ht="30" customHeight="1">
      <c r="A146" s="966"/>
      <c r="B146" s="1506"/>
      <c r="C146" s="1514"/>
      <c r="D146" s="984" t="s">
        <v>2888</v>
      </c>
      <c r="E146" s="984" t="s">
        <v>2835</v>
      </c>
      <c r="F146" s="984" t="s">
        <v>2837</v>
      </c>
      <c r="G146" s="984" t="s">
        <v>2889</v>
      </c>
      <c r="H146" s="984" t="s">
        <v>2890</v>
      </c>
      <c r="I146" s="984" t="s">
        <v>2891</v>
      </c>
      <c r="J146" s="966"/>
      <c r="K146" s="817"/>
      <c r="L146" s="817"/>
      <c r="M146" s="817"/>
      <c r="N146" s="817"/>
      <c r="O146" s="817"/>
      <c r="P146" s="817"/>
      <c r="Q146" s="817"/>
      <c r="R146" s="817"/>
      <c r="S146" s="817"/>
      <c r="T146" s="817"/>
      <c r="U146" s="817"/>
      <c r="V146" s="817"/>
      <c r="W146" s="817"/>
      <c r="X146" s="817"/>
      <c r="Y146" s="817"/>
      <c r="Z146" s="817"/>
      <c r="AA146" s="817"/>
    </row>
    <row r="147" spans="1:27" ht="33">
      <c r="A147" s="966"/>
      <c r="B147" s="1506"/>
      <c r="C147" s="1514"/>
      <c r="D147" s="984" t="s">
        <v>2892</v>
      </c>
      <c r="E147" s="983" t="s">
        <v>2893</v>
      </c>
      <c r="F147" s="983" t="s">
        <v>2894</v>
      </c>
      <c r="G147" s="983" t="s">
        <v>2895</v>
      </c>
      <c r="H147" s="983" t="s">
        <v>2896</v>
      </c>
      <c r="I147" s="983" t="s">
        <v>2897</v>
      </c>
      <c r="J147" s="966"/>
      <c r="K147" s="817"/>
      <c r="L147" s="817"/>
      <c r="M147" s="817"/>
      <c r="N147" s="817"/>
      <c r="O147" s="817"/>
      <c r="P147" s="817"/>
      <c r="Q147" s="817"/>
      <c r="R147" s="817"/>
      <c r="S147" s="817"/>
      <c r="T147" s="817"/>
      <c r="U147" s="817"/>
      <c r="V147" s="817"/>
      <c r="W147" s="817"/>
      <c r="X147" s="817"/>
      <c r="Y147" s="817"/>
      <c r="Z147" s="817"/>
      <c r="AA147" s="817"/>
    </row>
    <row r="148" spans="1:27" ht="33">
      <c r="A148" s="966"/>
      <c r="B148" s="1506"/>
      <c r="C148" s="1514"/>
      <c r="D148" s="984" t="s">
        <v>2898</v>
      </c>
      <c r="E148" s="983" t="s">
        <v>2899</v>
      </c>
      <c r="F148" s="983" t="s">
        <v>2900</v>
      </c>
      <c r="G148" s="983" t="s">
        <v>2901</v>
      </c>
      <c r="H148" s="983" t="s">
        <v>2902</v>
      </c>
      <c r="I148" s="983" t="s">
        <v>2903</v>
      </c>
      <c r="J148" s="966"/>
      <c r="K148" s="817"/>
      <c r="L148" s="817"/>
      <c r="M148" s="817"/>
      <c r="N148" s="817"/>
      <c r="O148" s="817"/>
      <c r="P148" s="817"/>
      <c r="Q148" s="817"/>
      <c r="R148" s="817"/>
      <c r="S148" s="817"/>
      <c r="T148" s="817"/>
      <c r="U148" s="817"/>
      <c r="V148" s="817"/>
      <c r="W148" s="817"/>
      <c r="X148" s="817"/>
      <c r="Y148" s="817"/>
      <c r="Z148" s="817"/>
      <c r="AA148" s="817"/>
    </row>
    <row r="149" spans="1:27" ht="49.5">
      <c r="A149" s="966"/>
      <c r="B149" s="1506"/>
      <c r="C149" s="1515"/>
      <c r="D149" s="984" t="s">
        <v>2904</v>
      </c>
      <c r="E149" s="983" t="s">
        <v>5763</v>
      </c>
      <c r="F149" s="983" t="s">
        <v>5762</v>
      </c>
      <c r="G149" s="983" t="s">
        <v>5761</v>
      </c>
      <c r="H149" s="983" t="s">
        <v>5760</v>
      </c>
      <c r="I149" s="983" t="s">
        <v>5759</v>
      </c>
      <c r="J149" s="966"/>
      <c r="K149" s="817"/>
      <c r="L149" s="817"/>
      <c r="M149" s="817"/>
      <c r="N149" s="817"/>
      <c r="O149" s="817"/>
      <c r="P149" s="817"/>
      <c r="Q149" s="817"/>
      <c r="R149" s="817"/>
      <c r="S149" s="817"/>
      <c r="T149" s="817"/>
      <c r="U149" s="817"/>
      <c r="V149" s="817"/>
      <c r="W149" s="817"/>
      <c r="X149" s="817"/>
      <c r="Y149" s="817"/>
      <c r="Z149" s="817"/>
      <c r="AA149" s="817"/>
    </row>
    <row r="150" spans="1:27" ht="30" customHeight="1">
      <c r="A150" s="966"/>
      <c r="B150" s="1505" t="s">
        <v>676</v>
      </c>
      <c r="C150" s="1505" t="s">
        <v>2175</v>
      </c>
      <c r="D150" s="984" t="s">
        <v>2917</v>
      </c>
      <c r="E150" s="983" t="s">
        <v>2918</v>
      </c>
      <c r="F150" s="983" t="s">
        <v>2919</v>
      </c>
      <c r="G150" s="983" t="s">
        <v>2920</v>
      </c>
      <c r="H150" s="983" t="s">
        <v>2921</v>
      </c>
      <c r="I150" s="983" t="s">
        <v>2922</v>
      </c>
      <c r="J150" s="966"/>
      <c r="K150" s="817"/>
      <c r="L150" s="817"/>
      <c r="M150" s="817"/>
      <c r="N150" s="817"/>
      <c r="O150" s="817"/>
      <c r="P150" s="817"/>
      <c r="Q150" s="817"/>
      <c r="R150" s="817"/>
      <c r="S150" s="817"/>
      <c r="T150" s="817"/>
      <c r="U150" s="817"/>
      <c r="V150" s="817"/>
      <c r="W150" s="817"/>
      <c r="X150" s="817"/>
      <c r="Y150" s="817"/>
      <c r="Z150" s="817"/>
      <c r="AA150" s="817"/>
    </row>
    <row r="151" spans="1:27" ht="30" customHeight="1">
      <c r="A151" s="966"/>
      <c r="B151" s="1506"/>
      <c r="C151" s="1506"/>
      <c r="D151" s="984" t="s">
        <v>2923</v>
      </c>
      <c r="E151" s="983" t="s">
        <v>2924</v>
      </c>
      <c r="F151" s="983" t="s">
        <v>2925</v>
      </c>
      <c r="G151" s="983" t="s">
        <v>2926</v>
      </c>
      <c r="H151" s="983" t="s">
        <v>2927</v>
      </c>
      <c r="I151" s="983" t="s">
        <v>2928</v>
      </c>
      <c r="J151" s="966"/>
      <c r="K151" s="817"/>
      <c r="L151" s="817"/>
      <c r="M151" s="817"/>
      <c r="N151" s="817"/>
      <c r="O151" s="817"/>
      <c r="P151" s="817"/>
      <c r="Q151" s="817"/>
      <c r="R151" s="817"/>
      <c r="S151" s="817"/>
      <c r="T151" s="817"/>
      <c r="U151" s="817"/>
      <c r="V151" s="817"/>
      <c r="W151" s="817"/>
      <c r="X151" s="817"/>
      <c r="Y151" s="817"/>
      <c r="Z151" s="817"/>
      <c r="AA151" s="817"/>
    </row>
    <row r="152" spans="1:27" ht="30" customHeight="1">
      <c r="A152" s="966"/>
      <c r="B152" s="1506"/>
      <c r="C152" s="1506"/>
      <c r="D152" s="984" t="s">
        <v>2929</v>
      </c>
      <c r="E152" s="983" t="s">
        <v>5758</v>
      </c>
      <c r="F152" s="983" t="s">
        <v>5757</v>
      </c>
      <c r="G152" s="983" t="s">
        <v>5756</v>
      </c>
      <c r="H152" s="983" t="s">
        <v>5755</v>
      </c>
      <c r="I152" s="983" t="s">
        <v>5754</v>
      </c>
      <c r="J152" s="966"/>
      <c r="K152" s="817"/>
      <c r="L152" s="817"/>
      <c r="M152" s="817"/>
      <c r="N152" s="817"/>
      <c r="O152" s="817"/>
      <c r="P152" s="817"/>
      <c r="Q152" s="817"/>
      <c r="R152" s="817"/>
      <c r="S152" s="817"/>
      <c r="T152" s="817"/>
      <c r="U152" s="817"/>
      <c r="V152" s="817"/>
      <c r="W152" s="817"/>
      <c r="X152" s="817"/>
      <c r="Y152" s="817"/>
      <c r="Z152" s="817"/>
      <c r="AA152" s="817"/>
    </row>
    <row r="153" spans="1:27" ht="30" customHeight="1">
      <c r="A153" s="966"/>
      <c r="B153" s="1506"/>
      <c r="C153" s="1506"/>
      <c r="D153" s="984" t="s">
        <v>2935</v>
      </c>
      <c r="E153" s="983" t="s">
        <v>5753</v>
      </c>
      <c r="F153" s="983" t="s">
        <v>2936</v>
      </c>
      <c r="G153" s="983" t="s">
        <v>2937</v>
      </c>
      <c r="H153" s="983" t="s">
        <v>2938</v>
      </c>
      <c r="I153" s="983" t="s">
        <v>2939</v>
      </c>
      <c r="J153" s="966"/>
      <c r="K153" s="817"/>
      <c r="L153" s="817"/>
      <c r="M153" s="817"/>
      <c r="N153" s="817"/>
      <c r="O153" s="817"/>
      <c r="P153" s="817"/>
      <c r="Q153" s="817"/>
      <c r="R153" s="817"/>
      <c r="S153" s="817"/>
      <c r="T153" s="817"/>
      <c r="U153" s="817"/>
      <c r="V153" s="817"/>
      <c r="W153" s="817"/>
      <c r="X153" s="817"/>
      <c r="Y153" s="817"/>
      <c r="Z153" s="817"/>
      <c r="AA153" s="817"/>
    </row>
    <row r="154" spans="1:27" ht="30" customHeight="1">
      <c r="A154" s="966"/>
      <c r="B154" s="1506"/>
      <c r="C154" s="1506"/>
      <c r="D154" s="984" t="s">
        <v>2941</v>
      </c>
      <c r="E154" s="983" t="s">
        <v>2942</v>
      </c>
      <c r="F154" s="983" t="s">
        <v>2943</v>
      </c>
      <c r="G154" s="983" t="s">
        <v>2944</v>
      </c>
      <c r="H154" s="983" t="s">
        <v>2945</v>
      </c>
      <c r="I154" s="983" t="s">
        <v>2946</v>
      </c>
      <c r="J154" s="966"/>
      <c r="K154" s="817"/>
      <c r="L154" s="817"/>
      <c r="M154" s="817"/>
      <c r="N154" s="817"/>
      <c r="O154" s="817"/>
      <c r="P154" s="817"/>
      <c r="Q154" s="817"/>
      <c r="R154" s="817"/>
      <c r="S154" s="817"/>
      <c r="T154" s="817"/>
      <c r="U154" s="817"/>
      <c r="V154" s="817"/>
      <c r="W154" s="817"/>
      <c r="X154" s="817"/>
      <c r="Y154" s="817"/>
      <c r="Z154" s="817"/>
      <c r="AA154" s="817"/>
    </row>
    <row r="155" spans="1:27" ht="30" customHeight="1">
      <c r="A155" s="966"/>
      <c r="B155" s="1506"/>
      <c r="C155" s="1506"/>
      <c r="D155" s="984" t="s">
        <v>2947</v>
      </c>
      <c r="E155" s="983" t="s">
        <v>5752</v>
      </c>
      <c r="F155" s="983" t="s">
        <v>2949</v>
      </c>
      <c r="G155" s="983" t="s">
        <v>5751</v>
      </c>
      <c r="H155" s="983" t="s">
        <v>5750</v>
      </c>
      <c r="I155" s="983" t="s">
        <v>5749</v>
      </c>
      <c r="J155" s="966"/>
      <c r="K155" s="817"/>
      <c r="L155" s="817"/>
      <c r="M155" s="817"/>
      <c r="N155" s="817"/>
      <c r="O155" s="817"/>
      <c r="P155" s="817"/>
      <c r="Q155" s="817"/>
      <c r="R155" s="817"/>
      <c r="S155" s="817"/>
      <c r="T155" s="817"/>
      <c r="U155" s="817"/>
      <c r="V155" s="817"/>
      <c r="W155" s="817"/>
      <c r="X155" s="817"/>
      <c r="Y155" s="817"/>
      <c r="Z155" s="817"/>
      <c r="AA155" s="817"/>
    </row>
    <row r="156" spans="1:27" ht="33">
      <c r="A156" s="966"/>
      <c r="B156" s="1506"/>
      <c r="C156" s="1506"/>
      <c r="D156" s="984" t="s">
        <v>2953</v>
      </c>
      <c r="E156" s="983" t="s">
        <v>2954</v>
      </c>
      <c r="F156" s="983" t="s">
        <v>2955</v>
      </c>
      <c r="G156" s="983" t="s">
        <v>2956</v>
      </c>
      <c r="H156" s="983" t="s">
        <v>2957</v>
      </c>
      <c r="I156" s="983" t="s">
        <v>2958</v>
      </c>
      <c r="J156" s="966"/>
      <c r="K156" s="817"/>
      <c r="L156" s="817"/>
      <c r="M156" s="817"/>
      <c r="N156" s="817"/>
      <c r="O156" s="817"/>
      <c r="P156" s="817"/>
      <c r="Q156" s="817"/>
      <c r="R156" s="817"/>
      <c r="S156" s="817"/>
      <c r="T156" s="817"/>
      <c r="U156" s="817"/>
      <c r="V156" s="817"/>
      <c r="W156" s="817"/>
      <c r="X156" s="817"/>
      <c r="Y156" s="817"/>
      <c r="Z156" s="817"/>
      <c r="AA156" s="817"/>
    </row>
    <row r="157" spans="1:27" ht="33">
      <c r="A157" s="966"/>
      <c r="B157" s="1506"/>
      <c r="C157" s="1505" t="s">
        <v>2182</v>
      </c>
      <c r="D157" s="984" t="s">
        <v>3066</v>
      </c>
      <c r="E157" s="983" t="s">
        <v>5748</v>
      </c>
      <c r="F157" s="983" t="s">
        <v>5747</v>
      </c>
      <c r="G157" s="983" t="s">
        <v>5746</v>
      </c>
      <c r="H157" s="983" t="s">
        <v>5745</v>
      </c>
      <c r="I157" s="983" t="s">
        <v>5744</v>
      </c>
      <c r="J157" s="966"/>
      <c r="K157" s="817"/>
      <c r="L157" s="817"/>
      <c r="M157" s="817"/>
      <c r="N157" s="817"/>
      <c r="O157" s="817"/>
      <c r="P157" s="817"/>
      <c r="Q157" s="817"/>
      <c r="R157" s="817"/>
      <c r="S157" s="817"/>
      <c r="T157" s="817"/>
      <c r="U157" s="817"/>
      <c r="V157" s="817"/>
      <c r="W157" s="817"/>
      <c r="X157" s="817"/>
      <c r="Y157" s="817"/>
      <c r="Z157" s="817"/>
      <c r="AA157" s="817"/>
    </row>
    <row r="158" spans="1:27" ht="30" customHeight="1">
      <c r="A158" s="966"/>
      <c r="B158" s="1506"/>
      <c r="C158" s="1506"/>
      <c r="D158" s="984" t="s">
        <v>2971</v>
      </c>
      <c r="E158" s="983" t="s">
        <v>2972</v>
      </c>
      <c r="F158" s="983" t="s">
        <v>2973</v>
      </c>
      <c r="G158" s="983" t="s">
        <v>2974</v>
      </c>
      <c r="H158" s="983" t="s">
        <v>2975</v>
      </c>
      <c r="I158" s="983" t="s">
        <v>2976</v>
      </c>
      <c r="J158" s="966"/>
      <c r="K158" s="817"/>
      <c r="L158" s="817"/>
      <c r="M158" s="817"/>
      <c r="N158" s="817"/>
      <c r="O158" s="817"/>
      <c r="P158" s="817"/>
      <c r="Q158" s="817"/>
      <c r="R158" s="817"/>
      <c r="S158" s="817"/>
      <c r="T158" s="817"/>
      <c r="U158" s="817"/>
      <c r="V158" s="817"/>
      <c r="W158" s="817"/>
      <c r="X158" s="817"/>
      <c r="Y158" s="817"/>
      <c r="Z158" s="817"/>
      <c r="AA158" s="817"/>
    </row>
    <row r="159" spans="1:27" ht="30" customHeight="1">
      <c r="A159" s="966"/>
      <c r="B159" s="1506"/>
      <c r="C159" s="1506"/>
      <c r="D159" s="984" t="s">
        <v>2978</v>
      </c>
      <c r="E159" s="983" t="s">
        <v>2979</v>
      </c>
      <c r="F159" s="983" t="s">
        <v>2980</v>
      </c>
      <c r="G159" s="983" t="s">
        <v>2981</v>
      </c>
      <c r="H159" s="983" t="s">
        <v>2982</v>
      </c>
      <c r="I159" s="983" t="s">
        <v>2983</v>
      </c>
      <c r="J159" s="966"/>
      <c r="K159" s="817"/>
      <c r="L159" s="817"/>
      <c r="M159" s="817"/>
      <c r="N159" s="817"/>
      <c r="O159" s="817"/>
      <c r="P159" s="817"/>
      <c r="Q159" s="817"/>
      <c r="R159" s="817"/>
      <c r="S159" s="817"/>
      <c r="T159" s="817"/>
      <c r="U159" s="817"/>
      <c r="V159" s="817"/>
      <c r="W159" s="817"/>
      <c r="X159" s="817"/>
      <c r="Y159" s="817"/>
      <c r="Z159" s="817"/>
      <c r="AA159" s="817"/>
    </row>
    <row r="160" spans="1:27" ht="30" customHeight="1">
      <c r="A160" s="966"/>
      <c r="B160" s="1506"/>
      <c r="C160" s="1506"/>
      <c r="D160" s="984" t="s">
        <v>2984</v>
      </c>
      <c r="E160" s="983" t="s">
        <v>5743</v>
      </c>
      <c r="F160" s="983" t="s">
        <v>5742</v>
      </c>
      <c r="G160" s="983" t="s">
        <v>5741</v>
      </c>
      <c r="H160" s="983" t="s">
        <v>5740</v>
      </c>
      <c r="I160" s="983" t="s">
        <v>5739</v>
      </c>
      <c r="J160" s="966"/>
      <c r="K160" s="817"/>
      <c r="L160" s="817"/>
      <c r="M160" s="817"/>
      <c r="N160" s="817"/>
      <c r="O160" s="817"/>
      <c r="P160" s="817"/>
      <c r="Q160" s="817"/>
      <c r="R160" s="817"/>
      <c r="S160" s="817"/>
      <c r="T160" s="817"/>
      <c r="U160" s="817"/>
      <c r="V160" s="817"/>
      <c r="W160" s="817"/>
      <c r="X160" s="817"/>
      <c r="Y160" s="817"/>
      <c r="Z160" s="817"/>
      <c r="AA160" s="817"/>
    </row>
    <row r="161" spans="1:27" ht="49.5">
      <c r="A161" s="966"/>
      <c r="B161" s="1506"/>
      <c r="C161" s="1516" t="s">
        <v>2249</v>
      </c>
      <c r="D161" s="984" t="s">
        <v>2994</v>
      </c>
      <c r="E161" s="983" t="s">
        <v>2995</v>
      </c>
      <c r="F161" s="983" t="s">
        <v>2996</v>
      </c>
      <c r="G161" s="983" t="s">
        <v>2997</v>
      </c>
      <c r="H161" s="983" t="s">
        <v>2998</v>
      </c>
      <c r="I161" s="983" t="s">
        <v>2999</v>
      </c>
      <c r="J161" s="966"/>
      <c r="K161" s="817"/>
      <c r="L161" s="817"/>
      <c r="M161" s="817"/>
      <c r="N161" s="817"/>
      <c r="O161" s="817"/>
      <c r="P161" s="817"/>
      <c r="Q161" s="817"/>
      <c r="R161" s="817"/>
      <c r="S161" s="817"/>
      <c r="T161" s="817"/>
      <c r="U161" s="817"/>
      <c r="V161" s="817"/>
      <c r="W161" s="817"/>
      <c r="X161" s="817"/>
      <c r="Y161" s="817"/>
      <c r="Z161" s="817"/>
      <c r="AA161" s="817"/>
    </row>
    <row r="162" spans="1:27" ht="33">
      <c r="A162" s="966"/>
      <c r="B162" s="1506"/>
      <c r="C162" s="1516"/>
      <c r="D162" s="984" t="s">
        <v>2560</v>
      </c>
      <c r="E162" s="983" t="s">
        <v>3000</v>
      </c>
      <c r="F162" s="983" t="s">
        <v>3001</v>
      </c>
      <c r="G162" s="983" t="s">
        <v>3002</v>
      </c>
      <c r="H162" s="983" t="s">
        <v>3003</v>
      </c>
      <c r="I162" s="983" t="s">
        <v>3004</v>
      </c>
      <c r="J162" s="966"/>
      <c r="K162" s="817"/>
      <c r="L162" s="817"/>
      <c r="M162" s="817"/>
      <c r="N162" s="817"/>
      <c r="O162" s="817"/>
      <c r="P162" s="817"/>
      <c r="Q162" s="817"/>
      <c r="R162" s="817"/>
      <c r="S162" s="817"/>
      <c r="T162" s="817"/>
      <c r="U162" s="817"/>
      <c r="V162" s="817"/>
      <c r="W162" s="817"/>
      <c r="X162" s="817"/>
      <c r="Y162" s="817"/>
      <c r="Z162" s="817"/>
      <c r="AA162" s="817"/>
    </row>
    <row r="163" spans="1:27" ht="30" customHeight="1">
      <c r="A163" s="966"/>
      <c r="B163" s="1506"/>
      <c r="C163" s="1516"/>
      <c r="D163" s="984" t="s">
        <v>3005</v>
      </c>
      <c r="E163" s="983" t="s">
        <v>5738</v>
      </c>
      <c r="F163" s="983" t="s">
        <v>5737</v>
      </c>
      <c r="G163" s="983" t="s">
        <v>5736</v>
      </c>
      <c r="H163" s="983" t="s">
        <v>5735</v>
      </c>
      <c r="I163" s="983" t="s">
        <v>5734</v>
      </c>
      <c r="J163" s="966"/>
      <c r="K163" s="817"/>
      <c r="L163" s="817"/>
      <c r="M163" s="817"/>
      <c r="N163" s="817"/>
      <c r="O163" s="817"/>
      <c r="P163" s="817"/>
      <c r="Q163" s="817"/>
      <c r="R163" s="817"/>
      <c r="S163" s="817"/>
      <c r="T163" s="817"/>
      <c r="U163" s="817"/>
      <c r="V163" s="817"/>
      <c r="W163" s="817"/>
      <c r="X163" s="817"/>
      <c r="Y163" s="817"/>
      <c r="Z163" s="817"/>
      <c r="AA163" s="817"/>
    </row>
    <row r="164" spans="1:27" ht="30" customHeight="1">
      <c r="A164" s="966"/>
      <c r="B164" s="1506"/>
      <c r="C164" s="1516"/>
      <c r="D164" s="984" t="s">
        <v>3012</v>
      </c>
      <c r="E164" s="983" t="s">
        <v>3014</v>
      </c>
      <c r="F164" s="983" t="s">
        <v>5733</v>
      </c>
      <c r="G164" s="983" t="s">
        <v>5732</v>
      </c>
      <c r="H164" s="983" t="s">
        <v>5731</v>
      </c>
      <c r="I164" s="983" t="s">
        <v>5730</v>
      </c>
      <c r="J164" s="966"/>
      <c r="K164" s="817"/>
      <c r="L164" s="817"/>
      <c r="M164" s="817"/>
      <c r="N164" s="817"/>
      <c r="O164" s="817"/>
      <c r="P164" s="817"/>
      <c r="Q164" s="817"/>
      <c r="R164" s="817"/>
      <c r="S164" s="817"/>
      <c r="T164" s="817"/>
      <c r="U164" s="817"/>
      <c r="V164" s="817"/>
      <c r="W164" s="817"/>
      <c r="X164" s="817"/>
      <c r="Y164" s="817"/>
      <c r="Z164" s="817"/>
      <c r="AA164" s="817"/>
    </row>
    <row r="165" spans="1:27" ht="30" customHeight="1">
      <c r="A165" s="966"/>
      <c r="B165" s="1506"/>
      <c r="C165" s="1516"/>
      <c r="D165" s="984" t="s">
        <v>3018</v>
      </c>
      <c r="E165" s="983" t="s">
        <v>3019</v>
      </c>
      <c r="F165" s="983" t="s">
        <v>3020</v>
      </c>
      <c r="G165" s="983" t="s">
        <v>3021</v>
      </c>
      <c r="H165" s="983" t="s">
        <v>3022</v>
      </c>
      <c r="I165" s="983" t="s">
        <v>3023</v>
      </c>
      <c r="J165" s="966"/>
      <c r="K165" s="817"/>
      <c r="L165" s="817"/>
      <c r="M165" s="817"/>
      <c r="N165" s="817"/>
      <c r="O165" s="817"/>
      <c r="P165" s="817"/>
      <c r="Q165" s="817"/>
      <c r="R165" s="817"/>
      <c r="S165" s="817"/>
      <c r="T165" s="817"/>
      <c r="U165" s="817"/>
      <c r="V165" s="817"/>
      <c r="W165" s="817"/>
      <c r="X165" s="817"/>
      <c r="Y165" s="817"/>
      <c r="Z165" s="817"/>
      <c r="AA165" s="817"/>
    </row>
    <row r="166" spans="1:27" ht="30" customHeight="1">
      <c r="A166" s="966"/>
      <c r="B166" s="1506"/>
      <c r="C166" s="1516"/>
      <c r="D166" s="984" t="s">
        <v>3024</v>
      </c>
      <c r="E166" s="983" t="s">
        <v>5729</v>
      </c>
      <c r="F166" s="983" t="s">
        <v>5728</v>
      </c>
      <c r="G166" s="983" t="s">
        <v>5727</v>
      </c>
      <c r="H166" s="983" t="s">
        <v>5726</v>
      </c>
      <c r="I166" s="983" t="s">
        <v>5725</v>
      </c>
      <c r="J166" s="966"/>
      <c r="K166" s="817"/>
      <c r="L166" s="817"/>
      <c r="M166" s="817"/>
      <c r="N166" s="817"/>
      <c r="O166" s="817"/>
      <c r="P166" s="817"/>
      <c r="Q166" s="817"/>
      <c r="R166" s="817"/>
      <c r="S166" s="817"/>
      <c r="T166" s="817"/>
      <c r="U166" s="817"/>
      <c r="V166" s="817"/>
      <c r="W166" s="817"/>
      <c r="X166" s="817"/>
      <c r="Y166" s="817"/>
      <c r="Z166" s="817"/>
      <c r="AA166" s="817"/>
    </row>
    <row r="167" spans="1:27" ht="30" customHeight="1">
      <c r="A167" s="966"/>
      <c r="B167" s="1506"/>
      <c r="C167" s="1516"/>
      <c r="D167" s="984" t="s">
        <v>3048</v>
      </c>
      <c r="E167" s="983" t="s">
        <v>3049</v>
      </c>
      <c r="F167" s="983" t="s">
        <v>3050</v>
      </c>
      <c r="G167" s="983" t="s">
        <v>3051</v>
      </c>
      <c r="H167" s="983" t="s">
        <v>3052</v>
      </c>
      <c r="I167" s="983" t="s">
        <v>3053</v>
      </c>
      <c r="J167" s="966"/>
      <c r="K167" s="817"/>
      <c r="L167" s="817"/>
      <c r="M167" s="817"/>
      <c r="N167" s="817"/>
      <c r="O167" s="817"/>
      <c r="P167" s="817"/>
      <c r="Q167" s="817"/>
      <c r="R167" s="817"/>
      <c r="S167" s="817"/>
      <c r="T167" s="817"/>
      <c r="U167" s="817"/>
      <c r="V167" s="817"/>
      <c r="W167" s="817"/>
      <c r="X167" s="817"/>
      <c r="Y167" s="817"/>
      <c r="Z167" s="817"/>
      <c r="AA167" s="817"/>
    </row>
    <row r="168" spans="1:27" ht="30" customHeight="1">
      <c r="A168" s="966"/>
      <c r="B168" s="1506"/>
      <c r="C168" s="1516"/>
      <c r="D168" s="984" t="s">
        <v>3054</v>
      </c>
      <c r="E168" s="983" t="s">
        <v>3055</v>
      </c>
      <c r="F168" s="983" t="s">
        <v>3056</v>
      </c>
      <c r="G168" s="983" t="s">
        <v>3057</v>
      </c>
      <c r="H168" s="983" t="s">
        <v>3058</v>
      </c>
      <c r="I168" s="983" t="s">
        <v>3059</v>
      </c>
      <c r="J168" s="966"/>
      <c r="K168" s="817"/>
      <c r="L168" s="817"/>
      <c r="M168" s="817"/>
      <c r="N168" s="817"/>
      <c r="O168" s="817"/>
      <c r="P168" s="817"/>
      <c r="Q168" s="817"/>
      <c r="R168" s="817"/>
      <c r="S168" s="817"/>
      <c r="T168" s="817"/>
      <c r="U168" s="817"/>
      <c r="V168" s="817"/>
      <c r="W168" s="817"/>
      <c r="X168" s="817"/>
      <c r="Y168" s="817"/>
      <c r="Z168" s="817"/>
      <c r="AA168" s="817"/>
    </row>
    <row r="169" spans="1:27" ht="30" customHeight="1">
      <c r="A169" s="966"/>
      <c r="B169" s="1506"/>
      <c r="C169" s="1516"/>
      <c r="D169" s="984" t="s">
        <v>3060</v>
      </c>
      <c r="E169" s="983" t="s">
        <v>3061</v>
      </c>
      <c r="F169" s="983" t="s">
        <v>3062</v>
      </c>
      <c r="G169" s="983" t="s">
        <v>3063</v>
      </c>
      <c r="H169" s="983" t="s">
        <v>3064</v>
      </c>
      <c r="I169" s="983" t="s">
        <v>3065</v>
      </c>
      <c r="J169" s="966"/>
      <c r="K169" s="817"/>
      <c r="L169" s="817"/>
      <c r="M169" s="817"/>
      <c r="N169" s="817"/>
      <c r="O169" s="817"/>
      <c r="P169" s="817"/>
      <c r="Q169" s="817"/>
      <c r="R169" s="817"/>
      <c r="S169" s="817"/>
      <c r="T169" s="817"/>
      <c r="U169" s="817"/>
      <c r="V169" s="817"/>
      <c r="W169" s="817"/>
      <c r="X169" s="817"/>
      <c r="Y169" s="817"/>
      <c r="Z169" s="817"/>
      <c r="AA169" s="817"/>
    </row>
    <row r="170" spans="1:27" ht="30" customHeight="1">
      <c r="A170" s="966"/>
      <c r="B170" s="1506"/>
      <c r="C170" s="1516"/>
      <c r="D170" s="984" t="s">
        <v>3073</v>
      </c>
      <c r="E170" s="983" t="s">
        <v>5724</v>
      </c>
      <c r="F170" s="983" t="s">
        <v>5723</v>
      </c>
      <c r="G170" s="983" t="s">
        <v>3076</v>
      </c>
      <c r="H170" s="983" t="s">
        <v>3077</v>
      </c>
      <c r="I170" s="983" t="s">
        <v>3078</v>
      </c>
      <c r="J170" s="966"/>
      <c r="K170" s="817"/>
      <c r="L170" s="817"/>
      <c r="M170" s="817"/>
      <c r="N170" s="817"/>
      <c r="O170" s="817"/>
      <c r="P170" s="817"/>
      <c r="Q170" s="817"/>
      <c r="R170" s="817"/>
      <c r="S170" s="817"/>
      <c r="T170" s="817"/>
      <c r="U170" s="817"/>
      <c r="V170" s="817"/>
      <c r="W170" s="817"/>
      <c r="X170" s="817"/>
      <c r="Y170" s="817"/>
      <c r="Z170" s="817"/>
      <c r="AA170" s="817"/>
    </row>
    <row r="171" spans="1:27" ht="30" customHeight="1">
      <c r="A171" s="966"/>
      <c r="B171" s="1506"/>
      <c r="C171" s="1516"/>
      <c r="D171" s="984" t="s">
        <v>3079</v>
      </c>
      <c r="E171" s="983" t="s">
        <v>3080</v>
      </c>
      <c r="F171" s="983" t="s">
        <v>3081</v>
      </c>
      <c r="G171" s="983" t="s">
        <v>3082</v>
      </c>
      <c r="H171" s="983" t="s">
        <v>3083</v>
      </c>
      <c r="I171" s="983" t="s">
        <v>3084</v>
      </c>
      <c r="J171" s="966"/>
      <c r="K171" s="817"/>
      <c r="L171" s="817"/>
      <c r="M171" s="817"/>
      <c r="N171" s="817"/>
      <c r="O171" s="817"/>
      <c r="P171" s="817"/>
      <c r="Q171" s="817"/>
      <c r="R171" s="817"/>
      <c r="S171" s="817"/>
      <c r="T171" s="817"/>
      <c r="U171" s="817"/>
      <c r="V171" s="817"/>
      <c r="W171" s="817"/>
      <c r="X171" s="817"/>
      <c r="Y171" s="817"/>
      <c r="Z171" s="817"/>
      <c r="AA171" s="817"/>
    </row>
    <row r="172" spans="1:27" ht="30" customHeight="1">
      <c r="A172" s="966"/>
      <c r="B172" s="1506"/>
      <c r="C172" s="1516"/>
      <c r="D172" s="984" t="s">
        <v>3085</v>
      </c>
      <c r="E172" s="1467" t="s">
        <v>5722</v>
      </c>
      <c r="F172" s="1468"/>
      <c r="G172" s="1468"/>
      <c r="H172" s="1468"/>
      <c r="I172" s="1469"/>
      <c r="J172" s="966"/>
      <c r="K172" s="817"/>
      <c r="L172" s="817"/>
      <c r="M172" s="817"/>
      <c r="N172" s="817"/>
      <c r="O172" s="817"/>
      <c r="P172" s="817"/>
      <c r="Q172" s="817"/>
      <c r="R172" s="817"/>
      <c r="S172" s="817"/>
      <c r="T172" s="817"/>
      <c r="U172" s="817"/>
      <c r="V172" s="817"/>
      <c r="W172" s="817"/>
      <c r="X172" s="817"/>
      <c r="Y172" s="817"/>
      <c r="Z172" s="817"/>
      <c r="AA172" s="817"/>
    </row>
    <row r="173" spans="1:27" ht="30" customHeight="1">
      <c r="A173" s="966"/>
      <c r="B173" s="1506"/>
      <c r="C173" s="1516"/>
      <c r="D173" s="984" t="s">
        <v>3091</v>
      </c>
      <c r="E173" s="983" t="s">
        <v>3092</v>
      </c>
      <c r="F173" s="983" t="s">
        <v>3093</v>
      </c>
      <c r="G173" s="983" t="s">
        <v>3094</v>
      </c>
      <c r="H173" s="983" t="s">
        <v>3095</v>
      </c>
      <c r="I173" s="983" t="s">
        <v>3096</v>
      </c>
      <c r="J173" s="966"/>
      <c r="K173" s="817"/>
      <c r="L173" s="817"/>
      <c r="M173" s="817"/>
      <c r="N173" s="817"/>
      <c r="O173" s="817"/>
      <c r="P173" s="817"/>
      <c r="Q173" s="817"/>
      <c r="R173" s="817"/>
      <c r="S173" s="817"/>
      <c r="T173" s="817"/>
      <c r="U173" s="817"/>
      <c r="V173" s="817"/>
      <c r="W173" s="817"/>
      <c r="X173" s="817"/>
      <c r="Y173" s="817"/>
      <c r="Z173" s="817"/>
      <c r="AA173" s="817"/>
    </row>
    <row r="174" spans="1:27" ht="30" customHeight="1">
      <c r="A174" s="966"/>
      <c r="B174" s="1506"/>
      <c r="C174" s="1516"/>
      <c r="D174" s="984" t="s">
        <v>3097</v>
      </c>
      <c r="E174" s="983" t="s">
        <v>5721</v>
      </c>
      <c r="F174" s="983" t="s">
        <v>5720</v>
      </c>
      <c r="G174" s="983" t="s">
        <v>5719</v>
      </c>
      <c r="H174" s="983" t="s">
        <v>5718</v>
      </c>
      <c r="I174" s="983" t="s">
        <v>3102</v>
      </c>
      <c r="J174" s="966"/>
      <c r="K174" s="817"/>
      <c r="L174" s="817"/>
      <c r="M174" s="817"/>
      <c r="N174" s="817"/>
      <c r="O174" s="817"/>
      <c r="P174" s="817"/>
      <c r="Q174" s="817"/>
      <c r="R174" s="817"/>
      <c r="S174" s="817"/>
      <c r="T174" s="817"/>
      <c r="U174" s="817"/>
      <c r="V174" s="817"/>
      <c r="W174" s="817"/>
      <c r="X174" s="817"/>
      <c r="Y174" s="817"/>
      <c r="Z174" s="817"/>
      <c r="AA174" s="817"/>
    </row>
    <row r="175" spans="1:27" ht="30" customHeight="1">
      <c r="A175" s="966"/>
      <c r="B175" s="1506"/>
      <c r="C175" s="1516"/>
      <c r="D175" s="984" t="s">
        <v>5717</v>
      </c>
      <c r="E175" s="983" t="s">
        <v>5716</v>
      </c>
      <c r="F175" s="983" t="s">
        <v>5715</v>
      </c>
      <c r="G175" s="983" t="s">
        <v>5714</v>
      </c>
      <c r="H175" s="983" t="s">
        <v>5713</v>
      </c>
      <c r="I175" s="983" t="s">
        <v>5712</v>
      </c>
      <c r="J175" s="966"/>
      <c r="K175" s="817"/>
      <c r="L175" s="817"/>
      <c r="M175" s="817"/>
      <c r="N175" s="817"/>
      <c r="O175" s="817"/>
      <c r="P175" s="817"/>
      <c r="Q175" s="817"/>
      <c r="R175" s="817"/>
      <c r="S175" s="817"/>
      <c r="T175" s="817"/>
      <c r="U175" s="817"/>
      <c r="V175" s="817"/>
      <c r="W175" s="817"/>
      <c r="X175" s="817"/>
      <c r="Y175" s="817"/>
      <c r="Z175" s="817"/>
      <c r="AA175" s="817"/>
    </row>
    <row r="176" spans="1:27" ht="30" customHeight="1">
      <c r="A176" s="966"/>
      <c r="B176" s="1506"/>
      <c r="C176" s="1516"/>
      <c r="D176" s="984" t="s">
        <v>3103</v>
      </c>
      <c r="E176" s="983" t="s">
        <v>3104</v>
      </c>
      <c r="F176" s="983" t="s">
        <v>3105</v>
      </c>
      <c r="G176" s="983" t="s">
        <v>3106</v>
      </c>
      <c r="H176" s="983" t="s">
        <v>3107</v>
      </c>
      <c r="I176" s="983" t="s">
        <v>3108</v>
      </c>
      <c r="J176" s="966"/>
      <c r="K176" s="817"/>
      <c r="L176" s="817"/>
      <c r="M176" s="817"/>
      <c r="N176" s="817"/>
      <c r="O176" s="817"/>
      <c r="P176" s="817"/>
      <c r="Q176" s="817"/>
      <c r="R176" s="817"/>
      <c r="S176" s="817"/>
      <c r="T176" s="817"/>
      <c r="U176" s="817"/>
      <c r="V176" s="817"/>
      <c r="W176" s="817"/>
      <c r="X176" s="817"/>
      <c r="Y176" s="817"/>
      <c r="Z176" s="817"/>
      <c r="AA176" s="817"/>
    </row>
    <row r="177" spans="1:27" ht="33">
      <c r="A177" s="966"/>
      <c r="B177" s="1505" t="s">
        <v>709</v>
      </c>
      <c r="C177" s="1505" t="s">
        <v>2175</v>
      </c>
      <c r="D177" s="984" t="s">
        <v>3135</v>
      </c>
      <c r="E177" s="983" t="s">
        <v>3136</v>
      </c>
      <c r="F177" s="983" t="s">
        <v>3137</v>
      </c>
      <c r="G177" s="983" t="s">
        <v>3138</v>
      </c>
      <c r="H177" s="983" t="s">
        <v>3139</v>
      </c>
      <c r="I177" s="983" t="s">
        <v>3140</v>
      </c>
      <c r="J177" s="966"/>
      <c r="K177" s="817"/>
      <c r="L177" s="817"/>
      <c r="M177" s="817"/>
      <c r="N177" s="817"/>
      <c r="O177" s="817"/>
      <c r="P177" s="817"/>
      <c r="Q177" s="817"/>
      <c r="R177" s="817"/>
      <c r="S177" s="817"/>
      <c r="T177" s="817"/>
      <c r="U177" s="817"/>
      <c r="V177" s="817"/>
      <c r="W177" s="817"/>
      <c r="X177" s="817"/>
      <c r="Y177" s="817"/>
      <c r="Z177" s="817"/>
      <c r="AA177" s="817"/>
    </row>
    <row r="178" spans="1:27" ht="33">
      <c r="A178" s="966"/>
      <c r="B178" s="1506"/>
      <c r="C178" s="1506"/>
      <c r="D178" s="984" t="s">
        <v>3141</v>
      </c>
      <c r="E178" s="983" t="s">
        <v>3142</v>
      </c>
      <c r="F178" s="983" t="s">
        <v>3143</v>
      </c>
      <c r="G178" s="983" t="s">
        <v>3144</v>
      </c>
      <c r="H178" s="983" t="s">
        <v>3145</v>
      </c>
      <c r="I178" s="983" t="s">
        <v>3146</v>
      </c>
      <c r="J178" s="966"/>
      <c r="K178" s="817"/>
      <c r="L178" s="817"/>
      <c r="M178" s="817"/>
      <c r="N178" s="817"/>
      <c r="O178" s="817"/>
      <c r="P178" s="817"/>
      <c r="Q178" s="817"/>
      <c r="R178" s="817"/>
      <c r="S178" s="817"/>
      <c r="T178" s="817"/>
      <c r="U178" s="817"/>
      <c r="V178" s="817"/>
      <c r="W178" s="817"/>
      <c r="X178" s="817"/>
      <c r="Y178" s="817"/>
      <c r="Z178" s="817"/>
      <c r="AA178" s="817"/>
    </row>
    <row r="179" spans="1:27" ht="30" customHeight="1">
      <c r="A179" s="966"/>
      <c r="B179" s="1506"/>
      <c r="C179" s="1506"/>
      <c r="D179" s="984" t="s">
        <v>3159</v>
      </c>
      <c r="E179" s="983" t="s">
        <v>3160</v>
      </c>
      <c r="F179" s="983" t="s">
        <v>3161</v>
      </c>
      <c r="G179" s="983" t="s">
        <v>3162</v>
      </c>
      <c r="H179" s="983" t="s">
        <v>3163</v>
      </c>
      <c r="I179" s="983" t="s">
        <v>3164</v>
      </c>
      <c r="J179" s="966"/>
      <c r="K179" s="817"/>
      <c r="L179" s="817"/>
      <c r="M179" s="817"/>
      <c r="N179" s="817"/>
      <c r="O179" s="817"/>
      <c r="P179" s="817"/>
      <c r="Q179" s="817"/>
      <c r="R179" s="817"/>
      <c r="S179" s="817"/>
      <c r="T179" s="817"/>
      <c r="U179" s="817"/>
      <c r="V179" s="817"/>
      <c r="W179" s="817"/>
      <c r="X179" s="817"/>
      <c r="Y179" s="817"/>
      <c r="Z179" s="817"/>
      <c r="AA179" s="817"/>
    </row>
    <row r="180" spans="1:27" ht="30" customHeight="1">
      <c r="A180" s="966"/>
      <c r="B180" s="1506"/>
      <c r="C180" s="1505" t="s">
        <v>2182</v>
      </c>
      <c r="D180" s="984" t="s">
        <v>3165</v>
      </c>
      <c r="E180" s="983" t="s">
        <v>3166</v>
      </c>
      <c r="F180" s="983" t="s">
        <v>3167</v>
      </c>
      <c r="G180" s="983" t="s">
        <v>3168</v>
      </c>
      <c r="H180" s="983" t="s">
        <v>3169</v>
      </c>
      <c r="I180" s="983" t="s">
        <v>3170</v>
      </c>
      <c r="J180" s="966"/>
      <c r="K180" s="817"/>
      <c r="L180" s="817"/>
      <c r="M180" s="817"/>
      <c r="N180" s="817"/>
      <c r="O180" s="817"/>
      <c r="P180" s="817"/>
      <c r="Q180" s="817"/>
      <c r="R180" s="817"/>
      <c r="S180" s="817"/>
      <c r="T180" s="817"/>
      <c r="U180" s="817"/>
      <c r="V180" s="817"/>
      <c r="W180" s="817"/>
      <c r="X180" s="817"/>
      <c r="Y180" s="817"/>
      <c r="Z180" s="817"/>
      <c r="AA180" s="817"/>
    </row>
    <row r="181" spans="1:27" ht="30" customHeight="1">
      <c r="A181" s="966"/>
      <c r="B181" s="1506"/>
      <c r="C181" s="1506"/>
      <c r="D181" s="984" t="s">
        <v>3171</v>
      </c>
      <c r="E181" s="1467" t="s">
        <v>5711</v>
      </c>
      <c r="F181" s="1468"/>
      <c r="G181" s="1468"/>
      <c r="H181" s="1468"/>
      <c r="I181" s="1469"/>
      <c r="J181" s="966"/>
      <c r="K181" s="817"/>
      <c r="L181" s="817"/>
      <c r="M181" s="817"/>
      <c r="N181" s="817"/>
      <c r="O181" s="817"/>
      <c r="P181" s="817"/>
      <c r="Q181" s="817"/>
      <c r="R181" s="817"/>
      <c r="S181" s="817"/>
      <c r="T181" s="817"/>
      <c r="U181" s="817"/>
      <c r="V181" s="817"/>
      <c r="W181" s="817"/>
      <c r="X181" s="817"/>
      <c r="Y181" s="817"/>
      <c r="Z181" s="817"/>
      <c r="AA181" s="817"/>
    </row>
    <row r="182" spans="1:27" ht="30" customHeight="1">
      <c r="A182" s="966"/>
      <c r="B182" s="1506"/>
      <c r="C182" s="1506"/>
      <c r="D182" s="984" t="s">
        <v>3177</v>
      </c>
      <c r="E182" s="983" t="s">
        <v>3178</v>
      </c>
      <c r="F182" s="983" t="s">
        <v>3178</v>
      </c>
      <c r="G182" s="983" t="s">
        <v>3179</v>
      </c>
      <c r="H182" s="983" t="s">
        <v>3179</v>
      </c>
      <c r="I182" s="983" t="s">
        <v>3180</v>
      </c>
      <c r="J182" s="966"/>
      <c r="K182" s="817"/>
      <c r="L182" s="817"/>
      <c r="M182" s="817"/>
      <c r="N182" s="817"/>
      <c r="O182" s="817"/>
      <c r="P182" s="817"/>
      <c r="Q182" s="817"/>
      <c r="R182" s="817"/>
      <c r="S182" s="817"/>
      <c r="T182" s="817"/>
      <c r="U182" s="817"/>
      <c r="V182" s="817"/>
      <c r="W182" s="817"/>
      <c r="X182" s="817"/>
      <c r="Y182" s="817"/>
      <c r="Z182" s="817"/>
      <c r="AA182" s="817"/>
    </row>
    <row r="183" spans="1:27" ht="49.5">
      <c r="A183" s="966"/>
      <c r="B183" s="1506"/>
      <c r="C183" s="1506"/>
      <c r="D183" s="984" t="s">
        <v>3181</v>
      </c>
      <c r="E183" s="983" t="s">
        <v>3182</v>
      </c>
      <c r="F183" s="983" t="s">
        <v>3183</v>
      </c>
      <c r="G183" s="983" t="s">
        <v>3184</v>
      </c>
      <c r="H183" s="983" t="s">
        <v>3185</v>
      </c>
      <c r="I183" s="983" t="s">
        <v>3186</v>
      </c>
      <c r="J183" s="966"/>
      <c r="K183" s="817"/>
      <c r="L183" s="817"/>
      <c r="M183" s="817"/>
      <c r="N183" s="817"/>
      <c r="O183" s="817"/>
      <c r="P183" s="817"/>
      <c r="Q183" s="817"/>
      <c r="R183" s="817"/>
      <c r="S183" s="817"/>
      <c r="T183" s="817"/>
      <c r="U183" s="817"/>
      <c r="V183" s="817"/>
      <c r="W183" s="817"/>
      <c r="X183" s="817"/>
      <c r="Y183" s="817"/>
      <c r="Z183" s="817"/>
      <c r="AA183" s="817"/>
    </row>
    <row r="184" spans="1:27" ht="30" customHeight="1">
      <c r="A184" s="966"/>
      <c r="B184" s="1506"/>
      <c r="C184" s="1506"/>
      <c r="D184" s="984" t="s">
        <v>3310</v>
      </c>
      <c r="E184" s="1467" t="s">
        <v>5710</v>
      </c>
      <c r="F184" s="1468"/>
      <c r="G184" s="1468"/>
      <c r="H184" s="1468"/>
      <c r="I184" s="1469"/>
      <c r="J184" s="966"/>
      <c r="K184" s="817"/>
      <c r="L184" s="817"/>
      <c r="M184" s="817"/>
      <c r="N184" s="817"/>
      <c r="O184" s="817"/>
      <c r="P184" s="817"/>
      <c r="Q184" s="817"/>
      <c r="R184" s="817"/>
      <c r="S184" s="817"/>
      <c r="T184" s="817"/>
      <c r="U184" s="817"/>
      <c r="V184" s="817"/>
      <c r="W184" s="817"/>
      <c r="X184" s="817"/>
      <c r="Y184" s="817"/>
      <c r="Z184" s="817"/>
      <c r="AA184" s="817"/>
    </row>
    <row r="185" spans="1:27" ht="30" customHeight="1">
      <c r="A185" s="966"/>
      <c r="B185" s="1506"/>
      <c r="C185" s="1506"/>
      <c r="D185" s="984" t="s">
        <v>3187</v>
      </c>
      <c r="E185" s="983" t="s">
        <v>3188</v>
      </c>
      <c r="F185" s="983" t="s">
        <v>3189</v>
      </c>
      <c r="G185" s="983" t="s">
        <v>3190</v>
      </c>
      <c r="H185" s="983" t="s">
        <v>3191</v>
      </c>
      <c r="I185" s="983" t="s">
        <v>3192</v>
      </c>
      <c r="J185" s="966"/>
      <c r="K185" s="817"/>
      <c r="L185" s="817"/>
      <c r="M185" s="817"/>
      <c r="N185" s="817"/>
      <c r="O185" s="817"/>
      <c r="P185" s="817"/>
      <c r="Q185" s="817"/>
      <c r="R185" s="817"/>
      <c r="S185" s="817"/>
      <c r="T185" s="817"/>
      <c r="U185" s="817"/>
      <c r="V185" s="817"/>
      <c r="W185" s="817"/>
      <c r="X185" s="817"/>
      <c r="Y185" s="817"/>
      <c r="Z185" s="817"/>
      <c r="AA185" s="817"/>
    </row>
    <row r="186" spans="1:27" ht="49.5">
      <c r="A186" s="966"/>
      <c r="B186" s="1506"/>
      <c r="C186" s="1506"/>
      <c r="D186" s="984" t="s">
        <v>5709</v>
      </c>
      <c r="E186" s="983" t="s">
        <v>3193</v>
      </c>
      <c r="F186" s="983" t="s">
        <v>3194</v>
      </c>
      <c r="G186" s="983" t="s">
        <v>3195</v>
      </c>
      <c r="H186" s="983" t="s">
        <v>3196</v>
      </c>
      <c r="I186" s="983" t="s">
        <v>3197</v>
      </c>
      <c r="J186" s="966"/>
      <c r="K186" s="817"/>
      <c r="L186" s="817"/>
      <c r="M186" s="817"/>
      <c r="N186" s="817"/>
      <c r="O186" s="817"/>
      <c r="P186" s="817"/>
      <c r="Q186" s="817"/>
      <c r="R186" s="817"/>
      <c r="S186" s="817"/>
      <c r="T186" s="817"/>
      <c r="U186" s="817"/>
      <c r="V186" s="817"/>
      <c r="W186" s="817"/>
      <c r="X186" s="817"/>
      <c r="Y186" s="817"/>
      <c r="Z186" s="817"/>
      <c r="AA186" s="817"/>
    </row>
    <row r="187" spans="1:27" ht="33">
      <c r="A187" s="966"/>
      <c r="B187" s="1506"/>
      <c r="C187" s="1506"/>
      <c r="D187" s="984" t="s">
        <v>3211</v>
      </c>
      <c r="E187" s="983" t="s">
        <v>5708</v>
      </c>
      <c r="F187" s="983" t="s">
        <v>5707</v>
      </c>
      <c r="G187" s="983" t="s">
        <v>5706</v>
      </c>
      <c r="H187" s="983" t="s">
        <v>5705</v>
      </c>
      <c r="I187" s="983" t="s">
        <v>5704</v>
      </c>
      <c r="J187" s="966"/>
      <c r="K187" s="817"/>
      <c r="L187" s="817"/>
      <c r="M187" s="817"/>
      <c r="N187" s="817"/>
      <c r="O187" s="817"/>
      <c r="P187" s="817"/>
      <c r="Q187" s="817"/>
      <c r="R187" s="817"/>
      <c r="S187" s="817"/>
      <c r="T187" s="817"/>
      <c r="U187" s="817"/>
      <c r="V187" s="817"/>
      <c r="W187" s="817"/>
      <c r="X187" s="817"/>
      <c r="Y187" s="817"/>
      <c r="Z187" s="817"/>
      <c r="AA187" s="817"/>
    </row>
    <row r="188" spans="1:27" ht="33">
      <c r="A188" s="966"/>
      <c r="B188" s="1506"/>
      <c r="C188" s="1506"/>
      <c r="D188" s="984" t="s">
        <v>3204</v>
      </c>
      <c r="E188" s="983" t="s">
        <v>3205</v>
      </c>
      <c r="F188" s="983" t="s">
        <v>3206</v>
      </c>
      <c r="G188" s="983" t="s">
        <v>3207</v>
      </c>
      <c r="H188" s="983" t="s">
        <v>3208</v>
      </c>
      <c r="I188" s="983" t="s">
        <v>3209</v>
      </c>
      <c r="J188" s="966"/>
      <c r="K188" s="817"/>
      <c r="L188" s="817"/>
      <c r="M188" s="817"/>
      <c r="N188" s="817"/>
      <c r="O188" s="817"/>
      <c r="P188" s="817"/>
      <c r="Q188" s="817"/>
      <c r="R188" s="817"/>
      <c r="S188" s="817"/>
      <c r="T188" s="817"/>
      <c r="U188" s="817"/>
      <c r="V188" s="817"/>
      <c r="W188" s="817"/>
      <c r="X188" s="817"/>
      <c r="Y188" s="817"/>
      <c r="Z188" s="817"/>
      <c r="AA188" s="817"/>
    </row>
    <row r="189" spans="1:27" ht="30" customHeight="1">
      <c r="A189" s="966"/>
      <c r="B189" s="1506"/>
      <c r="C189" s="984" t="s">
        <v>2249</v>
      </c>
      <c r="D189" s="984" t="s">
        <v>3224</v>
      </c>
      <c r="E189" s="983" t="s">
        <v>3225</v>
      </c>
      <c r="F189" s="983" t="s">
        <v>3226</v>
      </c>
      <c r="G189" s="983" t="s">
        <v>3227</v>
      </c>
      <c r="H189" s="983" t="s">
        <v>3228</v>
      </c>
      <c r="I189" s="983" t="s">
        <v>3229</v>
      </c>
      <c r="J189" s="966"/>
      <c r="K189" s="817"/>
      <c r="L189" s="817"/>
      <c r="M189" s="817"/>
      <c r="N189" s="817"/>
      <c r="O189" s="817"/>
      <c r="P189" s="817"/>
      <c r="Q189" s="817"/>
      <c r="R189" s="817"/>
      <c r="S189" s="817"/>
      <c r="T189" s="817"/>
      <c r="U189" s="817"/>
      <c r="V189" s="817"/>
      <c r="W189" s="817"/>
      <c r="X189" s="817"/>
      <c r="Y189" s="817"/>
      <c r="Z189" s="817"/>
      <c r="AA189" s="817"/>
    </row>
    <row r="190" spans="1:27" ht="21">
      <c r="A190" s="966"/>
      <c r="B190" s="1470" t="s">
        <v>5453</v>
      </c>
      <c r="C190" s="1470" t="s">
        <v>2166</v>
      </c>
      <c r="D190" s="1470" t="s">
        <v>2167</v>
      </c>
      <c r="E190" s="1470" t="s">
        <v>2168</v>
      </c>
      <c r="F190" s="1470"/>
      <c r="G190" s="1470"/>
      <c r="H190" s="1470"/>
      <c r="I190" s="1470"/>
      <c r="J190" s="966"/>
      <c r="K190" s="817"/>
      <c r="L190" s="817"/>
      <c r="M190" s="817"/>
      <c r="N190" s="817"/>
      <c r="O190" s="817"/>
      <c r="P190" s="817"/>
      <c r="Q190" s="817"/>
      <c r="R190" s="817"/>
      <c r="S190" s="817"/>
      <c r="T190" s="817"/>
      <c r="U190" s="817"/>
      <c r="V190" s="817"/>
      <c r="W190" s="817"/>
      <c r="X190" s="817"/>
      <c r="Y190" s="817"/>
      <c r="Z190" s="817"/>
      <c r="AA190" s="817"/>
    </row>
    <row r="191" spans="1:27" ht="21">
      <c r="A191" s="966"/>
      <c r="B191" s="1507"/>
      <c r="C191" s="1507"/>
      <c r="D191" s="1507"/>
      <c r="E191" s="982" t="s">
        <v>2169</v>
      </c>
      <c r="F191" s="982" t="s">
        <v>2170</v>
      </c>
      <c r="G191" s="982" t="s">
        <v>2171</v>
      </c>
      <c r="H191" s="982" t="s">
        <v>2172</v>
      </c>
      <c r="I191" s="982" t="s">
        <v>2173</v>
      </c>
      <c r="J191" s="966"/>
      <c r="K191" s="817"/>
      <c r="L191" s="817"/>
      <c r="M191" s="817"/>
      <c r="N191" s="817"/>
      <c r="O191" s="817"/>
      <c r="P191" s="817"/>
      <c r="Q191" s="817"/>
      <c r="R191" s="817"/>
      <c r="S191" s="817"/>
      <c r="T191" s="817"/>
      <c r="U191" s="817"/>
      <c r="V191" s="817"/>
      <c r="W191" s="817"/>
      <c r="X191" s="817"/>
      <c r="Y191" s="817"/>
      <c r="Z191" s="817"/>
      <c r="AA191" s="817"/>
    </row>
    <row r="192" spans="1:27" ht="33">
      <c r="A192" s="966"/>
      <c r="B192" s="1508" t="s">
        <v>676</v>
      </c>
      <c r="C192" s="1508" t="s">
        <v>2182</v>
      </c>
      <c r="D192" s="980" t="s">
        <v>3230</v>
      </c>
      <c r="E192" s="981" t="s">
        <v>3231</v>
      </c>
      <c r="F192" s="981" t="s">
        <v>3232</v>
      </c>
      <c r="G192" s="981" t="s">
        <v>3233</v>
      </c>
      <c r="H192" s="981" t="s">
        <v>3234</v>
      </c>
      <c r="I192" s="981" t="s">
        <v>3235</v>
      </c>
      <c r="J192" s="966"/>
      <c r="K192" s="817"/>
      <c r="L192" s="817"/>
      <c r="M192" s="817"/>
      <c r="N192" s="817"/>
      <c r="O192" s="817"/>
      <c r="P192" s="817"/>
      <c r="Q192" s="817"/>
      <c r="R192" s="817"/>
      <c r="S192" s="817"/>
      <c r="T192" s="817"/>
      <c r="U192" s="817"/>
      <c r="V192" s="817"/>
      <c r="W192" s="817"/>
      <c r="X192" s="817"/>
      <c r="Y192" s="817"/>
      <c r="Z192" s="817"/>
      <c r="AA192" s="817"/>
    </row>
    <row r="193" spans="1:27" ht="30" customHeight="1">
      <c r="A193" s="966"/>
      <c r="B193" s="1509"/>
      <c r="C193" s="1509"/>
      <c r="D193" s="980" t="s">
        <v>3237</v>
      </c>
      <c r="E193" s="981" t="s">
        <v>3238</v>
      </c>
      <c r="F193" s="981" t="s">
        <v>3239</v>
      </c>
      <c r="G193" s="981" t="s">
        <v>3240</v>
      </c>
      <c r="H193" s="981" t="s">
        <v>3241</v>
      </c>
      <c r="I193" s="981" t="s">
        <v>3242</v>
      </c>
      <c r="J193" s="966"/>
      <c r="K193" s="817"/>
      <c r="L193" s="817"/>
      <c r="M193" s="817"/>
      <c r="N193" s="817"/>
      <c r="O193" s="817"/>
      <c r="P193" s="817"/>
      <c r="Q193" s="817"/>
      <c r="R193" s="817"/>
      <c r="S193" s="817"/>
      <c r="T193" s="817"/>
      <c r="U193" s="817"/>
      <c r="V193" s="817"/>
      <c r="W193" s="817"/>
      <c r="X193" s="817"/>
      <c r="Y193" s="817"/>
      <c r="Z193" s="817"/>
      <c r="AA193" s="817"/>
    </row>
    <row r="194" spans="1:27" ht="33">
      <c r="A194" s="966"/>
      <c r="B194" s="1509"/>
      <c r="C194" s="1508" t="s">
        <v>2249</v>
      </c>
      <c r="D194" s="980" t="s">
        <v>3244</v>
      </c>
      <c r="E194" s="981" t="s">
        <v>3245</v>
      </c>
      <c r="F194" s="981" t="s">
        <v>3246</v>
      </c>
      <c r="G194" s="981" t="s">
        <v>3247</v>
      </c>
      <c r="H194" s="981" t="s">
        <v>3248</v>
      </c>
      <c r="I194" s="981" t="s">
        <v>3249</v>
      </c>
      <c r="J194" s="966"/>
      <c r="K194" s="817"/>
      <c r="L194" s="817"/>
      <c r="M194" s="817"/>
      <c r="N194" s="817"/>
      <c r="O194" s="817"/>
      <c r="P194" s="817"/>
      <c r="Q194" s="817"/>
      <c r="R194" s="817"/>
      <c r="S194" s="817"/>
      <c r="T194" s="817"/>
      <c r="U194" s="817"/>
      <c r="V194" s="817"/>
      <c r="W194" s="817"/>
      <c r="X194" s="817"/>
      <c r="Y194" s="817"/>
      <c r="Z194" s="817"/>
      <c r="AA194" s="817"/>
    </row>
    <row r="195" spans="1:27" ht="33">
      <c r="A195" s="966"/>
      <c r="B195" s="1509"/>
      <c r="C195" s="1509"/>
      <c r="D195" s="980" t="s">
        <v>3250</v>
      </c>
      <c r="E195" s="981" t="s">
        <v>5703</v>
      </c>
      <c r="F195" s="981" t="s">
        <v>5702</v>
      </c>
      <c r="G195" s="981" t="s">
        <v>5701</v>
      </c>
      <c r="H195" s="981" t="s">
        <v>5700</v>
      </c>
      <c r="I195" s="981" t="s">
        <v>5699</v>
      </c>
      <c r="J195" s="966"/>
      <c r="K195" s="817"/>
      <c r="L195" s="817"/>
      <c r="M195" s="817"/>
      <c r="N195" s="817"/>
      <c r="O195" s="817"/>
      <c r="P195" s="817"/>
      <c r="Q195" s="817"/>
      <c r="R195" s="817"/>
      <c r="S195" s="817"/>
      <c r="T195" s="817"/>
      <c r="U195" s="817"/>
      <c r="V195" s="817"/>
      <c r="W195" s="817"/>
      <c r="X195" s="817"/>
      <c r="Y195" s="817"/>
      <c r="Z195" s="817"/>
      <c r="AA195" s="817"/>
    </row>
    <row r="196" spans="1:27" ht="33">
      <c r="A196" s="966"/>
      <c r="B196" s="1509"/>
      <c r="C196" s="1509"/>
      <c r="D196" s="980" t="s">
        <v>3256</v>
      </c>
      <c r="E196" s="981" t="s">
        <v>5698</v>
      </c>
      <c r="F196" s="981" t="s">
        <v>5697</v>
      </c>
      <c r="G196" s="981" t="s">
        <v>5696</v>
      </c>
      <c r="H196" s="981" t="s">
        <v>5695</v>
      </c>
      <c r="I196" s="981" t="s">
        <v>5694</v>
      </c>
      <c r="J196" s="966"/>
      <c r="K196" s="817"/>
      <c r="L196" s="817"/>
      <c r="M196" s="817"/>
      <c r="N196" s="817"/>
      <c r="O196" s="817"/>
      <c r="P196" s="817"/>
      <c r="Q196" s="817"/>
      <c r="R196" s="817"/>
      <c r="S196" s="817"/>
      <c r="T196" s="817"/>
      <c r="U196" s="817"/>
      <c r="V196" s="817"/>
      <c r="W196" s="817"/>
      <c r="X196" s="817"/>
      <c r="Y196" s="817"/>
      <c r="Z196" s="817"/>
      <c r="AA196" s="817"/>
    </row>
    <row r="197" spans="1:27" ht="30" customHeight="1">
      <c r="A197" s="966"/>
      <c r="B197" s="1508" t="s">
        <v>709</v>
      </c>
      <c r="C197" s="1508" t="s">
        <v>2175</v>
      </c>
      <c r="D197" s="980" t="s">
        <v>3262</v>
      </c>
      <c r="E197" s="981" t="s">
        <v>5693</v>
      </c>
      <c r="F197" s="981" t="s">
        <v>5692</v>
      </c>
      <c r="G197" s="981" t="s">
        <v>5691</v>
      </c>
      <c r="H197" s="981" t="s">
        <v>5690</v>
      </c>
      <c r="I197" s="981" t="s">
        <v>5689</v>
      </c>
      <c r="J197" s="966"/>
      <c r="K197" s="817"/>
      <c r="L197" s="817"/>
      <c r="M197" s="817"/>
      <c r="N197" s="817"/>
      <c r="O197" s="817"/>
      <c r="P197" s="817"/>
      <c r="Q197" s="817"/>
      <c r="R197" s="817"/>
      <c r="S197" s="817"/>
      <c r="T197" s="817"/>
      <c r="U197" s="817"/>
      <c r="V197" s="817"/>
      <c r="W197" s="817"/>
      <c r="X197" s="817"/>
      <c r="Y197" s="817"/>
      <c r="Z197" s="817"/>
      <c r="AA197" s="817"/>
    </row>
    <row r="198" spans="1:27" ht="49.5">
      <c r="A198" s="966"/>
      <c r="B198" s="1508"/>
      <c r="C198" s="1509"/>
      <c r="D198" s="980" t="s">
        <v>3269</v>
      </c>
      <c r="E198" s="981" t="s">
        <v>3271</v>
      </c>
      <c r="F198" s="981" t="s">
        <v>3272</v>
      </c>
      <c r="G198" s="981" t="s">
        <v>3273</v>
      </c>
      <c r="H198" s="981" t="s">
        <v>3274</v>
      </c>
      <c r="I198" s="981" t="s">
        <v>5688</v>
      </c>
      <c r="J198" s="966"/>
      <c r="K198" s="817"/>
      <c r="L198" s="817"/>
      <c r="M198" s="817"/>
      <c r="N198" s="817"/>
      <c r="O198" s="817"/>
      <c r="P198" s="817"/>
      <c r="Q198" s="817"/>
      <c r="R198" s="817"/>
      <c r="S198" s="817"/>
      <c r="T198" s="817"/>
      <c r="U198" s="817"/>
      <c r="V198" s="817"/>
      <c r="W198" s="817"/>
      <c r="X198" s="817"/>
      <c r="Y198" s="817"/>
      <c r="Z198" s="817"/>
      <c r="AA198" s="817"/>
    </row>
    <row r="199" spans="1:27" ht="33">
      <c r="A199" s="966"/>
      <c r="B199" s="1508"/>
      <c r="C199" s="1509"/>
      <c r="D199" s="980" t="s">
        <v>3275</v>
      </c>
      <c r="E199" s="981" t="s">
        <v>3276</v>
      </c>
      <c r="F199" s="981" t="s">
        <v>3277</v>
      </c>
      <c r="G199" s="981" t="s">
        <v>3278</v>
      </c>
      <c r="H199" s="981" t="s">
        <v>3279</v>
      </c>
      <c r="I199" s="981" t="s">
        <v>3280</v>
      </c>
      <c r="J199" s="966"/>
      <c r="K199" s="817"/>
      <c r="L199" s="817"/>
      <c r="M199" s="817"/>
      <c r="N199" s="817"/>
      <c r="O199" s="817"/>
      <c r="P199" s="817"/>
      <c r="Q199" s="817"/>
      <c r="R199" s="817"/>
      <c r="S199" s="817"/>
      <c r="T199" s="817"/>
      <c r="U199" s="817"/>
      <c r="V199" s="817"/>
      <c r="W199" s="817"/>
      <c r="X199" s="817"/>
      <c r="Y199" s="817"/>
      <c r="Z199" s="817"/>
      <c r="AA199" s="817"/>
    </row>
    <row r="200" spans="1:27" ht="30" customHeight="1">
      <c r="A200" s="966"/>
      <c r="B200" s="1508"/>
      <c r="C200" s="1508" t="s">
        <v>2182</v>
      </c>
      <c r="D200" s="980" t="s">
        <v>2613</v>
      </c>
      <c r="E200" s="981" t="s">
        <v>3287</v>
      </c>
      <c r="F200" s="981" t="s">
        <v>3288</v>
      </c>
      <c r="G200" s="981" t="s">
        <v>3289</v>
      </c>
      <c r="H200" s="981" t="s">
        <v>3290</v>
      </c>
      <c r="I200" s="981" t="s">
        <v>3291</v>
      </c>
      <c r="J200" s="966"/>
      <c r="K200" s="817"/>
      <c r="L200" s="817"/>
      <c r="M200" s="817"/>
      <c r="N200" s="817"/>
      <c r="O200" s="817"/>
      <c r="P200" s="817"/>
      <c r="Q200" s="817"/>
      <c r="R200" s="817"/>
      <c r="S200" s="817"/>
      <c r="T200" s="817"/>
      <c r="U200" s="817"/>
      <c r="V200" s="817"/>
      <c r="W200" s="817"/>
      <c r="X200" s="817"/>
      <c r="Y200" s="817"/>
      <c r="Z200" s="817"/>
      <c r="AA200" s="817"/>
    </row>
    <row r="201" spans="1:27" ht="33">
      <c r="A201" s="966"/>
      <c r="B201" s="1508"/>
      <c r="C201" s="1509"/>
      <c r="D201" s="980" t="s">
        <v>3298</v>
      </c>
      <c r="E201" s="981" t="s">
        <v>3299</v>
      </c>
      <c r="F201" s="981" t="s">
        <v>3300</v>
      </c>
      <c r="G201" s="981" t="s">
        <v>3301</v>
      </c>
      <c r="H201" s="981" t="s">
        <v>3302</v>
      </c>
      <c r="I201" s="981" t="s">
        <v>3303</v>
      </c>
      <c r="J201" s="966"/>
      <c r="K201" s="817"/>
      <c r="L201" s="817"/>
      <c r="M201" s="817"/>
      <c r="N201" s="817"/>
      <c r="O201" s="817"/>
      <c r="P201" s="817"/>
      <c r="Q201" s="817"/>
      <c r="R201" s="817"/>
      <c r="S201" s="817"/>
      <c r="T201" s="817"/>
      <c r="U201" s="817"/>
      <c r="V201" s="817"/>
      <c r="W201" s="817"/>
      <c r="X201" s="817"/>
      <c r="Y201" s="817"/>
      <c r="Z201" s="817"/>
      <c r="AA201" s="817"/>
    </row>
    <row r="202" spans="1:27" ht="30" customHeight="1">
      <c r="A202" s="966"/>
      <c r="B202" s="1508"/>
      <c r="C202" s="1509"/>
      <c r="D202" s="980" t="s">
        <v>2625</v>
      </c>
      <c r="E202" s="981" t="s">
        <v>5687</v>
      </c>
      <c r="F202" s="981" t="s">
        <v>5686</v>
      </c>
      <c r="G202" s="981" t="s">
        <v>5685</v>
      </c>
      <c r="H202" s="981" t="s">
        <v>5684</v>
      </c>
      <c r="I202" s="981" t="s">
        <v>5683</v>
      </c>
      <c r="J202" s="966"/>
      <c r="K202" s="817"/>
      <c r="L202" s="817"/>
      <c r="M202" s="817"/>
      <c r="N202" s="817"/>
      <c r="O202" s="817"/>
      <c r="P202" s="817"/>
      <c r="Q202" s="817"/>
      <c r="R202" s="817"/>
      <c r="S202" s="817"/>
      <c r="T202" s="817"/>
      <c r="U202" s="817"/>
      <c r="V202" s="817"/>
      <c r="W202" s="817"/>
      <c r="X202" s="817"/>
      <c r="Y202" s="817"/>
      <c r="Z202" s="817"/>
      <c r="AA202" s="817"/>
    </row>
    <row r="203" spans="1:27" ht="66">
      <c r="A203" s="966"/>
      <c r="B203" s="1508"/>
      <c r="C203" s="1509"/>
      <c r="D203" s="980" t="s">
        <v>3304</v>
      </c>
      <c r="E203" s="981" t="s">
        <v>3305</v>
      </c>
      <c r="F203" s="981" t="s">
        <v>3306</v>
      </c>
      <c r="G203" s="981" t="s">
        <v>3307</v>
      </c>
      <c r="H203" s="981" t="s">
        <v>3308</v>
      </c>
      <c r="I203" s="981" t="s">
        <v>3309</v>
      </c>
      <c r="J203" s="966"/>
      <c r="K203" s="817"/>
      <c r="L203" s="817"/>
      <c r="M203" s="817"/>
      <c r="N203" s="817"/>
      <c r="O203" s="817"/>
      <c r="P203" s="817"/>
      <c r="Q203" s="817"/>
      <c r="R203" s="817"/>
      <c r="S203" s="817"/>
      <c r="T203" s="817"/>
      <c r="U203" s="817"/>
      <c r="V203" s="817"/>
      <c r="W203" s="817"/>
      <c r="X203" s="817"/>
      <c r="Y203" s="817"/>
      <c r="Z203" s="817"/>
      <c r="AA203" s="817"/>
    </row>
    <row r="204" spans="1:27" ht="49.5">
      <c r="A204" s="966"/>
      <c r="B204" s="1508"/>
      <c r="C204" s="1509"/>
      <c r="D204" s="980" t="s">
        <v>3322</v>
      </c>
      <c r="E204" s="981" t="s">
        <v>3323</v>
      </c>
      <c r="F204" s="981" t="s">
        <v>3324</v>
      </c>
      <c r="G204" s="981" t="s">
        <v>3325</v>
      </c>
      <c r="H204" s="981" t="s">
        <v>3326</v>
      </c>
      <c r="I204" s="981" t="s">
        <v>3327</v>
      </c>
      <c r="J204" s="966"/>
      <c r="K204" s="817"/>
      <c r="L204" s="817"/>
      <c r="M204" s="817"/>
      <c r="N204" s="817"/>
      <c r="O204" s="817"/>
      <c r="P204" s="817"/>
      <c r="Q204" s="817"/>
      <c r="R204" s="817"/>
      <c r="S204" s="817"/>
      <c r="T204" s="817"/>
      <c r="U204" s="817"/>
      <c r="V204" s="817"/>
      <c r="W204" s="817"/>
      <c r="X204" s="817"/>
      <c r="Y204" s="817"/>
      <c r="Z204" s="817"/>
      <c r="AA204" s="817"/>
    </row>
    <row r="205" spans="1:27" ht="30" customHeight="1">
      <c r="A205" s="966"/>
      <c r="B205" s="1508"/>
      <c r="C205" s="981" t="s">
        <v>2249</v>
      </c>
      <c r="D205" s="980" t="s">
        <v>3329</v>
      </c>
      <c r="E205" s="1471" t="s">
        <v>5682</v>
      </c>
      <c r="F205" s="1472"/>
      <c r="G205" s="1472"/>
      <c r="H205" s="1472"/>
      <c r="I205" s="1473"/>
      <c r="J205" s="966"/>
      <c r="K205" s="817"/>
      <c r="L205" s="817"/>
      <c r="M205" s="817"/>
      <c r="N205" s="817"/>
      <c r="O205" s="817"/>
      <c r="P205" s="817"/>
      <c r="Q205" s="817"/>
      <c r="R205" s="817"/>
      <c r="S205" s="817"/>
      <c r="T205" s="817"/>
      <c r="U205" s="817"/>
      <c r="V205" s="817"/>
      <c r="W205" s="817"/>
      <c r="X205" s="817"/>
      <c r="Y205" s="817"/>
      <c r="Z205" s="817"/>
      <c r="AA205" s="817"/>
    </row>
    <row r="206" spans="1:27" ht="21" customHeight="1">
      <c r="A206" s="966"/>
      <c r="B206" s="1490" t="s">
        <v>5420</v>
      </c>
      <c r="C206" s="1490" t="s">
        <v>2166</v>
      </c>
      <c r="D206" s="1490" t="s">
        <v>2167</v>
      </c>
      <c r="E206" s="1474" t="s">
        <v>2168</v>
      </c>
      <c r="F206" s="1475"/>
      <c r="G206" s="1475"/>
      <c r="H206" s="1475"/>
      <c r="I206" s="1476"/>
      <c r="J206" s="966"/>
      <c r="K206" s="817"/>
      <c r="L206" s="817"/>
      <c r="M206" s="817"/>
      <c r="N206" s="817"/>
      <c r="O206" s="817"/>
      <c r="P206" s="817"/>
      <c r="Q206" s="817"/>
      <c r="R206" s="817"/>
      <c r="S206" s="817"/>
      <c r="T206" s="817"/>
      <c r="U206" s="817"/>
      <c r="V206" s="817"/>
      <c r="W206" s="817"/>
      <c r="X206" s="817"/>
      <c r="Y206" s="817"/>
      <c r="Z206" s="817"/>
      <c r="AA206" s="817"/>
    </row>
    <row r="207" spans="1:27" ht="21" customHeight="1">
      <c r="A207" s="966"/>
      <c r="B207" s="1491"/>
      <c r="C207" s="1491"/>
      <c r="D207" s="1491"/>
      <c r="E207" s="979" t="s">
        <v>2169</v>
      </c>
      <c r="F207" s="979" t="s">
        <v>2170</v>
      </c>
      <c r="G207" s="979" t="s">
        <v>2171</v>
      </c>
      <c r="H207" s="979" t="s">
        <v>2172</v>
      </c>
      <c r="I207" s="979" t="s">
        <v>2173</v>
      </c>
      <c r="J207" s="966"/>
      <c r="K207" s="817"/>
      <c r="L207" s="817"/>
      <c r="M207" s="817"/>
      <c r="N207" s="817"/>
      <c r="O207" s="817"/>
      <c r="P207" s="817"/>
      <c r="Q207" s="817"/>
      <c r="R207" s="817"/>
      <c r="S207" s="817"/>
      <c r="T207" s="817"/>
      <c r="U207" s="817"/>
      <c r="V207" s="817"/>
      <c r="W207" s="817"/>
      <c r="X207" s="817"/>
      <c r="Y207" s="817"/>
      <c r="Z207" s="817"/>
      <c r="AA207" s="817"/>
    </row>
    <row r="208" spans="1:27" ht="50.1" customHeight="1">
      <c r="A208" s="966"/>
      <c r="B208" s="978" t="s">
        <v>652</v>
      </c>
      <c r="C208" s="978" t="s">
        <v>435</v>
      </c>
      <c r="D208" s="978" t="s">
        <v>2910</v>
      </c>
      <c r="E208" s="977" t="s">
        <v>2911</v>
      </c>
      <c r="F208" s="977" t="s">
        <v>2912</v>
      </c>
      <c r="G208" s="977" t="s">
        <v>2913</v>
      </c>
      <c r="H208" s="977" t="s">
        <v>2914</v>
      </c>
      <c r="I208" s="977" t="s">
        <v>2915</v>
      </c>
      <c r="J208" s="966"/>
      <c r="K208" s="817"/>
      <c r="L208" s="817"/>
      <c r="M208" s="817"/>
      <c r="N208" s="817"/>
      <c r="O208" s="817"/>
      <c r="P208" s="817"/>
      <c r="Q208" s="817"/>
      <c r="R208" s="817"/>
      <c r="S208" s="817"/>
      <c r="T208" s="817"/>
      <c r="U208" s="817"/>
      <c r="V208" s="817"/>
      <c r="W208" s="817"/>
      <c r="X208" s="817"/>
      <c r="Y208" s="817"/>
      <c r="Z208" s="817"/>
      <c r="AA208" s="817"/>
    </row>
    <row r="209" spans="1:27" ht="50.1" customHeight="1">
      <c r="A209" s="966"/>
      <c r="B209" s="978" t="s">
        <v>676</v>
      </c>
      <c r="C209" s="978" t="s">
        <v>435</v>
      </c>
      <c r="D209" s="978" t="s">
        <v>3042</v>
      </c>
      <c r="E209" s="977" t="s">
        <v>5681</v>
      </c>
      <c r="F209" s="977" t="s">
        <v>5680</v>
      </c>
      <c r="G209" s="977" t="s">
        <v>5679</v>
      </c>
      <c r="H209" s="977" t="s">
        <v>5678</v>
      </c>
      <c r="I209" s="977" t="s">
        <v>5677</v>
      </c>
      <c r="J209" s="966"/>
      <c r="K209" s="817"/>
      <c r="L209" s="817"/>
      <c r="M209" s="817"/>
      <c r="N209" s="817"/>
      <c r="O209" s="817"/>
      <c r="P209" s="817"/>
      <c r="Q209" s="817"/>
      <c r="R209" s="817"/>
      <c r="S209" s="817"/>
      <c r="T209" s="817"/>
      <c r="U209" s="817"/>
      <c r="V209" s="817"/>
      <c r="W209" s="817"/>
      <c r="X209" s="817"/>
      <c r="Y209" s="817"/>
      <c r="Z209" s="817"/>
      <c r="AA209" s="817"/>
    </row>
    <row r="210" spans="1:27" ht="50.1" customHeight="1">
      <c r="A210" s="966"/>
      <c r="B210" s="978" t="s">
        <v>709</v>
      </c>
      <c r="C210" s="978" t="s">
        <v>434</v>
      </c>
      <c r="D210" s="978" t="s">
        <v>3316</v>
      </c>
      <c r="E210" s="977" t="s">
        <v>3317</v>
      </c>
      <c r="F210" s="977" t="s">
        <v>3318</v>
      </c>
      <c r="G210" s="977" t="s">
        <v>3319</v>
      </c>
      <c r="H210" s="977" t="s">
        <v>3320</v>
      </c>
      <c r="I210" s="977" t="s">
        <v>3321</v>
      </c>
      <c r="J210" s="966"/>
      <c r="K210" s="817"/>
      <c r="L210" s="817"/>
      <c r="M210" s="817"/>
      <c r="N210" s="817"/>
      <c r="O210" s="817"/>
      <c r="P210" s="817"/>
      <c r="Q210" s="817"/>
      <c r="R210" s="817"/>
      <c r="S210" s="817"/>
      <c r="T210" s="817"/>
      <c r="U210" s="817"/>
      <c r="V210" s="817"/>
      <c r="W210" s="817"/>
      <c r="X210" s="817"/>
      <c r="Y210" s="817"/>
      <c r="Z210" s="817"/>
      <c r="AA210" s="817"/>
    </row>
    <row r="211" spans="1:27" ht="21" customHeight="1">
      <c r="A211" s="966"/>
      <c r="B211" s="1492" t="s">
        <v>1874</v>
      </c>
      <c r="C211" s="1492" t="s">
        <v>2166</v>
      </c>
      <c r="D211" s="1492" t="s">
        <v>2167</v>
      </c>
      <c r="E211" s="1449" t="s">
        <v>2168</v>
      </c>
      <c r="F211" s="1450"/>
      <c r="G211" s="1450"/>
      <c r="H211" s="1450"/>
      <c r="I211" s="1451"/>
      <c r="J211" s="966"/>
      <c r="K211" s="817"/>
      <c r="L211" s="817"/>
      <c r="M211" s="817"/>
      <c r="N211" s="817"/>
      <c r="O211" s="817"/>
      <c r="P211" s="817"/>
      <c r="Q211" s="817"/>
      <c r="R211" s="817"/>
      <c r="S211" s="817"/>
      <c r="T211" s="817"/>
      <c r="U211" s="817"/>
      <c r="V211" s="817"/>
      <c r="W211" s="817"/>
      <c r="X211" s="817"/>
      <c r="Y211" s="817"/>
      <c r="Z211" s="817"/>
      <c r="AA211" s="817"/>
    </row>
    <row r="212" spans="1:27" ht="21" customHeight="1">
      <c r="A212" s="966"/>
      <c r="B212" s="1410"/>
      <c r="C212" s="1410"/>
      <c r="D212" s="1410"/>
      <c r="E212" s="976" t="s">
        <v>2169</v>
      </c>
      <c r="F212" s="976" t="s">
        <v>2170</v>
      </c>
      <c r="G212" s="976" t="s">
        <v>2171</v>
      </c>
      <c r="H212" s="976" t="s">
        <v>2172</v>
      </c>
      <c r="I212" s="976" t="s">
        <v>2173</v>
      </c>
      <c r="J212" s="966"/>
      <c r="K212" s="817"/>
      <c r="L212" s="817"/>
      <c r="M212" s="817"/>
      <c r="N212" s="817"/>
      <c r="O212" s="817"/>
      <c r="P212" s="817"/>
      <c r="Q212" s="817"/>
      <c r="R212" s="817"/>
      <c r="S212" s="817"/>
      <c r="T212" s="817"/>
      <c r="U212" s="817"/>
      <c r="V212" s="817"/>
      <c r="W212" s="817"/>
      <c r="X212" s="817"/>
      <c r="Y212" s="817"/>
      <c r="Z212" s="817"/>
      <c r="AA212" s="817"/>
    </row>
    <row r="213" spans="1:27" ht="50.1" customHeight="1">
      <c r="A213" s="966"/>
      <c r="B213" s="975" t="s">
        <v>676</v>
      </c>
      <c r="C213" s="975" t="s">
        <v>435</v>
      </c>
      <c r="D213" s="975" t="s">
        <v>5676</v>
      </c>
      <c r="E213" s="974" t="s">
        <v>3037</v>
      </c>
      <c r="F213" s="974" t="s">
        <v>3038</v>
      </c>
      <c r="G213" s="974" t="s">
        <v>3039</v>
      </c>
      <c r="H213" s="974" t="s">
        <v>3040</v>
      </c>
      <c r="I213" s="974" t="s">
        <v>3041</v>
      </c>
      <c r="J213" s="966"/>
      <c r="K213" s="817"/>
      <c r="L213" s="817"/>
      <c r="M213" s="817"/>
      <c r="N213" s="817"/>
      <c r="O213" s="817"/>
      <c r="P213" s="817"/>
      <c r="Q213" s="817"/>
      <c r="R213" s="817"/>
      <c r="S213" s="817"/>
      <c r="T213" s="817"/>
      <c r="U213" s="817"/>
      <c r="V213" s="817"/>
      <c r="W213" s="817"/>
      <c r="X213" s="817"/>
      <c r="Y213" s="817"/>
      <c r="Z213" s="817"/>
      <c r="AA213" s="817"/>
    </row>
    <row r="214" spans="1:27" s="970" customFormat="1" ht="30" customHeight="1">
      <c r="A214" s="972"/>
      <c r="B214" s="1493" t="s">
        <v>4976</v>
      </c>
      <c r="C214" s="1493" t="s">
        <v>2166</v>
      </c>
      <c r="D214" s="1493" t="s">
        <v>2167</v>
      </c>
      <c r="E214" s="1487" t="s">
        <v>2168</v>
      </c>
      <c r="F214" s="1488"/>
      <c r="G214" s="1488"/>
      <c r="H214" s="1488"/>
      <c r="I214" s="1489"/>
      <c r="J214" s="972"/>
      <c r="K214" s="971"/>
      <c r="L214" s="971"/>
      <c r="M214" s="971"/>
      <c r="N214" s="971"/>
      <c r="O214" s="971"/>
      <c r="P214" s="971"/>
      <c r="Q214" s="971"/>
      <c r="R214" s="971"/>
      <c r="S214" s="971"/>
      <c r="T214" s="971"/>
      <c r="U214" s="971"/>
      <c r="V214" s="971"/>
      <c r="W214" s="971"/>
      <c r="X214" s="971"/>
      <c r="Y214" s="971"/>
      <c r="Z214" s="971"/>
      <c r="AA214" s="971"/>
    </row>
    <row r="215" spans="1:27" s="970" customFormat="1" ht="30" customHeight="1">
      <c r="A215" s="972"/>
      <c r="B215" s="1494"/>
      <c r="C215" s="1494"/>
      <c r="D215" s="1494"/>
      <c r="E215" s="973" t="s">
        <v>2169</v>
      </c>
      <c r="F215" s="973" t="s">
        <v>2170</v>
      </c>
      <c r="G215" s="973" t="s">
        <v>2171</v>
      </c>
      <c r="H215" s="973" t="s">
        <v>2172</v>
      </c>
      <c r="I215" s="973" t="s">
        <v>2173</v>
      </c>
      <c r="J215" s="972"/>
      <c r="K215" s="971"/>
      <c r="L215" s="971"/>
      <c r="M215" s="971"/>
      <c r="N215" s="971"/>
      <c r="O215" s="971"/>
      <c r="P215" s="971"/>
      <c r="Q215" s="971"/>
      <c r="R215" s="971"/>
      <c r="S215" s="971"/>
      <c r="T215" s="971"/>
      <c r="U215" s="971"/>
      <c r="V215" s="971"/>
      <c r="W215" s="971"/>
      <c r="X215" s="971"/>
      <c r="Y215" s="971"/>
      <c r="Z215" s="971"/>
      <c r="AA215" s="971"/>
    </row>
    <row r="216" spans="1:27" ht="50.1" customHeight="1">
      <c r="A216" s="966"/>
      <c r="B216" s="1405" t="s">
        <v>5413</v>
      </c>
      <c r="C216" s="1417" t="s">
        <v>5383</v>
      </c>
      <c r="D216" s="911" t="s">
        <v>5675</v>
      </c>
      <c r="E216" s="1401" t="s">
        <v>5674</v>
      </c>
      <c r="F216" s="1401"/>
      <c r="G216" s="1401"/>
      <c r="H216" s="1401"/>
      <c r="I216" s="1401"/>
      <c r="J216" s="966"/>
      <c r="K216" s="817"/>
      <c r="L216" s="817"/>
      <c r="M216" s="817"/>
      <c r="N216" s="817"/>
      <c r="O216" s="817"/>
      <c r="P216" s="817"/>
      <c r="Q216" s="817"/>
      <c r="R216" s="817"/>
      <c r="S216" s="817"/>
      <c r="T216" s="817"/>
      <c r="U216" s="817"/>
      <c r="V216" s="817"/>
      <c r="W216" s="817"/>
      <c r="X216" s="817"/>
      <c r="Y216" s="817"/>
      <c r="Z216" s="817"/>
      <c r="AA216" s="817"/>
    </row>
    <row r="217" spans="1:27" ht="50.1" customHeight="1">
      <c r="A217" s="966"/>
      <c r="B217" s="1406"/>
      <c r="C217" s="1417"/>
      <c r="D217" s="911" t="s">
        <v>5673</v>
      </c>
      <c r="E217" s="1402" t="s">
        <v>5672</v>
      </c>
      <c r="F217" s="1403"/>
      <c r="G217" s="1403"/>
      <c r="H217" s="1403"/>
      <c r="I217" s="1404"/>
      <c r="J217" s="966"/>
      <c r="K217" s="817"/>
      <c r="L217" s="817"/>
      <c r="M217" s="817"/>
      <c r="N217" s="817"/>
      <c r="O217" s="817"/>
      <c r="P217" s="817"/>
      <c r="Q217" s="817"/>
      <c r="R217" s="817"/>
      <c r="S217" s="817"/>
      <c r="T217" s="817"/>
      <c r="U217" s="817"/>
      <c r="V217" s="817"/>
      <c r="W217" s="817"/>
      <c r="X217" s="817"/>
      <c r="Y217" s="817"/>
      <c r="Z217" s="817"/>
      <c r="AA217" s="817"/>
    </row>
    <row r="218" spans="1:27" ht="50.1" customHeight="1">
      <c r="A218" s="966"/>
      <c r="B218" s="1407"/>
      <c r="C218" s="1417"/>
      <c r="D218" s="911" t="s">
        <v>5671</v>
      </c>
      <c r="E218" s="1402" t="s">
        <v>5670</v>
      </c>
      <c r="F218" s="1403"/>
      <c r="G218" s="1403"/>
      <c r="H218" s="1403"/>
      <c r="I218" s="1404"/>
      <c r="J218" s="966"/>
      <c r="K218" s="817"/>
      <c r="L218" s="817"/>
      <c r="M218" s="817"/>
      <c r="N218" s="817"/>
      <c r="O218" s="817"/>
      <c r="P218" s="817"/>
      <c r="Q218" s="817"/>
      <c r="R218" s="817"/>
      <c r="S218" s="817"/>
      <c r="T218" s="817"/>
      <c r="U218" s="817"/>
      <c r="V218" s="817"/>
      <c r="W218" s="817"/>
      <c r="X218" s="817"/>
      <c r="Y218" s="817"/>
      <c r="Z218" s="817"/>
      <c r="AA218" s="817"/>
    </row>
    <row r="219" spans="1:27" ht="50.1" customHeight="1">
      <c r="A219" s="966"/>
      <c r="B219" s="1405" t="s">
        <v>5405</v>
      </c>
      <c r="C219" s="1405" t="s">
        <v>5383</v>
      </c>
      <c r="D219" s="911" t="s">
        <v>5669</v>
      </c>
      <c r="E219" s="1402" t="s">
        <v>5668</v>
      </c>
      <c r="F219" s="1403"/>
      <c r="G219" s="1403"/>
      <c r="H219" s="1403"/>
      <c r="I219" s="1404"/>
      <c r="J219" s="966"/>
      <c r="K219" s="817"/>
      <c r="L219" s="817"/>
      <c r="M219" s="817"/>
      <c r="N219" s="817"/>
      <c r="O219" s="817"/>
      <c r="P219" s="817"/>
      <c r="Q219" s="817"/>
      <c r="R219" s="817"/>
      <c r="S219" s="817"/>
      <c r="T219" s="817"/>
      <c r="U219" s="817"/>
      <c r="V219" s="817"/>
      <c r="W219" s="817"/>
      <c r="X219" s="817"/>
      <c r="Y219" s="817"/>
      <c r="Z219" s="817"/>
      <c r="AA219" s="817"/>
    </row>
    <row r="220" spans="1:27" ht="50.1" customHeight="1">
      <c r="A220" s="966"/>
      <c r="B220" s="1406"/>
      <c r="C220" s="1406"/>
      <c r="D220" s="911" t="s">
        <v>5667</v>
      </c>
      <c r="E220" s="1402" t="s">
        <v>5666</v>
      </c>
      <c r="F220" s="1403"/>
      <c r="G220" s="1403"/>
      <c r="H220" s="1403"/>
      <c r="I220" s="1404"/>
      <c r="J220" s="966"/>
      <c r="K220" s="817"/>
      <c r="L220" s="817"/>
      <c r="M220" s="817"/>
      <c r="N220" s="817"/>
      <c r="O220" s="817"/>
      <c r="P220" s="817"/>
      <c r="Q220" s="817"/>
      <c r="R220" s="817"/>
      <c r="S220" s="817"/>
      <c r="T220" s="817"/>
      <c r="U220" s="817"/>
      <c r="V220" s="817"/>
      <c r="W220" s="817"/>
      <c r="X220" s="817"/>
      <c r="Y220" s="817"/>
      <c r="Z220" s="817"/>
      <c r="AA220" s="817"/>
    </row>
    <row r="221" spans="1:27" ht="50.1" customHeight="1">
      <c r="A221" s="966"/>
      <c r="B221" s="1406"/>
      <c r="C221" s="1406"/>
      <c r="D221" s="911" t="s">
        <v>5665</v>
      </c>
      <c r="E221" s="1402" t="s">
        <v>5664</v>
      </c>
      <c r="F221" s="1403"/>
      <c r="G221" s="1403"/>
      <c r="H221" s="1403"/>
      <c r="I221" s="1404"/>
      <c r="J221" s="966"/>
      <c r="K221" s="817"/>
      <c r="L221" s="817"/>
      <c r="M221" s="817"/>
      <c r="N221" s="817"/>
      <c r="O221" s="817"/>
      <c r="P221" s="817"/>
      <c r="Q221" s="817"/>
      <c r="R221" s="817"/>
      <c r="S221" s="817"/>
      <c r="T221" s="817"/>
      <c r="U221" s="817"/>
      <c r="V221" s="817"/>
      <c r="W221" s="817"/>
      <c r="X221" s="817"/>
      <c r="Y221" s="817"/>
      <c r="Z221" s="817"/>
      <c r="AA221" s="817"/>
    </row>
    <row r="222" spans="1:27" ht="50.1" customHeight="1">
      <c r="A222" s="966"/>
      <c r="B222" s="1406"/>
      <c r="C222" s="1406"/>
      <c r="D222" s="911" t="s">
        <v>5663</v>
      </c>
      <c r="E222" s="1401" t="s">
        <v>5662</v>
      </c>
      <c r="F222" s="1401"/>
      <c r="G222" s="1401"/>
      <c r="H222" s="1401"/>
      <c r="I222" s="1401"/>
      <c r="J222" s="966"/>
      <c r="K222" s="817"/>
      <c r="L222" s="817"/>
      <c r="M222" s="817"/>
      <c r="N222" s="817"/>
      <c r="O222" s="817"/>
      <c r="P222" s="817"/>
      <c r="Q222" s="817"/>
      <c r="R222" s="817"/>
      <c r="S222" s="817"/>
      <c r="T222" s="817"/>
      <c r="U222" s="817"/>
      <c r="V222" s="817"/>
      <c r="W222" s="817"/>
      <c r="X222" s="817"/>
      <c r="Y222" s="817"/>
      <c r="Z222" s="817"/>
      <c r="AA222" s="817"/>
    </row>
    <row r="223" spans="1:27" ht="50.1" customHeight="1">
      <c r="A223" s="966"/>
      <c r="B223" s="1407"/>
      <c r="C223" s="1407"/>
      <c r="D223" s="911" t="s">
        <v>5661</v>
      </c>
      <c r="E223" s="1402" t="s">
        <v>5660</v>
      </c>
      <c r="F223" s="1403"/>
      <c r="G223" s="1403"/>
      <c r="H223" s="1403"/>
      <c r="I223" s="1404"/>
      <c r="J223" s="966"/>
      <c r="K223" s="817"/>
      <c r="L223" s="817"/>
      <c r="M223" s="817"/>
      <c r="N223" s="817"/>
      <c r="O223" s="817"/>
      <c r="P223" s="817"/>
      <c r="Q223" s="817"/>
      <c r="R223" s="817"/>
      <c r="S223" s="817"/>
      <c r="T223" s="817"/>
      <c r="U223" s="817"/>
      <c r="V223" s="817"/>
      <c r="W223" s="817"/>
      <c r="X223" s="817"/>
      <c r="Y223" s="817"/>
      <c r="Z223" s="817"/>
      <c r="AA223" s="817"/>
    </row>
    <row r="224" spans="1:27" ht="50.1" customHeight="1">
      <c r="A224" s="966"/>
      <c r="B224" s="1408" t="s">
        <v>5659</v>
      </c>
      <c r="C224" s="911" t="s">
        <v>5404</v>
      </c>
      <c r="D224" s="911" t="s">
        <v>5658</v>
      </c>
      <c r="E224" s="1402" t="s">
        <v>5657</v>
      </c>
      <c r="F224" s="1403"/>
      <c r="G224" s="1403"/>
      <c r="H224" s="1403"/>
      <c r="I224" s="1404"/>
      <c r="J224" s="966"/>
      <c r="K224" s="817"/>
      <c r="L224" s="817"/>
      <c r="M224" s="817"/>
      <c r="N224" s="817"/>
      <c r="O224" s="817"/>
      <c r="P224" s="817"/>
      <c r="Q224" s="817"/>
      <c r="R224" s="817"/>
      <c r="S224" s="817"/>
      <c r="T224" s="817"/>
      <c r="U224" s="817"/>
      <c r="V224" s="817"/>
      <c r="W224" s="817"/>
      <c r="X224" s="817"/>
      <c r="Y224" s="817"/>
      <c r="Z224" s="817"/>
      <c r="AA224" s="817"/>
    </row>
    <row r="225" spans="1:27" ht="50.1" customHeight="1">
      <c r="A225" s="966"/>
      <c r="B225" s="1409"/>
      <c r="C225" s="911" t="s">
        <v>5656</v>
      </c>
      <c r="D225" s="911" t="s">
        <v>5655</v>
      </c>
      <c r="E225" s="1401" t="s">
        <v>5654</v>
      </c>
      <c r="F225" s="1401"/>
      <c r="G225" s="1401"/>
      <c r="H225" s="1401"/>
      <c r="I225" s="1401"/>
      <c r="J225" s="966"/>
      <c r="K225" s="817"/>
      <c r="L225" s="817"/>
      <c r="M225" s="817"/>
      <c r="N225" s="817"/>
      <c r="O225" s="817"/>
      <c r="P225" s="817"/>
      <c r="Q225" s="817"/>
      <c r="R225" s="817"/>
      <c r="S225" s="817"/>
      <c r="T225" s="817"/>
      <c r="U225" s="817"/>
      <c r="V225" s="817"/>
      <c r="W225" s="817"/>
      <c r="X225" s="817"/>
      <c r="Y225" s="817"/>
      <c r="Z225" s="817"/>
      <c r="AA225" s="817"/>
    </row>
    <row r="226" spans="1:27" ht="50.1" customHeight="1">
      <c r="A226" s="966"/>
      <c r="B226" s="1409"/>
      <c r="C226" s="911" t="s">
        <v>5383</v>
      </c>
      <c r="D226" s="911" t="s">
        <v>5653</v>
      </c>
      <c r="E226" s="1401" t="s">
        <v>5652</v>
      </c>
      <c r="F226" s="1401"/>
      <c r="G226" s="1401"/>
      <c r="H226" s="1401"/>
      <c r="I226" s="1401"/>
      <c r="J226" s="966"/>
      <c r="K226" s="817"/>
      <c r="L226" s="817"/>
      <c r="M226" s="817"/>
      <c r="N226" s="817"/>
      <c r="O226" s="817"/>
      <c r="P226" s="817"/>
      <c r="Q226" s="817"/>
      <c r="R226" s="817"/>
      <c r="S226" s="817"/>
      <c r="T226" s="817"/>
      <c r="U226" s="817"/>
      <c r="V226" s="817"/>
      <c r="W226" s="817"/>
      <c r="X226" s="817"/>
      <c r="Y226" s="817"/>
      <c r="Z226" s="817"/>
      <c r="AA226" s="817"/>
    </row>
    <row r="227" spans="1:27" ht="21" customHeight="1">
      <c r="A227" s="966"/>
      <c r="B227" s="1410"/>
      <c r="C227" s="1410"/>
      <c r="D227" s="1410"/>
      <c r="E227" s="1410"/>
      <c r="F227" s="1410"/>
      <c r="G227" s="1410"/>
      <c r="H227" s="1410"/>
      <c r="I227" s="1410"/>
      <c r="J227" s="966"/>
      <c r="K227" s="817"/>
      <c r="L227" s="817"/>
      <c r="M227" s="817"/>
      <c r="N227" s="817"/>
      <c r="O227" s="817"/>
      <c r="P227" s="817"/>
      <c r="Q227" s="817"/>
      <c r="R227" s="817"/>
      <c r="S227" s="817"/>
      <c r="T227" s="817"/>
      <c r="U227" s="817"/>
      <c r="V227" s="817"/>
      <c r="W227" s="817"/>
      <c r="X227" s="817"/>
      <c r="Y227" s="817"/>
      <c r="Z227" s="817"/>
      <c r="AA227" s="817"/>
    </row>
    <row r="228" spans="1:27" ht="21" customHeight="1">
      <c r="A228" s="966"/>
      <c r="B228" s="1410"/>
      <c r="C228" s="1410"/>
      <c r="D228" s="1410"/>
      <c r="E228" s="1410"/>
      <c r="F228" s="1410"/>
      <c r="G228" s="1410"/>
      <c r="H228" s="1410"/>
      <c r="I228" s="1410"/>
      <c r="J228" s="966"/>
      <c r="K228" s="817"/>
      <c r="L228" s="817"/>
      <c r="M228" s="817"/>
      <c r="N228" s="817"/>
      <c r="O228" s="817"/>
      <c r="P228" s="817"/>
      <c r="Q228" s="817"/>
      <c r="R228" s="817"/>
      <c r="S228" s="817"/>
      <c r="T228" s="817"/>
      <c r="U228" s="817"/>
      <c r="V228" s="817"/>
      <c r="W228" s="817"/>
      <c r="X228" s="817"/>
      <c r="Y228" s="817"/>
      <c r="Z228" s="817"/>
      <c r="AA228" s="817"/>
    </row>
    <row r="229" spans="1:27" ht="50.1" customHeight="1">
      <c r="A229" s="966"/>
      <c r="B229" s="969"/>
      <c r="C229" s="969"/>
      <c r="D229" s="969"/>
      <c r="E229" s="968"/>
      <c r="F229" s="968"/>
      <c r="G229" s="968"/>
      <c r="H229" s="968"/>
      <c r="I229" s="968"/>
      <c r="J229" s="966"/>
      <c r="K229" s="817"/>
      <c r="L229" s="817"/>
      <c r="M229" s="817"/>
      <c r="N229" s="817"/>
      <c r="O229" s="817"/>
      <c r="P229" s="817"/>
      <c r="Q229" s="817"/>
      <c r="R229" s="817"/>
      <c r="S229" s="817"/>
      <c r="T229" s="817"/>
      <c r="U229" s="817"/>
      <c r="V229" s="817"/>
      <c r="W229" s="817"/>
      <c r="X229" s="817"/>
      <c r="Y229" s="817"/>
      <c r="Z229" s="817"/>
      <c r="AA229" s="817"/>
    </row>
    <row r="230" spans="1:27" ht="16.5">
      <c r="A230" s="966"/>
      <c r="B230" s="652"/>
      <c r="C230" s="652"/>
      <c r="D230" s="652"/>
      <c r="E230" s="652"/>
      <c r="F230" s="652"/>
      <c r="G230" s="652"/>
      <c r="H230" s="652"/>
      <c r="I230" s="652"/>
      <c r="J230" s="966"/>
      <c r="K230" s="817"/>
      <c r="L230" s="817"/>
      <c r="M230" s="817"/>
      <c r="N230" s="817"/>
      <c r="O230" s="817"/>
      <c r="P230" s="817"/>
      <c r="Q230" s="817"/>
      <c r="R230" s="817"/>
      <c r="S230" s="817"/>
      <c r="T230" s="817"/>
      <c r="U230" s="817"/>
      <c r="V230" s="817"/>
      <c r="W230" s="817"/>
      <c r="X230" s="817"/>
      <c r="Y230" s="817"/>
      <c r="Z230" s="817"/>
      <c r="AA230" s="817"/>
    </row>
    <row r="231" spans="1:27" ht="16.5">
      <c r="A231" s="966"/>
      <c r="B231" s="817"/>
      <c r="C231" s="817"/>
      <c r="D231" s="967"/>
      <c r="E231" s="817"/>
      <c r="F231" s="817"/>
      <c r="G231" s="817"/>
      <c r="H231" s="817"/>
      <c r="I231" s="817"/>
      <c r="J231" s="966"/>
      <c r="K231" s="817"/>
      <c r="L231" s="817"/>
      <c r="M231" s="817"/>
      <c r="N231" s="817"/>
      <c r="O231" s="817"/>
      <c r="P231" s="817"/>
      <c r="Q231" s="817"/>
      <c r="R231" s="817"/>
      <c r="S231" s="817"/>
      <c r="T231" s="817"/>
      <c r="U231" s="817"/>
      <c r="V231" s="817"/>
      <c r="W231" s="817"/>
      <c r="X231" s="817"/>
      <c r="Y231" s="817"/>
      <c r="Z231" s="817"/>
      <c r="AA231" s="817"/>
    </row>
    <row r="232" spans="1:27" ht="16.5">
      <c r="A232" s="966"/>
      <c r="B232" s="817"/>
      <c r="C232" s="817"/>
      <c r="D232" s="967"/>
      <c r="E232" s="817"/>
      <c r="F232" s="817"/>
      <c r="G232" s="817"/>
      <c r="H232" s="817"/>
      <c r="I232" s="817"/>
      <c r="J232" s="966"/>
      <c r="K232" s="817"/>
      <c r="L232" s="817"/>
      <c r="M232" s="817"/>
      <c r="N232" s="817"/>
      <c r="O232" s="817"/>
      <c r="P232" s="817"/>
      <c r="Q232" s="817"/>
      <c r="R232" s="817"/>
      <c r="S232" s="817"/>
      <c r="T232" s="817"/>
      <c r="U232" s="817"/>
      <c r="V232" s="817"/>
      <c r="W232" s="817"/>
      <c r="X232" s="817"/>
      <c r="Y232" s="817"/>
      <c r="Z232" s="817"/>
      <c r="AA232" s="817"/>
    </row>
    <row r="233" spans="1:27" ht="16.5">
      <c r="A233" s="966"/>
      <c r="B233" s="817"/>
      <c r="C233" s="817"/>
      <c r="D233" s="967"/>
      <c r="E233" s="817"/>
      <c r="F233" s="817"/>
      <c r="G233" s="817"/>
      <c r="H233" s="817"/>
      <c r="I233" s="817"/>
      <c r="J233" s="966"/>
      <c r="K233" s="817"/>
      <c r="L233" s="817"/>
      <c r="M233" s="817"/>
      <c r="N233" s="817"/>
      <c r="O233" s="817"/>
      <c r="P233" s="817"/>
      <c r="Q233" s="817"/>
      <c r="R233" s="817"/>
      <c r="S233" s="817"/>
      <c r="T233" s="817"/>
      <c r="U233" s="817"/>
      <c r="V233" s="817"/>
      <c r="W233" s="817"/>
      <c r="X233" s="817"/>
      <c r="Y233" s="817"/>
      <c r="Z233" s="817"/>
      <c r="AA233" s="817"/>
    </row>
    <row r="234" spans="1:27" ht="16.5">
      <c r="A234" s="966"/>
      <c r="B234" s="817"/>
      <c r="C234" s="817"/>
      <c r="D234" s="967"/>
      <c r="E234" s="817"/>
      <c r="F234" s="817"/>
      <c r="G234" s="817"/>
      <c r="H234" s="817"/>
      <c r="I234" s="817"/>
      <c r="J234" s="966"/>
      <c r="K234" s="817"/>
      <c r="L234" s="817"/>
      <c r="M234" s="817"/>
      <c r="N234" s="817"/>
      <c r="O234" s="817"/>
      <c r="P234" s="817"/>
      <c r="Q234" s="817"/>
      <c r="R234" s="817"/>
      <c r="S234" s="817"/>
      <c r="T234" s="817"/>
      <c r="U234" s="817"/>
      <c r="V234" s="817"/>
      <c r="W234" s="817"/>
      <c r="X234" s="817"/>
      <c r="Y234" s="817"/>
      <c r="Z234" s="817"/>
      <c r="AA234" s="817"/>
    </row>
    <row r="235" spans="1:27" ht="16.5">
      <c r="A235" s="966"/>
      <c r="B235" s="817"/>
      <c r="C235" s="817"/>
      <c r="D235" s="967"/>
      <c r="E235" s="817"/>
      <c r="F235" s="817"/>
      <c r="G235" s="817"/>
      <c r="H235" s="817"/>
      <c r="I235" s="817"/>
      <c r="J235" s="966"/>
      <c r="K235" s="817"/>
      <c r="L235" s="817"/>
      <c r="M235" s="817"/>
      <c r="N235" s="817"/>
      <c r="O235" s="817"/>
      <c r="P235" s="817"/>
      <c r="Q235" s="817"/>
      <c r="R235" s="817"/>
      <c r="S235" s="817"/>
      <c r="T235" s="817"/>
      <c r="U235" s="817"/>
      <c r="V235" s="817"/>
      <c r="W235" s="817"/>
      <c r="X235" s="817"/>
      <c r="Y235" s="817"/>
      <c r="Z235" s="817"/>
      <c r="AA235" s="817"/>
    </row>
    <row r="236" spans="1:27" ht="16.5">
      <c r="A236" s="966"/>
      <c r="B236" s="817"/>
      <c r="C236" s="817"/>
      <c r="D236" s="967"/>
      <c r="E236" s="817"/>
      <c r="F236" s="817"/>
      <c r="G236" s="817"/>
      <c r="H236" s="817"/>
      <c r="I236" s="817"/>
      <c r="J236" s="966"/>
      <c r="K236" s="817"/>
      <c r="L236" s="817"/>
      <c r="M236" s="817"/>
      <c r="N236" s="817"/>
      <c r="O236" s="817"/>
      <c r="P236" s="817"/>
      <c r="Q236" s="817"/>
      <c r="R236" s="817"/>
      <c r="S236" s="817"/>
      <c r="T236" s="817"/>
      <c r="U236" s="817"/>
      <c r="V236" s="817"/>
      <c r="W236" s="817"/>
      <c r="X236" s="817"/>
      <c r="Y236" s="817"/>
      <c r="Z236" s="817"/>
      <c r="AA236" s="817"/>
    </row>
    <row r="237" spans="1:27" ht="16.5">
      <c r="A237" s="966"/>
      <c r="J237" s="966"/>
      <c r="K237" s="817"/>
      <c r="L237" s="817"/>
      <c r="M237" s="817"/>
      <c r="N237" s="817"/>
      <c r="O237" s="817"/>
      <c r="P237" s="817"/>
      <c r="Q237" s="817"/>
      <c r="R237" s="817"/>
      <c r="S237" s="817"/>
      <c r="T237" s="817"/>
      <c r="U237" s="817"/>
      <c r="V237" s="817"/>
      <c r="W237" s="817"/>
      <c r="X237" s="817"/>
      <c r="Y237" s="817"/>
      <c r="Z237" s="817"/>
      <c r="AA237" s="817"/>
    </row>
    <row r="238" spans="1:27" ht="16.5">
      <c r="A238" s="966"/>
      <c r="J238" s="966"/>
    </row>
    <row r="239" spans="1:27" ht="16.5">
      <c r="A239" s="966"/>
      <c r="J239" s="966"/>
    </row>
    <row r="240" spans="1:27" ht="16.5">
      <c r="A240" s="966"/>
      <c r="J240" s="966"/>
    </row>
    <row r="241" spans="1:10" ht="16.5">
      <c r="A241" s="966"/>
      <c r="J241" s="966"/>
    </row>
    <row r="242" spans="1:10" ht="16.5">
      <c r="A242" s="966"/>
      <c r="J242" s="966"/>
    </row>
    <row r="243" spans="1:10" ht="16.5">
      <c r="A243" s="966"/>
      <c r="J243" s="966"/>
    </row>
    <row r="244" spans="1:10" ht="16.5">
      <c r="A244" s="966"/>
      <c r="J244" s="966"/>
    </row>
    <row r="245" spans="1:10" ht="16.5">
      <c r="A245" s="966"/>
      <c r="J245" s="966"/>
    </row>
    <row r="246" spans="1:10" ht="16.5">
      <c r="A246" s="966"/>
      <c r="J246" s="966"/>
    </row>
    <row r="247" spans="1:10" ht="16.5">
      <c r="A247" s="966"/>
    </row>
    <row r="248" spans="1:10" ht="16.5">
      <c r="A248" s="966"/>
    </row>
    <row r="249" spans="1:10" ht="16.5">
      <c r="A249" s="966"/>
    </row>
    <row r="250" spans="1:10" ht="16.5">
      <c r="A250" s="966"/>
    </row>
    <row r="251" spans="1:10" ht="16.5">
      <c r="A251" s="966"/>
    </row>
  </sheetData>
  <mergeCells count="160">
    <mergeCell ref="D127:D128"/>
    <mergeCell ref="D133:D134"/>
    <mergeCell ref="D190:D191"/>
    <mergeCell ref="D206:D207"/>
    <mergeCell ref="D211:D212"/>
    <mergeCell ref="D214:D215"/>
    <mergeCell ref="C211:C212"/>
    <mergeCell ref="C214:C215"/>
    <mergeCell ref="D2:D3"/>
    <mergeCell ref="D25:D26"/>
    <mergeCell ref="D47:D48"/>
    <mergeCell ref="D67:D68"/>
    <mergeCell ref="D86:D87"/>
    <mergeCell ref="D105:D106"/>
    <mergeCell ref="D114:D115"/>
    <mergeCell ref="D120:D121"/>
    <mergeCell ref="C109:C111"/>
    <mergeCell ref="C197:C199"/>
    <mergeCell ref="C200:C204"/>
    <mergeCell ref="C206:C207"/>
    <mergeCell ref="C120:C121"/>
    <mergeCell ref="C127:C128"/>
    <mergeCell ref="C130:C132"/>
    <mergeCell ref="C133:C134"/>
    <mergeCell ref="C135:C140"/>
    <mergeCell ref="C141:C144"/>
    <mergeCell ref="C145:C149"/>
    <mergeCell ref="C161:C176"/>
    <mergeCell ref="C177:C179"/>
    <mergeCell ref="C180:C188"/>
    <mergeCell ref="C190:C191"/>
    <mergeCell ref="C192:C193"/>
    <mergeCell ref="C194:C196"/>
    <mergeCell ref="B150:B176"/>
    <mergeCell ref="B177:B189"/>
    <mergeCell ref="B190:B191"/>
    <mergeCell ref="B192:B196"/>
    <mergeCell ref="B197:B205"/>
    <mergeCell ref="C114:C115"/>
    <mergeCell ref="C54:C56"/>
    <mergeCell ref="C57:C59"/>
    <mergeCell ref="C60:C62"/>
    <mergeCell ref="C64:C65"/>
    <mergeCell ref="C67:C68"/>
    <mergeCell ref="C69:C72"/>
    <mergeCell ref="C74:C76"/>
    <mergeCell ref="C78:C79"/>
    <mergeCell ref="C80:C84"/>
    <mergeCell ref="C150:C156"/>
    <mergeCell ref="C157:C160"/>
    <mergeCell ref="C86:C87"/>
    <mergeCell ref="C88:C91"/>
    <mergeCell ref="C92:C96"/>
    <mergeCell ref="C97:C99"/>
    <mergeCell ref="C100:C101"/>
    <mergeCell ref="C102:C103"/>
    <mergeCell ref="C105:C106"/>
    <mergeCell ref="B54:B62"/>
    <mergeCell ref="B63:B66"/>
    <mergeCell ref="B67:B68"/>
    <mergeCell ref="B129:B132"/>
    <mergeCell ref="B133:B134"/>
    <mergeCell ref="E214:I214"/>
    <mergeCell ref="B2:B3"/>
    <mergeCell ref="B4:B10"/>
    <mergeCell ref="B11:B19"/>
    <mergeCell ref="B20:B24"/>
    <mergeCell ref="B25:B26"/>
    <mergeCell ref="B27:B32"/>
    <mergeCell ref="B33:B42"/>
    <mergeCell ref="B206:B207"/>
    <mergeCell ref="B211:B212"/>
    <mergeCell ref="B214:B215"/>
    <mergeCell ref="B112:B113"/>
    <mergeCell ref="B114:B115"/>
    <mergeCell ref="B117:B118"/>
    <mergeCell ref="B120:B121"/>
    <mergeCell ref="B123:B124"/>
    <mergeCell ref="B125:B126"/>
    <mergeCell ref="B127:B128"/>
    <mergeCell ref="B135:B149"/>
    <mergeCell ref="E25:I25"/>
    <mergeCell ref="E47:I47"/>
    <mergeCell ref="E65:I65"/>
    <mergeCell ref="C25:C26"/>
    <mergeCell ref="C28:C32"/>
    <mergeCell ref="C33:C36"/>
    <mergeCell ref="C37:C38"/>
    <mergeCell ref="E211:I211"/>
    <mergeCell ref="E100:I100"/>
    <mergeCell ref="E104:I104"/>
    <mergeCell ref="E105:I105"/>
    <mergeCell ref="E113:I113"/>
    <mergeCell ref="E114:I114"/>
    <mergeCell ref="E116:I116"/>
    <mergeCell ref="E117:I117"/>
    <mergeCell ref="E118:I118"/>
    <mergeCell ref="E119:I119"/>
    <mergeCell ref="E172:I172"/>
    <mergeCell ref="E181:I181"/>
    <mergeCell ref="E184:I184"/>
    <mergeCell ref="E190:I190"/>
    <mergeCell ref="E205:I205"/>
    <mergeCell ref="E206:I206"/>
    <mergeCell ref="E127:I127"/>
    <mergeCell ref="C2:C3"/>
    <mergeCell ref="C4:C9"/>
    <mergeCell ref="C11:C13"/>
    <mergeCell ref="C14:C15"/>
    <mergeCell ref="C16:C19"/>
    <mergeCell ref="C20:C21"/>
    <mergeCell ref="C22:C24"/>
    <mergeCell ref="B1:I1"/>
    <mergeCell ref="E2:I2"/>
    <mergeCell ref="E24:I24"/>
    <mergeCell ref="C39:C42"/>
    <mergeCell ref="C44:C46"/>
    <mergeCell ref="C47:C48"/>
    <mergeCell ref="C49:C53"/>
    <mergeCell ref="B227:B228"/>
    <mergeCell ref="C227:C228"/>
    <mergeCell ref="C216:C218"/>
    <mergeCell ref="E66:I66"/>
    <mergeCell ref="E67:I67"/>
    <mergeCell ref="E86:I86"/>
    <mergeCell ref="B102:B104"/>
    <mergeCell ref="B105:B106"/>
    <mergeCell ref="B107:B108"/>
    <mergeCell ref="B109:B111"/>
    <mergeCell ref="E133:I133"/>
    <mergeCell ref="B69:B73"/>
    <mergeCell ref="B74:B79"/>
    <mergeCell ref="B80:B85"/>
    <mergeCell ref="B86:B87"/>
    <mergeCell ref="B88:B91"/>
    <mergeCell ref="B92:B101"/>
    <mergeCell ref="B43:B46"/>
    <mergeCell ref="B47:B48"/>
    <mergeCell ref="B49:B53"/>
    <mergeCell ref="D227:D228"/>
    <mergeCell ref="E221:I221"/>
    <mergeCell ref="E227:E228"/>
    <mergeCell ref="F227:F228"/>
    <mergeCell ref="G227:G228"/>
    <mergeCell ref="H227:H228"/>
    <mergeCell ref="I227:I228"/>
    <mergeCell ref="E226:I226"/>
    <mergeCell ref="E222:I222"/>
    <mergeCell ref="E224:I224"/>
    <mergeCell ref="E216:I216"/>
    <mergeCell ref="E218:I218"/>
    <mergeCell ref="B216:B218"/>
    <mergeCell ref="E217:I217"/>
    <mergeCell ref="E219:I219"/>
    <mergeCell ref="E225:I225"/>
    <mergeCell ref="E220:I220"/>
    <mergeCell ref="B224:B226"/>
    <mergeCell ref="E223:I223"/>
    <mergeCell ref="B219:B223"/>
    <mergeCell ref="C219:C223"/>
  </mergeCells>
  <phoneticPr fontId="140"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254F-FE4A-4C22-AB0C-E277FCDB0469}">
  <dimension ref="A1:AA370"/>
  <sheetViews>
    <sheetView topLeftCell="A8" workbookViewId="0">
      <selection activeCell="G30" sqref="G30"/>
    </sheetView>
  </sheetViews>
  <sheetFormatPr defaultColWidth="9" defaultRowHeight="14.25"/>
  <cols>
    <col min="1" max="1" width="2.28515625" style="652" customWidth="1"/>
    <col min="2" max="2" width="12.7109375" style="652" customWidth="1"/>
    <col min="3" max="3" width="14.28515625" style="652" customWidth="1"/>
    <col min="4" max="4" width="14.140625" style="652" customWidth="1"/>
    <col min="5" max="5" width="17.28515625" style="652" customWidth="1"/>
    <col min="6" max="6" width="12.7109375" style="652" customWidth="1"/>
    <col min="7" max="7" width="155.85546875" style="652" customWidth="1"/>
    <col min="8" max="8" width="2.28515625" style="652" customWidth="1"/>
    <col min="9" max="27" width="14" style="800" customWidth="1"/>
    <col min="28" max="16384" width="9" style="800"/>
  </cols>
  <sheetData>
    <row r="1" spans="1:27" ht="30" customHeight="1">
      <c r="A1" s="774" t="s">
        <v>1958</v>
      </c>
      <c r="B1" s="1442" t="s">
        <v>5651</v>
      </c>
      <c r="C1" s="1442"/>
      <c r="D1" s="1442"/>
      <c r="E1" s="1442"/>
      <c r="F1" s="1442"/>
      <c r="G1" s="1442"/>
      <c r="H1" s="901" t="s">
        <v>1958</v>
      </c>
      <c r="I1" s="817"/>
      <c r="J1" s="817"/>
      <c r="K1" s="817"/>
      <c r="L1" s="817"/>
      <c r="M1" s="817"/>
      <c r="N1" s="817"/>
      <c r="O1" s="817"/>
      <c r="P1" s="817"/>
      <c r="Q1" s="817"/>
      <c r="R1" s="817"/>
      <c r="S1" s="817"/>
      <c r="T1" s="817"/>
      <c r="U1" s="817"/>
      <c r="V1" s="817"/>
      <c r="W1" s="817"/>
      <c r="X1" s="817"/>
      <c r="Y1" s="817"/>
      <c r="Z1" s="817"/>
      <c r="AA1" s="817"/>
    </row>
    <row r="2" spans="1:27" ht="33" customHeight="1">
      <c r="A2" s="774"/>
      <c r="B2" s="964" t="s">
        <v>656</v>
      </c>
      <c r="C2" s="964" t="s">
        <v>646</v>
      </c>
      <c r="D2" s="964" t="s">
        <v>647</v>
      </c>
      <c r="E2" s="964" t="s">
        <v>648</v>
      </c>
      <c r="F2" s="964" t="s">
        <v>649</v>
      </c>
      <c r="G2" s="964" t="s">
        <v>650</v>
      </c>
      <c r="H2" s="1547"/>
      <c r="I2" s="817"/>
      <c r="J2" s="817"/>
      <c r="K2" s="817"/>
      <c r="L2" s="817"/>
      <c r="M2" s="817"/>
      <c r="N2" s="817"/>
      <c r="O2" s="817"/>
      <c r="P2" s="817"/>
      <c r="Q2" s="817"/>
      <c r="R2" s="817"/>
      <c r="S2" s="817"/>
      <c r="T2" s="817"/>
      <c r="U2" s="817"/>
      <c r="V2" s="817"/>
      <c r="W2" s="817"/>
      <c r="X2" s="817"/>
      <c r="Y2" s="817"/>
      <c r="Z2" s="817"/>
      <c r="AA2" s="817"/>
    </row>
    <row r="3" spans="1:27" ht="17.25">
      <c r="A3" s="774"/>
      <c r="B3" s="1524" t="s">
        <v>652</v>
      </c>
      <c r="C3" s="1524" t="s">
        <v>434</v>
      </c>
      <c r="D3" s="961" t="s">
        <v>653</v>
      </c>
      <c r="E3" s="961" t="s">
        <v>654</v>
      </c>
      <c r="F3" s="1524" t="s">
        <v>200</v>
      </c>
      <c r="G3" s="960" t="s">
        <v>5650</v>
      </c>
      <c r="H3" s="1547"/>
      <c r="I3" s="817"/>
      <c r="J3" s="817"/>
      <c r="K3" s="817"/>
      <c r="L3" s="817"/>
      <c r="M3" s="817"/>
      <c r="N3" s="817"/>
      <c r="O3" s="817"/>
      <c r="P3" s="817"/>
      <c r="Q3" s="817"/>
      <c r="R3" s="817"/>
      <c r="S3" s="817"/>
      <c r="T3" s="817"/>
      <c r="U3" s="817"/>
      <c r="V3" s="817"/>
      <c r="W3" s="817"/>
      <c r="X3" s="817"/>
      <c r="Y3" s="817"/>
      <c r="Z3" s="817"/>
      <c r="AA3" s="817"/>
    </row>
    <row r="4" spans="1:27" ht="17.25">
      <c r="A4" s="774"/>
      <c r="B4" s="1525"/>
      <c r="C4" s="1524"/>
      <c r="D4" s="961" t="s">
        <v>657</v>
      </c>
      <c r="E4" s="961" t="s">
        <v>658</v>
      </c>
      <c r="F4" s="1525"/>
      <c r="G4" s="960" t="s">
        <v>5649</v>
      </c>
      <c r="H4" s="1547"/>
      <c r="I4" s="817"/>
      <c r="J4" s="817"/>
      <c r="K4" s="817"/>
      <c r="L4" s="817"/>
      <c r="M4" s="817"/>
      <c r="N4" s="817"/>
      <c r="O4" s="817"/>
      <c r="P4" s="817"/>
      <c r="Q4" s="817"/>
      <c r="R4" s="817"/>
      <c r="S4" s="817"/>
      <c r="T4" s="817"/>
      <c r="U4" s="817"/>
      <c r="V4" s="817"/>
      <c r="W4" s="817"/>
      <c r="X4" s="817"/>
      <c r="Y4" s="817"/>
      <c r="Z4" s="817"/>
      <c r="AA4" s="817"/>
    </row>
    <row r="5" spans="1:27" ht="17.25">
      <c r="A5" s="774"/>
      <c r="B5" s="1525"/>
      <c r="C5" s="1524"/>
      <c r="D5" s="961" t="s">
        <v>660</v>
      </c>
      <c r="E5" s="961" t="s">
        <v>661</v>
      </c>
      <c r="F5" s="961" t="s">
        <v>662</v>
      </c>
      <c r="G5" s="960" t="s">
        <v>5648</v>
      </c>
      <c r="H5" s="1547"/>
      <c r="I5" s="817"/>
      <c r="J5" s="817"/>
      <c r="K5" s="817"/>
      <c r="L5" s="817"/>
      <c r="M5" s="817"/>
      <c r="N5" s="817"/>
      <c r="O5" s="817"/>
      <c r="P5" s="817"/>
      <c r="Q5" s="817"/>
      <c r="R5" s="817"/>
      <c r="S5" s="817"/>
      <c r="T5" s="817"/>
      <c r="U5" s="817"/>
      <c r="V5" s="817"/>
      <c r="W5" s="817"/>
      <c r="X5" s="817"/>
      <c r="Y5" s="817"/>
      <c r="Z5" s="817"/>
      <c r="AA5" s="817"/>
    </row>
    <row r="6" spans="1:27" ht="17.25">
      <c r="A6" s="774"/>
      <c r="B6" s="1525"/>
      <c r="C6" s="1524"/>
      <c r="D6" s="961" t="s">
        <v>664</v>
      </c>
      <c r="E6" s="961" t="s">
        <v>142</v>
      </c>
      <c r="F6" s="961" t="s">
        <v>234</v>
      </c>
      <c r="G6" s="960" t="s">
        <v>665</v>
      </c>
      <c r="H6" s="1547"/>
      <c r="I6" s="817"/>
      <c r="J6" s="817"/>
      <c r="K6" s="817"/>
      <c r="L6" s="817"/>
      <c r="M6" s="817"/>
      <c r="N6" s="817"/>
      <c r="O6" s="817"/>
      <c r="P6" s="817"/>
      <c r="Q6" s="817"/>
      <c r="R6" s="817"/>
      <c r="S6" s="817"/>
      <c r="T6" s="817"/>
      <c r="U6" s="817"/>
      <c r="V6" s="817"/>
      <c r="W6" s="817"/>
      <c r="X6" s="817"/>
      <c r="Y6" s="817"/>
      <c r="Z6" s="817"/>
      <c r="AA6" s="817"/>
    </row>
    <row r="7" spans="1:27" ht="17.25">
      <c r="A7" s="774"/>
      <c r="B7" s="1525"/>
      <c r="C7" s="1524"/>
      <c r="D7" s="961" t="s">
        <v>666</v>
      </c>
      <c r="E7" s="961" t="s">
        <v>667</v>
      </c>
      <c r="F7" s="961" t="s">
        <v>188</v>
      </c>
      <c r="G7" s="960" t="s">
        <v>1081</v>
      </c>
      <c r="H7" s="1547"/>
      <c r="I7" s="817"/>
      <c r="J7" s="817"/>
      <c r="K7" s="817"/>
      <c r="L7" s="817"/>
      <c r="M7" s="817"/>
      <c r="N7" s="817"/>
      <c r="O7" s="817"/>
      <c r="P7" s="817"/>
      <c r="Q7" s="817"/>
      <c r="R7" s="817"/>
      <c r="S7" s="817"/>
      <c r="T7" s="817"/>
      <c r="U7" s="817"/>
      <c r="V7" s="817"/>
      <c r="W7" s="817"/>
      <c r="X7" s="817"/>
      <c r="Y7" s="817"/>
      <c r="Z7" s="817"/>
      <c r="AA7" s="817"/>
    </row>
    <row r="8" spans="1:27" ht="17.25">
      <c r="A8" s="774"/>
      <c r="B8" s="1525"/>
      <c r="C8" s="1524" t="s">
        <v>435</v>
      </c>
      <c r="D8" s="961" t="s">
        <v>266</v>
      </c>
      <c r="E8" s="961" t="s">
        <v>669</v>
      </c>
      <c r="F8" s="961" t="s">
        <v>200</v>
      </c>
      <c r="G8" s="960" t="s">
        <v>5647</v>
      </c>
      <c r="H8" s="1547"/>
      <c r="I8" s="817"/>
      <c r="J8" s="817"/>
      <c r="K8" s="817"/>
      <c r="L8" s="817"/>
      <c r="M8" s="817"/>
      <c r="N8" s="817"/>
      <c r="O8" s="817"/>
      <c r="P8" s="817"/>
      <c r="Q8" s="817"/>
      <c r="R8" s="817"/>
      <c r="S8" s="817"/>
      <c r="T8" s="817"/>
      <c r="U8" s="817"/>
      <c r="V8" s="817"/>
      <c r="W8" s="817"/>
      <c r="X8" s="817"/>
      <c r="Y8" s="817"/>
      <c r="Z8" s="817"/>
      <c r="AA8" s="817"/>
    </row>
    <row r="9" spans="1:27" ht="17.25">
      <c r="A9" s="774"/>
      <c r="B9" s="1525"/>
      <c r="C9" s="1525"/>
      <c r="D9" s="961" t="s">
        <v>671</v>
      </c>
      <c r="E9" s="961" t="s">
        <v>672</v>
      </c>
      <c r="F9" s="961" t="s">
        <v>662</v>
      </c>
      <c r="G9" s="960" t="s">
        <v>673</v>
      </c>
      <c r="H9" s="1547"/>
      <c r="I9" s="817"/>
      <c r="J9" s="817"/>
      <c r="K9" s="817"/>
      <c r="L9" s="817"/>
      <c r="M9" s="817"/>
      <c r="N9" s="817"/>
      <c r="O9" s="817"/>
      <c r="P9" s="817"/>
      <c r="Q9" s="817"/>
      <c r="R9" s="817"/>
      <c r="S9" s="817"/>
      <c r="T9" s="817"/>
      <c r="U9" s="817"/>
      <c r="V9" s="817"/>
      <c r="W9" s="817"/>
      <c r="X9" s="817"/>
      <c r="Y9" s="817"/>
      <c r="Z9" s="817"/>
      <c r="AA9" s="817"/>
    </row>
    <row r="10" spans="1:27" ht="17.25">
      <c r="A10" s="774"/>
      <c r="B10" s="1525"/>
      <c r="C10" s="1525"/>
      <c r="D10" s="961" t="s">
        <v>674</v>
      </c>
      <c r="E10" s="961" t="s">
        <v>654</v>
      </c>
      <c r="F10" s="961" t="s">
        <v>200</v>
      </c>
      <c r="G10" s="960" t="s">
        <v>5646</v>
      </c>
      <c r="H10" s="1547"/>
      <c r="I10" s="817"/>
      <c r="J10" s="817"/>
      <c r="K10" s="817"/>
      <c r="L10" s="817"/>
      <c r="M10" s="817"/>
      <c r="N10" s="817"/>
      <c r="O10" s="817"/>
      <c r="P10" s="817"/>
      <c r="Q10" s="817"/>
      <c r="R10" s="817"/>
      <c r="S10" s="817"/>
      <c r="T10" s="817"/>
      <c r="U10" s="817"/>
      <c r="V10" s="817"/>
      <c r="W10" s="817"/>
      <c r="X10" s="817"/>
      <c r="Y10" s="817"/>
      <c r="Z10" s="817"/>
      <c r="AA10" s="817"/>
    </row>
    <row r="11" spans="1:27" ht="17.25">
      <c r="A11" s="774"/>
      <c r="B11" s="1524" t="s">
        <v>676</v>
      </c>
      <c r="C11" s="1524" t="s">
        <v>432</v>
      </c>
      <c r="D11" s="961" t="s">
        <v>677</v>
      </c>
      <c r="E11" s="961" t="s">
        <v>678</v>
      </c>
      <c r="F11" s="961" t="s">
        <v>662</v>
      </c>
      <c r="G11" s="960" t="s">
        <v>5645</v>
      </c>
      <c r="H11" s="1547"/>
      <c r="I11" s="817"/>
      <c r="J11" s="817"/>
      <c r="K11" s="817"/>
      <c r="L11" s="817"/>
      <c r="M11" s="817"/>
      <c r="N11" s="817"/>
      <c r="O11" s="817"/>
      <c r="P11" s="817"/>
      <c r="Q11" s="817"/>
      <c r="R11" s="817"/>
      <c r="S11" s="817"/>
      <c r="T11" s="817"/>
      <c r="U11" s="817"/>
      <c r="V11" s="817"/>
      <c r="W11" s="817"/>
      <c r="X11" s="817"/>
      <c r="Y11" s="817"/>
      <c r="Z11" s="817"/>
      <c r="AA11" s="817"/>
    </row>
    <row r="12" spans="1:27" ht="17.25">
      <c r="A12" s="774"/>
      <c r="B12" s="1525"/>
      <c r="C12" s="1525"/>
      <c r="D12" s="961" t="s">
        <v>680</v>
      </c>
      <c r="E12" s="961" t="s">
        <v>681</v>
      </c>
      <c r="F12" s="961" t="s">
        <v>682</v>
      </c>
      <c r="G12" s="960" t="s">
        <v>683</v>
      </c>
      <c r="H12" s="1547"/>
      <c r="I12" s="817"/>
      <c r="J12" s="817"/>
      <c r="K12" s="817"/>
      <c r="L12" s="817"/>
      <c r="M12" s="817"/>
      <c r="N12" s="817"/>
      <c r="O12" s="817"/>
      <c r="P12" s="817"/>
      <c r="Q12" s="817"/>
      <c r="R12" s="817"/>
      <c r="S12" s="817"/>
      <c r="T12" s="817"/>
      <c r="U12" s="817"/>
      <c r="V12" s="817"/>
      <c r="W12" s="817"/>
      <c r="X12" s="817"/>
      <c r="Y12" s="817"/>
      <c r="Z12" s="817"/>
      <c r="AA12" s="817"/>
    </row>
    <row r="13" spans="1:27" ht="17.25">
      <c r="A13" s="774"/>
      <c r="B13" s="1525"/>
      <c r="C13" s="1524" t="s">
        <v>434</v>
      </c>
      <c r="D13" s="961" t="s">
        <v>685</v>
      </c>
      <c r="E13" s="961" t="s">
        <v>681</v>
      </c>
      <c r="F13" s="961" t="s">
        <v>200</v>
      </c>
      <c r="G13" s="960" t="s">
        <v>686</v>
      </c>
      <c r="H13" s="1547"/>
      <c r="I13" s="817"/>
      <c r="J13" s="817"/>
      <c r="K13" s="817"/>
      <c r="L13" s="817"/>
      <c r="M13" s="817"/>
      <c r="N13" s="817"/>
      <c r="O13" s="817"/>
      <c r="P13" s="817"/>
      <c r="Q13" s="817"/>
      <c r="R13" s="817"/>
      <c r="S13" s="817"/>
      <c r="T13" s="817"/>
      <c r="U13" s="817"/>
      <c r="V13" s="817"/>
      <c r="W13" s="817"/>
      <c r="X13" s="817"/>
      <c r="Y13" s="817"/>
      <c r="Z13" s="817"/>
      <c r="AA13" s="817"/>
    </row>
    <row r="14" spans="1:27" ht="17.25">
      <c r="A14" s="774"/>
      <c r="B14" s="1525"/>
      <c r="C14" s="1525"/>
      <c r="D14" s="961" t="s">
        <v>687</v>
      </c>
      <c r="E14" s="961" t="s">
        <v>720</v>
      </c>
      <c r="F14" s="1524" t="s">
        <v>200</v>
      </c>
      <c r="G14" s="960" t="s">
        <v>689</v>
      </c>
      <c r="H14" s="1547"/>
      <c r="I14" s="817"/>
      <c r="J14" s="817"/>
      <c r="K14" s="817"/>
      <c r="L14" s="817"/>
      <c r="M14" s="817"/>
      <c r="N14" s="817"/>
      <c r="O14" s="817"/>
      <c r="P14" s="817"/>
      <c r="Q14" s="817"/>
      <c r="R14" s="817"/>
      <c r="S14" s="817"/>
      <c r="T14" s="817"/>
      <c r="U14" s="817"/>
      <c r="V14" s="817"/>
      <c r="W14" s="817"/>
      <c r="X14" s="817"/>
      <c r="Y14" s="817"/>
      <c r="Z14" s="817"/>
      <c r="AA14" s="817"/>
    </row>
    <row r="15" spans="1:27" ht="17.25">
      <c r="A15" s="774"/>
      <c r="B15" s="1525"/>
      <c r="C15" s="1525"/>
      <c r="D15" s="962" t="s">
        <v>5644</v>
      </c>
      <c r="E15" s="961" t="s">
        <v>691</v>
      </c>
      <c r="F15" s="1525"/>
      <c r="G15" s="960" t="s">
        <v>5643</v>
      </c>
      <c r="H15" s="1547"/>
      <c r="I15" s="817"/>
      <c r="J15" s="817"/>
      <c r="K15" s="817"/>
      <c r="L15" s="817"/>
      <c r="M15" s="817"/>
      <c r="N15" s="817"/>
      <c r="O15" s="817"/>
      <c r="P15" s="817"/>
      <c r="Q15" s="817"/>
      <c r="R15" s="817"/>
      <c r="S15" s="817"/>
      <c r="T15" s="817"/>
      <c r="U15" s="817"/>
      <c r="V15" s="817"/>
      <c r="W15" s="817"/>
      <c r="X15" s="817"/>
      <c r="Y15" s="817"/>
      <c r="Z15" s="817"/>
      <c r="AA15" s="817"/>
    </row>
    <row r="16" spans="1:27" ht="17.25">
      <c r="A16" s="774"/>
      <c r="B16" s="1525"/>
      <c r="C16" s="1524" t="s">
        <v>435</v>
      </c>
      <c r="D16" s="961" t="s">
        <v>693</v>
      </c>
      <c r="E16" s="961" t="s">
        <v>694</v>
      </c>
      <c r="F16" s="1525"/>
      <c r="G16" s="960" t="s">
        <v>5642</v>
      </c>
      <c r="H16" s="1547"/>
      <c r="I16" s="817"/>
      <c r="J16" s="817"/>
      <c r="K16" s="817"/>
      <c r="L16" s="817"/>
      <c r="M16" s="817"/>
      <c r="N16" s="817"/>
      <c r="O16" s="817"/>
      <c r="P16" s="817"/>
      <c r="Q16" s="817"/>
      <c r="R16" s="817"/>
      <c r="S16" s="817"/>
      <c r="T16" s="817"/>
      <c r="U16" s="817"/>
      <c r="V16" s="817"/>
      <c r="W16" s="817"/>
      <c r="X16" s="817"/>
      <c r="Y16" s="817"/>
      <c r="Z16" s="817"/>
      <c r="AA16" s="817"/>
    </row>
    <row r="17" spans="1:27" ht="17.25">
      <c r="A17" s="774"/>
      <c r="B17" s="1525"/>
      <c r="C17" s="1525"/>
      <c r="D17" s="961" t="s">
        <v>696</v>
      </c>
      <c r="E17" s="961" t="s">
        <v>697</v>
      </c>
      <c r="F17" s="961" t="s">
        <v>698</v>
      </c>
      <c r="G17" s="960" t="s">
        <v>699</v>
      </c>
      <c r="H17" s="1547"/>
      <c r="I17" s="817"/>
      <c r="J17" s="817"/>
      <c r="K17" s="817"/>
      <c r="L17" s="817"/>
      <c r="M17" s="817"/>
      <c r="N17" s="817"/>
      <c r="O17" s="817"/>
      <c r="P17" s="817"/>
      <c r="Q17" s="817"/>
      <c r="R17" s="817"/>
      <c r="S17" s="817"/>
      <c r="T17" s="817"/>
      <c r="U17" s="817"/>
      <c r="V17" s="817"/>
      <c r="W17" s="817"/>
      <c r="X17" s="817"/>
      <c r="Y17" s="817"/>
      <c r="Z17" s="817"/>
      <c r="AA17" s="817"/>
    </row>
    <row r="18" spans="1:27" ht="17.25">
      <c r="A18" s="774"/>
      <c r="B18" s="1525"/>
      <c r="C18" s="1525"/>
      <c r="D18" s="962" t="s">
        <v>5641</v>
      </c>
      <c r="E18" s="961" t="s">
        <v>681</v>
      </c>
      <c r="F18" s="1524" t="s">
        <v>200</v>
      </c>
      <c r="G18" s="960" t="s">
        <v>5640</v>
      </c>
      <c r="H18" s="1547"/>
      <c r="I18" s="817"/>
      <c r="J18" s="817"/>
      <c r="K18" s="817"/>
      <c r="L18" s="817"/>
      <c r="M18" s="817"/>
      <c r="N18" s="817"/>
      <c r="O18" s="817"/>
      <c r="P18" s="817"/>
      <c r="Q18" s="817"/>
      <c r="R18" s="817"/>
      <c r="S18" s="817"/>
      <c r="T18" s="817"/>
      <c r="U18" s="817"/>
      <c r="V18" s="817"/>
      <c r="W18" s="817"/>
      <c r="X18" s="817"/>
      <c r="Y18" s="817"/>
      <c r="Z18" s="817"/>
      <c r="AA18" s="817"/>
    </row>
    <row r="19" spans="1:27" ht="17.25">
      <c r="A19" s="774"/>
      <c r="B19" s="1525"/>
      <c r="C19" s="1525"/>
      <c r="D19" s="961" t="s">
        <v>702</v>
      </c>
      <c r="E19" s="961" t="s">
        <v>703</v>
      </c>
      <c r="F19" s="1525"/>
      <c r="G19" s="960" t="s">
        <v>5639</v>
      </c>
      <c r="H19" s="1547"/>
      <c r="I19" s="817"/>
      <c r="J19" s="817"/>
      <c r="K19" s="817"/>
      <c r="L19" s="817"/>
      <c r="M19" s="817"/>
      <c r="N19" s="817"/>
      <c r="O19" s="817"/>
      <c r="P19" s="817"/>
      <c r="Q19" s="817"/>
      <c r="R19" s="817"/>
      <c r="S19" s="817"/>
      <c r="T19" s="817"/>
      <c r="U19" s="817"/>
      <c r="V19" s="817"/>
      <c r="W19" s="817"/>
      <c r="X19" s="817"/>
      <c r="Y19" s="817"/>
      <c r="Z19" s="817"/>
      <c r="AA19" s="817"/>
    </row>
    <row r="20" spans="1:27" ht="17.25">
      <c r="A20" s="774"/>
      <c r="B20" s="1525"/>
      <c r="C20" s="1525"/>
      <c r="D20" s="961" t="s">
        <v>705</v>
      </c>
      <c r="E20" s="961" t="s">
        <v>694</v>
      </c>
      <c r="F20" s="1525"/>
      <c r="G20" s="960" t="s">
        <v>706</v>
      </c>
      <c r="H20" s="1547"/>
      <c r="I20" s="817"/>
      <c r="J20" s="817"/>
      <c r="K20" s="817"/>
      <c r="L20" s="817"/>
      <c r="M20" s="817"/>
      <c r="N20" s="817"/>
      <c r="O20" s="817"/>
      <c r="P20" s="817"/>
      <c r="Q20" s="817"/>
      <c r="R20" s="817"/>
      <c r="S20" s="817"/>
      <c r="T20" s="817"/>
      <c r="U20" s="817"/>
      <c r="V20" s="817"/>
      <c r="W20" s="817"/>
      <c r="X20" s="817"/>
      <c r="Y20" s="817"/>
      <c r="Z20" s="817"/>
      <c r="AA20" s="817"/>
    </row>
    <row r="21" spans="1:27" ht="17.25">
      <c r="A21" s="774"/>
      <c r="B21" s="1525"/>
      <c r="C21" s="1525"/>
      <c r="D21" s="962" t="s">
        <v>5638</v>
      </c>
      <c r="E21" s="961" t="s">
        <v>691</v>
      </c>
      <c r="F21" s="1525"/>
      <c r="G21" s="960" t="s">
        <v>5637</v>
      </c>
      <c r="H21" s="1547"/>
      <c r="I21" s="817"/>
      <c r="J21" s="817"/>
      <c r="K21" s="817"/>
      <c r="L21" s="817"/>
      <c r="M21" s="817"/>
      <c r="N21" s="817"/>
      <c r="O21" s="817"/>
      <c r="P21" s="817"/>
      <c r="Q21" s="817"/>
      <c r="R21" s="817"/>
      <c r="S21" s="817"/>
      <c r="T21" s="817"/>
      <c r="U21" s="817"/>
      <c r="V21" s="817"/>
      <c r="W21" s="817"/>
      <c r="X21" s="817"/>
      <c r="Y21" s="817"/>
      <c r="Z21" s="817"/>
      <c r="AA21" s="817"/>
    </row>
    <row r="22" spans="1:27" ht="17.25">
      <c r="A22" s="774"/>
      <c r="B22" s="1524" t="s">
        <v>709</v>
      </c>
      <c r="C22" s="963" t="s">
        <v>5636</v>
      </c>
      <c r="D22" s="962" t="s">
        <v>710</v>
      </c>
      <c r="E22" s="961" t="s">
        <v>5635</v>
      </c>
      <c r="F22" s="963" t="s">
        <v>5634</v>
      </c>
      <c r="G22" s="960" t="s">
        <v>5633</v>
      </c>
      <c r="H22" s="1547"/>
      <c r="I22" s="817"/>
      <c r="J22" s="817"/>
      <c r="K22" s="817"/>
      <c r="L22" s="817"/>
      <c r="M22" s="817"/>
      <c r="N22" s="817"/>
      <c r="O22" s="817"/>
      <c r="P22" s="817"/>
      <c r="Q22" s="817"/>
      <c r="R22" s="817"/>
      <c r="S22" s="817"/>
      <c r="T22" s="817"/>
      <c r="U22" s="817"/>
      <c r="V22" s="817"/>
      <c r="W22" s="817"/>
      <c r="X22" s="817"/>
      <c r="Y22" s="817"/>
      <c r="Z22" s="817"/>
      <c r="AA22" s="817"/>
    </row>
    <row r="23" spans="1:27" ht="17.25">
      <c r="A23" s="774"/>
      <c r="B23" s="1524"/>
      <c r="C23" s="1526" t="s">
        <v>434</v>
      </c>
      <c r="D23" s="962" t="s">
        <v>5632</v>
      </c>
      <c r="E23" s="961" t="s">
        <v>715</v>
      </c>
      <c r="F23" s="961" t="s">
        <v>682</v>
      </c>
      <c r="G23" s="960" t="s">
        <v>5631</v>
      </c>
      <c r="H23" s="1547"/>
      <c r="I23" s="817"/>
      <c r="J23" s="817"/>
      <c r="K23" s="817"/>
      <c r="L23" s="817"/>
      <c r="M23" s="817"/>
      <c r="N23" s="817"/>
      <c r="O23" s="817"/>
      <c r="P23" s="817"/>
      <c r="Q23" s="817"/>
      <c r="R23" s="817"/>
      <c r="S23" s="817"/>
      <c r="T23" s="817"/>
      <c r="U23" s="817"/>
      <c r="V23" s="817"/>
      <c r="W23" s="817"/>
      <c r="X23" s="817"/>
      <c r="Y23" s="817"/>
      <c r="Z23" s="817"/>
      <c r="AA23" s="817"/>
    </row>
    <row r="24" spans="1:27" ht="17.25">
      <c r="A24" s="774"/>
      <c r="B24" s="1524"/>
      <c r="C24" s="1527"/>
      <c r="D24" s="962" t="s">
        <v>5630</v>
      </c>
      <c r="E24" s="961" t="s">
        <v>697</v>
      </c>
      <c r="F24" s="1526" t="s">
        <v>200</v>
      </c>
      <c r="G24" s="960" t="s">
        <v>717</v>
      </c>
      <c r="H24" s="1547"/>
      <c r="I24" s="817"/>
      <c r="J24" s="817"/>
      <c r="K24" s="817"/>
      <c r="L24" s="817"/>
      <c r="M24" s="817"/>
      <c r="N24" s="817"/>
      <c r="O24" s="817"/>
      <c r="P24" s="817"/>
      <c r="Q24" s="817"/>
      <c r="R24" s="817"/>
      <c r="S24" s="817"/>
      <c r="T24" s="817"/>
      <c r="U24" s="817"/>
      <c r="V24" s="817"/>
      <c r="W24" s="817"/>
      <c r="X24" s="817"/>
      <c r="Y24" s="817"/>
      <c r="Z24" s="817"/>
      <c r="AA24" s="817"/>
    </row>
    <row r="25" spans="1:27" ht="17.25">
      <c r="A25" s="774"/>
      <c r="B25" s="1524"/>
      <c r="C25" s="1527"/>
      <c r="D25" s="962" t="s">
        <v>5629</v>
      </c>
      <c r="E25" s="961" t="s">
        <v>487</v>
      </c>
      <c r="F25" s="1527"/>
      <c r="G25" s="960" t="s">
        <v>718</v>
      </c>
      <c r="H25" s="1547"/>
      <c r="I25" s="817"/>
      <c r="J25" s="817"/>
      <c r="K25" s="817"/>
      <c r="L25" s="817"/>
      <c r="M25" s="817"/>
      <c r="N25" s="817"/>
      <c r="O25" s="817"/>
      <c r="P25" s="817"/>
      <c r="Q25" s="817"/>
      <c r="R25" s="817"/>
      <c r="S25" s="817"/>
      <c r="T25" s="817"/>
      <c r="U25" s="817"/>
      <c r="V25" s="817"/>
      <c r="W25" s="817"/>
      <c r="X25" s="817"/>
      <c r="Y25" s="817"/>
      <c r="Z25" s="817"/>
      <c r="AA25" s="817"/>
    </row>
    <row r="26" spans="1:27" ht="17.25">
      <c r="A26" s="774"/>
      <c r="B26" s="1524"/>
      <c r="C26" s="1528"/>
      <c r="D26" s="962" t="s">
        <v>719</v>
      </c>
      <c r="E26" s="961" t="s">
        <v>720</v>
      </c>
      <c r="F26" s="1528"/>
      <c r="G26" s="960" t="s">
        <v>5628</v>
      </c>
      <c r="H26" s="1547"/>
      <c r="I26" s="817"/>
      <c r="J26" s="817"/>
      <c r="K26" s="817"/>
      <c r="L26" s="817"/>
      <c r="M26" s="817"/>
      <c r="N26" s="817"/>
      <c r="O26" s="817"/>
      <c r="P26" s="817"/>
      <c r="Q26" s="817"/>
      <c r="R26" s="817"/>
      <c r="S26" s="817"/>
      <c r="T26" s="817"/>
      <c r="U26" s="817"/>
      <c r="V26" s="817"/>
      <c r="W26" s="817"/>
      <c r="X26" s="817"/>
      <c r="Y26" s="817"/>
      <c r="Z26" s="817"/>
      <c r="AA26" s="817"/>
    </row>
    <row r="27" spans="1:27" ht="37.15" customHeight="1">
      <c r="A27" s="774"/>
      <c r="B27" s="1524"/>
      <c r="C27" s="1524" t="s">
        <v>435</v>
      </c>
      <c r="D27" s="962" t="s">
        <v>31</v>
      </c>
      <c r="E27" s="961" t="s">
        <v>722</v>
      </c>
      <c r="F27" s="961" t="s">
        <v>682</v>
      </c>
      <c r="G27" s="960" t="s">
        <v>5627</v>
      </c>
      <c r="H27" s="1547"/>
      <c r="I27" s="817"/>
      <c r="J27" s="817"/>
      <c r="K27" s="817"/>
      <c r="L27" s="817"/>
      <c r="M27" s="817"/>
      <c r="N27" s="817"/>
      <c r="O27" s="817"/>
      <c r="P27" s="817"/>
      <c r="Q27" s="817"/>
      <c r="R27" s="817"/>
      <c r="S27" s="817"/>
      <c r="T27" s="817"/>
      <c r="U27" s="817"/>
      <c r="V27" s="817"/>
      <c r="W27" s="817"/>
      <c r="X27" s="817"/>
      <c r="Y27" s="817"/>
      <c r="Z27" s="817"/>
      <c r="AA27" s="817"/>
    </row>
    <row r="28" spans="1:27" ht="17.25">
      <c r="A28" s="774"/>
      <c r="B28" s="961"/>
      <c r="C28" s="1525"/>
      <c r="D28" s="962" t="s">
        <v>5626</v>
      </c>
      <c r="E28" s="961" t="s">
        <v>691</v>
      </c>
      <c r="F28" s="961" t="s">
        <v>698</v>
      </c>
      <c r="G28" s="960" t="s">
        <v>5625</v>
      </c>
      <c r="H28" s="1547"/>
      <c r="I28" s="817"/>
      <c r="J28" s="817"/>
      <c r="K28" s="817"/>
      <c r="L28" s="817"/>
      <c r="M28" s="817"/>
      <c r="N28" s="817"/>
      <c r="O28" s="817"/>
      <c r="P28" s="817"/>
      <c r="Q28" s="817"/>
      <c r="R28" s="817"/>
      <c r="S28" s="817"/>
      <c r="T28" s="817"/>
      <c r="U28" s="817"/>
      <c r="V28" s="817"/>
      <c r="W28" s="817"/>
      <c r="X28" s="817"/>
      <c r="Y28" s="817"/>
      <c r="Z28" s="817"/>
      <c r="AA28" s="817"/>
    </row>
    <row r="29" spans="1:27" ht="33" customHeight="1">
      <c r="A29" s="774"/>
      <c r="B29" s="959" t="s">
        <v>37</v>
      </c>
      <c r="C29" s="959" t="s">
        <v>646</v>
      </c>
      <c r="D29" s="959" t="s">
        <v>647</v>
      </c>
      <c r="E29" s="959" t="s">
        <v>648</v>
      </c>
      <c r="F29" s="959" t="s">
        <v>649</v>
      </c>
      <c r="G29" s="959" t="s">
        <v>650</v>
      </c>
      <c r="H29" s="1547"/>
      <c r="I29" s="817"/>
      <c r="J29" s="817"/>
      <c r="K29" s="817"/>
      <c r="L29" s="817"/>
      <c r="M29" s="817"/>
      <c r="N29" s="817"/>
      <c r="O29" s="817"/>
      <c r="P29" s="817"/>
      <c r="Q29" s="817"/>
      <c r="R29" s="817"/>
      <c r="S29" s="817"/>
      <c r="T29" s="817"/>
      <c r="U29" s="817"/>
      <c r="V29" s="817"/>
      <c r="W29" s="817"/>
      <c r="X29" s="817"/>
      <c r="Y29" s="817"/>
      <c r="Z29" s="817"/>
      <c r="AA29" s="817"/>
    </row>
    <row r="30" spans="1:27" ht="17.25">
      <c r="A30" s="774"/>
      <c r="B30" s="1522" t="s">
        <v>652</v>
      </c>
      <c r="C30" s="1522" t="s">
        <v>432</v>
      </c>
      <c r="D30" s="958" t="s">
        <v>725</v>
      </c>
      <c r="E30" s="958" t="s">
        <v>726</v>
      </c>
      <c r="F30" s="958" t="s">
        <v>219</v>
      </c>
      <c r="G30" s="957" t="s">
        <v>5624</v>
      </c>
      <c r="H30" s="1547"/>
      <c r="I30" s="817"/>
      <c r="J30" s="817"/>
      <c r="K30" s="817"/>
      <c r="L30" s="817"/>
      <c r="M30" s="817"/>
      <c r="N30" s="817"/>
      <c r="O30" s="817"/>
      <c r="P30" s="817"/>
      <c r="Q30" s="817"/>
      <c r="R30" s="817"/>
      <c r="S30" s="817"/>
      <c r="T30" s="817"/>
      <c r="U30" s="817"/>
      <c r="V30" s="817"/>
      <c r="W30" s="817"/>
      <c r="X30" s="817"/>
      <c r="Y30" s="817"/>
      <c r="Z30" s="817"/>
      <c r="AA30" s="817"/>
    </row>
    <row r="31" spans="1:27" ht="17.25">
      <c r="A31" s="774"/>
      <c r="B31" s="1523"/>
      <c r="C31" s="1523"/>
      <c r="D31" s="958" t="s">
        <v>731</v>
      </c>
      <c r="E31" s="958" t="s">
        <v>732</v>
      </c>
      <c r="F31" s="958" t="s">
        <v>733</v>
      </c>
      <c r="G31" s="957" t="s">
        <v>5623</v>
      </c>
      <c r="H31" s="1547"/>
      <c r="I31" s="817"/>
      <c r="J31" s="817"/>
      <c r="K31" s="817"/>
      <c r="L31" s="817"/>
      <c r="M31" s="817"/>
      <c r="N31" s="817"/>
      <c r="O31" s="817"/>
      <c r="P31" s="817"/>
      <c r="Q31" s="817"/>
      <c r="R31" s="817"/>
      <c r="S31" s="817"/>
      <c r="T31" s="817"/>
      <c r="U31" s="817"/>
      <c r="V31" s="817"/>
      <c r="W31" s="817"/>
      <c r="X31" s="817"/>
      <c r="Y31" s="817"/>
      <c r="Z31" s="817"/>
      <c r="AA31" s="817"/>
    </row>
    <row r="32" spans="1:27" ht="17.25">
      <c r="A32" s="774"/>
      <c r="B32" s="1523"/>
      <c r="C32" s="1522" t="s">
        <v>434</v>
      </c>
      <c r="D32" s="958" t="s">
        <v>735</v>
      </c>
      <c r="E32" s="958" t="s">
        <v>736</v>
      </c>
      <c r="F32" s="958" t="s">
        <v>219</v>
      </c>
      <c r="G32" s="957" t="s">
        <v>5622</v>
      </c>
      <c r="H32" s="1547"/>
      <c r="I32" s="817"/>
      <c r="J32" s="817"/>
      <c r="K32" s="817"/>
      <c r="L32" s="817"/>
      <c r="M32" s="817"/>
      <c r="N32" s="817"/>
      <c r="O32" s="817"/>
      <c r="P32" s="817"/>
      <c r="Q32" s="817"/>
      <c r="R32" s="817"/>
      <c r="S32" s="817"/>
      <c r="T32" s="817"/>
      <c r="U32" s="817"/>
      <c r="V32" s="817"/>
      <c r="W32" s="817"/>
      <c r="X32" s="817"/>
      <c r="Y32" s="817"/>
      <c r="Z32" s="817"/>
      <c r="AA32" s="817"/>
    </row>
    <row r="33" spans="1:27" ht="17.25">
      <c r="A33" s="774"/>
      <c r="B33" s="1523"/>
      <c r="C33" s="1523"/>
      <c r="D33" s="958" t="s">
        <v>739</v>
      </c>
      <c r="E33" s="958" t="s">
        <v>732</v>
      </c>
      <c r="F33" s="958" t="s">
        <v>733</v>
      </c>
      <c r="G33" s="957" t="s">
        <v>5621</v>
      </c>
      <c r="H33" s="1547"/>
      <c r="I33" s="817"/>
      <c r="J33" s="817"/>
      <c r="K33" s="817"/>
      <c r="L33" s="817"/>
      <c r="M33" s="817"/>
      <c r="N33" s="817"/>
      <c r="O33" s="817"/>
      <c r="P33" s="817"/>
      <c r="Q33" s="817"/>
      <c r="R33" s="817"/>
      <c r="S33" s="817"/>
      <c r="T33" s="817"/>
      <c r="U33" s="817"/>
      <c r="V33" s="817"/>
      <c r="W33" s="817"/>
      <c r="X33" s="817"/>
      <c r="Y33" s="817"/>
      <c r="Z33" s="817"/>
      <c r="AA33" s="817"/>
    </row>
    <row r="34" spans="1:27" ht="17.25">
      <c r="A34" s="774"/>
      <c r="B34" s="1523"/>
      <c r="C34" s="1523"/>
      <c r="D34" s="958" t="s">
        <v>742</v>
      </c>
      <c r="E34" s="958" t="s">
        <v>743</v>
      </c>
      <c r="F34" s="958" t="s">
        <v>744</v>
      </c>
      <c r="G34" s="957" t="s">
        <v>745</v>
      </c>
      <c r="H34" s="1547"/>
      <c r="I34" s="817"/>
      <c r="J34" s="817"/>
      <c r="K34" s="817"/>
      <c r="L34" s="817"/>
      <c r="M34" s="817"/>
      <c r="N34" s="817"/>
      <c r="O34" s="817"/>
      <c r="P34" s="817"/>
      <c r="Q34" s="817"/>
      <c r="R34" s="817"/>
      <c r="S34" s="817"/>
      <c r="T34" s="817"/>
      <c r="U34" s="817"/>
      <c r="V34" s="817"/>
      <c r="W34" s="817"/>
      <c r="X34" s="817"/>
      <c r="Y34" s="817"/>
      <c r="Z34" s="817"/>
      <c r="AA34" s="817"/>
    </row>
    <row r="35" spans="1:27" ht="17.25">
      <c r="A35" s="774"/>
      <c r="B35" s="1523"/>
      <c r="C35" s="1523"/>
      <c r="D35" s="958" t="s">
        <v>666</v>
      </c>
      <c r="E35" s="958" t="s">
        <v>667</v>
      </c>
      <c r="F35" s="958" t="s">
        <v>188</v>
      </c>
      <c r="G35" s="957" t="s">
        <v>1081</v>
      </c>
      <c r="H35" s="1547"/>
      <c r="I35" s="817"/>
      <c r="J35" s="817"/>
      <c r="K35" s="817"/>
      <c r="L35" s="817"/>
      <c r="M35" s="817"/>
      <c r="N35" s="817"/>
      <c r="O35" s="817"/>
      <c r="P35" s="817"/>
      <c r="Q35" s="817"/>
      <c r="R35" s="817"/>
      <c r="S35" s="817"/>
      <c r="T35" s="817"/>
      <c r="U35" s="817"/>
      <c r="V35" s="817"/>
      <c r="W35" s="817"/>
      <c r="X35" s="817"/>
      <c r="Y35" s="817"/>
      <c r="Z35" s="817"/>
      <c r="AA35" s="817"/>
    </row>
    <row r="36" spans="1:27" ht="17.25">
      <c r="A36" s="774"/>
      <c r="B36" s="1523"/>
      <c r="C36" s="1523"/>
      <c r="D36" s="958" t="s">
        <v>746</v>
      </c>
      <c r="E36" s="958" t="s">
        <v>736</v>
      </c>
      <c r="F36" s="958" t="s">
        <v>219</v>
      </c>
      <c r="G36" s="957" t="s">
        <v>5620</v>
      </c>
      <c r="H36" s="1547"/>
      <c r="I36" s="817"/>
      <c r="J36" s="817"/>
      <c r="K36" s="817"/>
      <c r="L36" s="817"/>
      <c r="M36" s="817"/>
      <c r="N36" s="817"/>
      <c r="O36" s="817"/>
      <c r="P36" s="817"/>
      <c r="Q36" s="817"/>
      <c r="R36" s="817"/>
      <c r="S36" s="817"/>
      <c r="T36" s="817"/>
      <c r="U36" s="817"/>
      <c r="V36" s="817"/>
      <c r="W36" s="817"/>
      <c r="X36" s="817"/>
      <c r="Y36" s="817"/>
      <c r="Z36" s="817"/>
      <c r="AA36" s="817"/>
    </row>
    <row r="37" spans="1:27" ht="17.25">
      <c r="A37" s="774"/>
      <c r="B37" s="1523"/>
      <c r="C37" s="1523"/>
      <c r="D37" s="958" t="s">
        <v>748</v>
      </c>
      <c r="E37" s="958" t="s">
        <v>694</v>
      </c>
      <c r="F37" s="958" t="s">
        <v>200</v>
      </c>
      <c r="G37" s="957" t="s">
        <v>749</v>
      </c>
      <c r="H37" s="1547"/>
      <c r="I37" s="817"/>
      <c r="J37" s="817"/>
      <c r="K37" s="817"/>
      <c r="L37" s="817"/>
      <c r="M37" s="817"/>
      <c r="N37" s="817"/>
      <c r="O37" s="817"/>
      <c r="P37" s="817"/>
      <c r="Q37" s="817"/>
      <c r="R37" s="817"/>
      <c r="S37" s="817"/>
      <c r="T37" s="817"/>
      <c r="U37" s="817"/>
      <c r="V37" s="817"/>
      <c r="W37" s="817"/>
      <c r="X37" s="817"/>
      <c r="Y37" s="817"/>
      <c r="Z37" s="817"/>
      <c r="AA37" s="817"/>
    </row>
    <row r="38" spans="1:27" ht="17.25">
      <c r="A38" s="774"/>
      <c r="B38" s="1523"/>
      <c r="C38" s="1523" t="s">
        <v>5619</v>
      </c>
      <c r="D38" s="958" t="s">
        <v>753</v>
      </c>
      <c r="E38" s="958" t="s">
        <v>754</v>
      </c>
      <c r="F38" s="1522" t="s">
        <v>219</v>
      </c>
      <c r="G38" s="957" t="s">
        <v>755</v>
      </c>
      <c r="H38" s="1547"/>
      <c r="I38" s="817"/>
      <c r="J38" s="817"/>
      <c r="K38" s="817"/>
      <c r="L38" s="817"/>
      <c r="M38" s="817"/>
      <c r="N38" s="817"/>
      <c r="O38" s="817"/>
      <c r="P38" s="817"/>
      <c r="Q38" s="817"/>
      <c r="R38" s="817"/>
      <c r="S38" s="817"/>
      <c r="T38" s="817"/>
      <c r="U38" s="817"/>
      <c r="V38" s="817"/>
      <c r="W38" s="817"/>
      <c r="X38" s="817"/>
      <c r="Y38" s="817"/>
      <c r="Z38" s="817"/>
      <c r="AA38" s="817"/>
    </row>
    <row r="39" spans="1:27" ht="17.25">
      <c r="A39" s="774"/>
      <c r="B39" s="1523"/>
      <c r="C39" s="1523"/>
      <c r="D39" s="958" t="s">
        <v>750</v>
      </c>
      <c r="E39" s="958" t="s">
        <v>5618</v>
      </c>
      <c r="F39" s="1522"/>
      <c r="G39" s="957" t="s">
        <v>5617</v>
      </c>
      <c r="H39" s="1547"/>
      <c r="I39" s="817"/>
      <c r="J39" s="817"/>
      <c r="K39" s="817"/>
      <c r="L39" s="817"/>
      <c r="M39" s="817"/>
      <c r="N39" s="817"/>
      <c r="O39" s="817"/>
      <c r="P39" s="817"/>
      <c r="Q39" s="817"/>
      <c r="R39" s="817"/>
      <c r="S39" s="817"/>
      <c r="T39" s="817"/>
      <c r="U39" s="817"/>
      <c r="V39" s="817"/>
      <c r="W39" s="817"/>
      <c r="X39" s="817"/>
      <c r="Y39" s="817"/>
      <c r="Z39" s="817"/>
      <c r="AA39" s="817"/>
    </row>
    <row r="40" spans="1:27" ht="17.25">
      <c r="A40" s="774"/>
      <c r="B40" s="1523"/>
      <c r="C40" s="1523"/>
      <c r="D40" s="958" t="s">
        <v>756</v>
      </c>
      <c r="E40" s="958" t="s">
        <v>757</v>
      </c>
      <c r="F40" s="1523"/>
      <c r="G40" s="957" t="s">
        <v>758</v>
      </c>
      <c r="H40" s="1547"/>
      <c r="I40" s="817"/>
      <c r="J40" s="817"/>
      <c r="K40" s="817"/>
      <c r="L40" s="817"/>
      <c r="M40" s="817"/>
      <c r="N40" s="817"/>
      <c r="O40" s="817"/>
      <c r="P40" s="817"/>
      <c r="Q40" s="817"/>
      <c r="R40" s="817"/>
      <c r="S40" s="817"/>
      <c r="T40" s="817"/>
      <c r="U40" s="817"/>
      <c r="V40" s="817"/>
      <c r="W40" s="817"/>
      <c r="X40" s="817"/>
      <c r="Y40" s="817"/>
      <c r="Z40" s="817"/>
      <c r="AA40" s="817"/>
    </row>
    <row r="41" spans="1:27" ht="17.25">
      <c r="A41" s="774"/>
      <c r="B41" s="1523"/>
      <c r="C41" s="1523"/>
      <c r="D41" s="958" t="s">
        <v>759</v>
      </c>
      <c r="E41" s="958" t="s">
        <v>743</v>
      </c>
      <c r="F41" s="1523"/>
      <c r="G41" s="957" t="s">
        <v>5616</v>
      </c>
      <c r="H41" s="1547"/>
      <c r="I41" s="817"/>
      <c r="J41" s="817"/>
      <c r="K41" s="817"/>
      <c r="L41" s="817"/>
      <c r="M41" s="817"/>
      <c r="N41" s="817"/>
      <c r="O41" s="817"/>
      <c r="P41" s="817"/>
      <c r="Q41" s="817"/>
      <c r="R41" s="817"/>
      <c r="S41" s="817"/>
      <c r="T41" s="817"/>
      <c r="U41" s="817"/>
      <c r="V41" s="817"/>
      <c r="W41" s="817"/>
      <c r="X41" s="817"/>
      <c r="Y41" s="817"/>
      <c r="Z41" s="817"/>
      <c r="AA41" s="817"/>
    </row>
    <row r="42" spans="1:27" ht="17.25">
      <c r="A42" s="774"/>
      <c r="B42" s="1523"/>
      <c r="C42" s="1523"/>
      <c r="D42" s="958" t="s">
        <v>762</v>
      </c>
      <c r="E42" s="958" t="s">
        <v>763</v>
      </c>
      <c r="F42" s="1523"/>
      <c r="G42" s="957" t="s">
        <v>5615</v>
      </c>
      <c r="H42" s="1547"/>
      <c r="I42" s="817"/>
      <c r="J42" s="817"/>
      <c r="K42" s="817"/>
      <c r="L42" s="817"/>
      <c r="M42" s="817"/>
      <c r="N42" s="817"/>
      <c r="O42" s="817"/>
      <c r="P42" s="817"/>
      <c r="Q42" s="817"/>
      <c r="R42" s="817"/>
      <c r="S42" s="817"/>
      <c r="T42" s="817"/>
      <c r="U42" s="817"/>
      <c r="V42" s="817"/>
      <c r="W42" s="817"/>
      <c r="X42" s="817"/>
      <c r="Y42" s="817"/>
      <c r="Z42" s="817"/>
      <c r="AA42" s="817"/>
    </row>
    <row r="43" spans="1:27" ht="17.25">
      <c r="A43" s="774"/>
      <c r="B43" s="1523"/>
      <c r="C43" s="1523"/>
      <c r="D43" s="958" t="s">
        <v>765</v>
      </c>
      <c r="E43" s="958" t="s">
        <v>766</v>
      </c>
      <c r="F43" s="1523"/>
      <c r="G43" s="957" t="s">
        <v>5614</v>
      </c>
      <c r="H43" s="1547"/>
      <c r="I43" s="817"/>
      <c r="J43" s="817"/>
      <c r="K43" s="817"/>
      <c r="L43" s="817"/>
      <c r="M43" s="817"/>
      <c r="N43" s="817"/>
      <c r="O43" s="817"/>
      <c r="P43" s="817"/>
      <c r="Q43" s="817"/>
      <c r="R43" s="817"/>
      <c r="S43" s="817"/>
      <c r="T43" s="817"/>
      <c r="U43" s="817"/>
      <c r="V43" s="817"/>
      <c r="W43" s="817"/>
      <c r="X43" s="817"/>
      <c r="Y43" s="817"/>
      <c r="Z43" s="817"/>
      <c r="AA43" s="817"/>
    </row>
    <row r="44" spans="1:27" ht="17.25">
      <c r="A44" s="774"/>
      <c r="B44" s="1522" t="s">
        <v>676</v>
      </c>
      <c r="C44" s="1522" t="s">
        <v>432</v>
      </c>
      <c r="D44" s="958" t="s">
        <v>768</v>
      </c>
      <c r="E44" s="958" t="s">
        <v>757</v>
      </c>
      <c r="F44" s="958" t="s">
        <v>744</v>
      </c>
      <c r="G44" s="957" t="s">
        <v>769</v>
      </c>
      <c r="H44" s="1547"/>
      <c r="I44" s="817"/>
      <c r="J44" s="817"/>
      <c r="K44" s="817"/>
      <c r="L44" s="817"/>
      <c r="M44" s="817"/>
      <c r="N44" s="817"/>
      <c r="O44" s="817"/>
      <c r="P44" s="817"/>
      <c r="Q44" s="817"/>
      <c r="R44" s="817"/>
      <c r="S44" s="817"/>
      <c r="T44" s="817"/>
      <c r="U44" s="817"/>
      <c r="V44" s="817"/>
      <c r="W44" s="817"/>
      <c r="X44" s="817"/>
      <c r="Y44" s="817"/>
      <c r="Z44" s="817"/>
      <c r="AA44" s="817"/>
    </row>
    <row r="45" spans="1:27" ht="17.25">
      <c r="A45" s="774"/>
      <c r="B45" s="1523"/>
      <c r="C45" s="1523"/>
      <c r="D45" s="958" t="s">
        <v>1485</v>
      </c>
      <c r="E45" s="958" t="s">
        <v>766</v>
      </c>
      <c r="F45" s="958" t="s">
        <v>219</v>
      </c>
      <c r="G45" s="957" t="s">
        <v>5613</v>
      </c>
      <c r="H45" s="1547"/>
      <c r="I45" s="817"/>
      <c r="J45" s="817"/>
      <c r="K45" s="817"/>
      <c r="L45" s="817"/>
      <c r="M45" s="817"/>
      <c r="N45" s="817"/>
      <c r="O45" s="817"/>
      <c r="P45" s="817"/>
      <c r="Q45" s="817"/>
      <c r="R45" s="817"/>
      <c r="S45" s="817"/>
      <c r="T45" s="817"/>
      <c r="U45" s="817"/>
      <c r="V45" s="817"/>
      <c r="W45" s="817"/>
      <c r="X45" s="817"/>
      <c r="Y45" s="817"/>
      <c r="Z45" s="817"/>
      <c r="AA45" s="817"/>
    </row>
    <row r="46" spans="1:27" ht="17.25">
      <c r="A46" s="774"/>
      <c r="B46" s="1523"/>
      <c r="C46" s="1522" t="s">
        <v>434</v>
      </c>
      <c r="D46" s="958" t="s">
        <v>774</v>
      </c>
      <c r="E46" s="958" t="s">
        <v>775</v>
      </c>
      <c r="F46" s="958" t="s">
        <v>776</v>
      </c>
      <c r="G46" s="957" t="s">
        <v>777</v>
      </c>
      <c r="H46" s="1547"/>
      <c r="I46" s="817"/>
      <c r="J46" s="817"/>
      <c r="K46" s="817"/>
      <c r="L46" s="817"/>
      <c r="M46" s="817"/>
      <c r="N46" s="817"/>
      <c r="O46" s="817"/>
      <c r="P46" s="817"/>
      <c r="Q46" s="817"/>
      <c r="R46" s="817"/>
      <c r="S46" s="817"/>
      <c r="T46" s="817"/>
      <c r="U46" s="817"/>
      <c r="V46" s="817"/>
      <c r="W46" s="817"/>
      <c r="X46" s="817"/>
      <c r="Y46" s="817"/>
      <c r="Z46" s="817"/>
      <c r="AA46" s="817"/>
    </row>
    <row r="47" spans="1:27" ht="17.25">
      <c r="A47" s="774"/>
      <c r="B47" s="1523"/>
      <c r="C47" s="1523"/>
      <c r="D47" s="958" t="s">
        <v>5612</v>
      </c>
      <c r="E47" s="958" t="s">
        <v>775</v>
      </c>
      <c r="F47" s="1522" t="s">
        <v>219</v>
      </c>
      <c r="G47" s="957" t="s">
        <v>5611</v>
      </c>
      <c r="H47" s="1547"/>
      <c r="I47" s="817"/>
      <c r="J47" s="817"/>
      <c r="K47" s="817"/>
      <c r="L47" s="817"/>
      <c r="M47" s="817"/>
      <c r="N47" s="817"/>
      <c r="O47" s="817"/>
      <c r="P47" s="817"/>
      <c r="Q47" s="817"/>
      <c r="R47" s="817"/>
      <c r="S47" s="817"/>
      <c r="T47" s="817"/>
      <c r="U47" s="817"/>
      <c r="V47" s="817"/>
      <c r="W47" s="817"/>
      <c r="X47" s="817"/>
      <c r="Y47" s="817"/>
      <c r="Z47" s="817"/>
      <c r="AA47" s="817"/>
    </row>
    <row r="48" spans="1:27" ht="17.25">
      <c r="A48" s="774"/>
      <c r="B48" s="1523"/>
      <c r="C48" s="1523"/>
      <c r="D48" s="958" t="s">
        <v>779</v>
      </c>
      <c r="E48" s="958" t="s">
        <v>780</v>
      </c>
      <c r="F48" s="1523"/>
      <c r="G48" s="957" t="s">
        <v>5610</v>
      </c>
      <c r="H48" s="1547"/>
      <c r="I48" s="817"/>
      <c r="J48" s="817"/>
      <c r="K48" s="817"/>
      <c r="L48" s="817"/>
      <c r="M48" s="817"/>
      <c r="N48" s="817"/>
      <c r="O48" s="817"/>
      <c r="P48" s="817"/>
      <c r="Q48" s="817"/>
      <c r="R48" s="817"/>
      <c r="S48" s="817"/>
      <c r="T48" s="817"/>
      <c r="U48" s="817"/>
      <c r="V48" s="817"/>
      <c r="W48" s="817"/>
      <c r="X48" s="817"/>
      <c r="Y48" s="817"/>
      <c r="Z48" s="817"/>
      <c r="AA48" s="817"/>
    </row>
    <row r="49" spans="1:27" ht="17.25">
      <c r="A49" s="774"/>
      <c r="B49" s="1523"/>
      <c r="C49" s="1522" t="s">
        <v>435</v>
      </c>
      <c r="D49" s="958" t="s">
        <v>782</v>
      </c>
      <c r="E49" s="958" t="s">
        <v>783</v>
      </c>
      <c r="F49" s="1523"/>
      <c r="G49" s="957" t="s">
        <v>784</v>
      </c>
      <c r="H49" s="1547"/>
      <c r="I49" s="817"/>
      <c r="J49" s="817"/>
      <c r="K49" s="817"/>
      <c r="L49" s="817"/>
      <c r="M49" s="817"/>
      <c r="N49" s="817"/>
      <c r="O49" s="817"/>
      <c r="P49" s="817"/>
      <c r="Q49" s="817"/>
      <c r="R49" s="817"/>
      <c r="S49" s="817"/>
      <c r="T49" s="817"/>
      <c r="U49" s="817"/>
      <c r="V49" s="817"/>
      <c r="W49" s="817"/>
      <c r="X49" s="817"/>
      <c r="Y49" s="817"/>
      <c r="Z49" s="817"/>
      <c r="AA49" s="817"/>
    </row>
    <row r="50" spans="1:27" ht="17.25">
      <c r="A50" s="774"/>
      <c r="B50" s="1523"/>
      <c r="C50" s="1523"/>
      <c r="D50" s="958" t="s">
        <v>5609</v>
      </c>
      <c r="E50" s="958" t="s">
        <v>780</v>
      </c>
      <c r="F50" s="1523"/>
      <c r="G50" s="957" t="s">
        <v>5608</v>
      </c>
      <c r="H50" s="1547"/>
      <c r="I50" s="817"/>
      <c r="J50" s="817"/>
      <c r="K50" s="817"/>
      <c r="L50" s="817"/>
      <c r="M50" s="817"/>
      <c r="N50" s="817"/>
      <c r="O50" s="817"/>
      <c r="P50" s="817"/>
      <c r="Q50" s="817"/>
      <c r="R50" s="817"/>
      <c r="S50" s="817"/>
      <c r="T50" s="817"/>
      <c r="U50" s="817"/>
      <c r="V50" s="817"/>
      <c r="W50" s="817"/>
      <c r="X50" s="817"/>
      <c r="Y50" s="817"/>
      <c r="Z50" s="817"/>
      <c r="AA50" s="817"/>
    </row>
    <row r="51" spans="1:27" ht="17.25">
      <c r="A51" s="774"/>
      <c r="B51" s="1523"/>
      <c r="C51" s="1523"/>
      <c r="D51" s="958" t="s">
        <v>786</v>
      </c>
      <c r="E51" s="958" t="s">
        <v>757</v>
      </c>
      <c r="F51" s="1523"/>
      <c r="G51" s="957" t="s">
        <v>5607</v>
      </c>
      <c r="H51" s="1547"/>
      <c r="I51" s="817"/>
      <c r="J51" s="817"/>
      <c r="K51" s="817"/>
      <c r="L51" s="817"/>
      <c r="M51" s="817"/>
      <c r="N51" s="817"/>
      <c r="O51" s="817"/>
      <c r="P51" s="817"/>
      <c r="Q51" s="817"/>
      <c r="R51" s="817"/>
      <c r="S51" s="817"/>
      <c r="T51" s="817"/>
      <c r="U51" s="817"/>
      <c r="V51" s="817"/>
      <c r="W51" s="817"/>
      <c r="X51" s="817"/>
      <c r="Y51" s="817"/>
      <c r="Z51" s="817"/>
      <c r="AA51" s="817"/>
    </row>
    <row r="52" spans="1:27" ht="17.25">
      <c r="A52" s="774"/>
      <c r="B52" s="1523"/>
      <c r="C52" s="1523"/>
      <c r="D52" s="958" t="s">
        <v>788</v>
      </c>
      <c r="E52" s="958" t="s">
        <v>789</v>
      </c>
      <c r="F52" s="1523"/>
      <c r="G52" s="957" t="s">
        <v>5606</v>
      </c>
      <c r="H52" s="1547"/>
      <c r="I52" s="817"/>
      <c r="J52" s="817"/>
      <c r="K52" s="817"/>
      <c r="L52" s="817"/>
      <c r="M52" s="817"/>
      <c r="N52" s="817"/>
      <c r="O52" s="817"/>
      <c r="P52" s="817"/>
      <c r="Q52" s="817"/>
      <c r="R52" s="817"/>
      <c r="S52" s="817"/>
      <c r="T52" s="817"/>
      <c r="U52" s="817"/>
      <c r="V52" s="817"/>
      <c r="W52" s="817"/>
      <c r="X52" s="817"/>
      <c r="Y52" s="817"/>
      <c r="Z52" s="817"/>
      <c r="AA52" s="817"/>
    </row>
    <row r="53" spans="1:27" ht="17.25">
      <c r="A53" s="774"/>
      <c r="B53" s="1523"/>
      <c r="C53" s="1523"/>
      <c r="D53" s="958" t="s">
        <v>791</v>
      </c>
      <c r="E53" s="958" t="s">
        <v>757</v>
      </c>
      <c r="F53" s="1523"/>
      <c r="G53" s="957" t="s">
        <v>792</v>
      </c>
      <c r="H53" s="1547"/>
      <c r="I53" s="817"/>
      <c r="J53" s="817"/>
      <c r="K53" s="817"/>
      <c r="L53" s="817"/>
      <c r="M53" s="817"/>
      <c r="N53" s="817"/>
      <c r="O53" s="817"/>
      <c r="P53" s="817"/>
      <c r="Q53" s="817"/>
      <c r="R53" s="817"/>
      <c r="S53" s="817"/>
      <c r="T53" s="817"/>
      <c r="U53" s="817"/>
      <c r="V53" s="817"/>
      <c r="W53" s="817"/>
      <c r="X53" s="817"/>
      <c r="Y53" s="817"/>
      <c r="Z53" s="817"/>
      <c r="AA53" s="817"/>
    </row>
    <row r="54" spans="1:27" ht="17.25">
      <c r="A54" s="774"/>
      <c r="B54" s="1523"/>
      <c r="C54" s="1523"/>
      <c r="D54" s="958" t="s">
        <v>794</v>
      </c>
      <c r="E54" s="958" t="s">
        <v>757</v>
      </c>
      <c r="F54" s="1522" t="s">
        <v>744</v>
      </c>
      <c r="G54" s="957" t="s">
        <v>795</v>
      </c>
      <c r="H54" s="1547"/>
      <c r="I54" s="817"/>
      <c r="J54" s="817"/>
      <c r="K54" s="817"/>
      <c r="L54" s="817"/>
      <c r="M54" s="817"/>
      <c r="N54" s="817"/>
      <c r="O54" s="817"/>
      <c r="P54" s="817"/>
      <c r="Q54" s="817"/>
      <c r="R54" s="817"/>
      <c r="S54" s="817"/>
      <c r="T54" s="817"/>
      <c r="U54" s="817"/>
      <c r="V54" s="817"/>
      <c r="W54" s="817"/>
      <c r="X54" s="817"/>
      <c r="Y54" s="817"/>
      <c r="Z54" s="817"/>
      <c r="AA54" s="817"/>
    </row>
    <row r="55" spans="1:27" ht="17.25">
      <c r="A55" s="774"/>
      <c r="B55" s="1523"/>
      <c r="C55" s="1523"/>
      <c r="D55" s="958" t="s">
        <v>5605</v>
      </c>
      <c r="E55" s="958" t="s">
        <v>775</v>
      </c>
      <c r="F55" s="1523"/>
      <c r="G55" s="957" t="s">
        <v>5604</v>
      </c>
      <c r="H55" s="1547"/>
      <c r="I55" s="817"/>
      <c r="J55" s="817"/>
      <c r="K55" s="817"/>
      <c r="L55" s="817"/>
      <c r="M55" s="817"/>
      <c r="N55" s="817"/>
      <c r="O55" s="817"/>
      <c r="P55" s="817"/>
      <c r="Q55" s="817"/>
      <c r="R55" s="817"/>
      <c r="S55" s="817"/>
      <c r="T55" s="817"/>
      <c r="U55" s="817"/>
      <c r="V55" s="817"/>
      <c r="W55" s="817"/>
      <c r="X55" s="817"/>
      <c r="Y55" s="817"/>
      <c r="Z55" s="817"/>
      <c r="AA55" s="817"/>
    </row>
    <row r="56" spans="1:27" ht="17.25">
      <c r="A56" s="774"/>
      <c r="B56" s="1523"/>
      <c r="C56" s="1523"/>
      <c r="D56" s="958" t="s">
        <v>5603</v>
      </c>
      <c r="E56" s="958" t="s">
        <v>757</v>
      </c>
      <c r="F56" s="1522" t="s">
        <v>219</v>
      </c>
      <c r="G56" s="957" t="s">
        <v>797</v>
      </c>
      <c r="H56" s="1547"/>
      <c r="I56" s="817"/>
      <c r="J56" s="817"/>
      <c r="K56" s="817"/>
      <c r="L56" s="817"/>
      <c r="M56" s="817"/>
      <c r="N56" s="817"/>
      <c r="O56" s="817"/>
      <c r="P56" s="817"/>
      <c r="Q56" s="817"/>
      <c r="R56" s="817"/>
      <c r="S56" s="817"/>
      <c r="T56" s="817"/>
      <c r="U56" s="817"/>
      <c r="V56" s="817"/>
      <c r="W56" s="817"/>
      <c r="X56" s="817"/>
      <c r="Y56" s="817"/>
      <c r="Z56" s="817"/>
      <c r="AA56" s="817"/>
    </row>
    <row r="57" spans="1:27" ht="17.25">
      <c r="A57" s="774"/>
      <c r="B57" s="1523"/>
      <c r="C57" s="1523"/>
      <c r="D57" s="958" t="s">
        <v>799</v>
      </c>
      <c r="E57" s="958" t="s">
        <v>766</v>
      </c>
      <c r="F57" s="1523"/>
      <c r="G57" s="957" t="s">
        <v>801</v>
      </c>
      <c r="H57" s="1547"/>
      <c r="I57" s="817"/>
      <c r="J57" s="817"/>
      <c r="K57" s="817"/>
      <c r="L57" s="817"/>
      <c r="M57" s="817"/>
      <c r="N57" s="817"/>
      <c r="O57" s="817"/>
      <c r="P57" s="817"/>
      <c r="Q57" s="817"/>
      <c r="R57" s="817"/>
      <c r="S57" s="817"/>
      <c r="T57" s="817"/>
      <c r="U57" s="817"/>
      <c r="V57" s="817"/>
      <c r="W57" s="817"/>
      <c r="X57" s="817"/>
      <c r="Y57" s="817"/>
      <c r="Z57" s="817"/>
      <c r="AA57" s="817"/>
    </row>
    <row r="58" spans="1:27" ht="34.5">
      <c r="A58" s="774"/>
      <c r="B58" s="1523"/>
      <c r="C58" s="1523"/>
      <c r="D58" s="958" t="s">
        <v>802</v>
      </c>
      <c r="E58" s="958" t="s">
        <v>803</v>
      </c>
      <c r="F58" s="958" t="s">
        <v>744</v>
      </c>
      <c r="G58" s="957" t="s">
        <v>804</v>
      </c>
      <c r="H58" s="1547"/>
      <c r="I58" s="817"/>
      <c r="J58" s="817"/>
      <c r="K58" s="817"/>
      <c r="L58" s="817"/>
      <c r="M58" s="817"/>
      <c r="N58" s="817"/>
      <c r="O58" s="817"/>
      <c r="P58" s="817"/>
      <c r="Q58" s="817"/>
      <c r="R58" s="817"/>
      <c r="S58" s="817"/>
      <c r="T58" s="817"/>
      <c r="U58" s="817"/>
      <c r="V58" s="817"/>
      <c r="W58" s="817"/>
      <c r="X58" s="817"/>
      <c r="Y58" s="817"/>
      <c r="Z58" s="817"/>
      <c r="AA58" s="817"/>
    </row>
    <row r="59" spans="1:27" ht="17.25">
      <c r="A59" s="774"/>
      <c r="B59" s="1522" t="s">
        <v>709</v>
      </c>
      <c r="C59" s="1522" t="s">
        <v>432</v>
      </c>
      <c r="D59" s="958" t="s">
        <v>5602</v>
      </c>
      <c r="E59" s="958" t="s">
        <v>806</v>
      </c>
      <c r="F59" s="958" t="s">
        <v>776</v>
      </c>
      <c r="G59" s="957" t="s">
        <v>807</v>
      </c>
      <c r="H59" s="1547"/>
      <c r="I59" s="817"/>
      <c r="J59" s="817"/>
      <c r="K59" s="817"/>
      <c r="L59" s="817"/>
      <c r="M59" s="817"/>
      <c r="N59" s="817"/>
      <c r="O59" s="817"/>
      <c r="P59" s="817"/>
      <c r="Q59" s="817"/>
      <c r="R59" s="817"/>
      <c r="S59" s="817"/>
      <c r="T59" s="817"/>
      <c r="U59" s="817"/>
      <c r="V59" s="817"/>
      <c r="W59" s="817"/>
      <c r="X59" s="817"/>
      <c r="Y59" s="817"/>
      <c r="Z59" s="817"/>
      <c r="AA59" s="817"/>
    </row>
    <row r="60" spans="1:27" ht="34.5">
      <c r="A60" s="774"/>
      <c r="B60" s="1523"/>
      <c r="C60" s="1523"/>
      <c r="D60" s="958" t="s">
        <v>5601</v>
      </c>
      <c r="E60" s="958" t="s">
        <v>808</v>
      </c>
      <c r="F60" s="958" t="s">
        <v>219</v>
      </c>
      <c r="G60" s="957" t="s">
        <v>5600</v>
      </c>
      <c r="H60" s="1547"/>
      <c r="I60" s="817"/>
      <c r="J60" s="817"/>
      <c r="K60" s="817"/>
      <c r="L60" s="817"/>
      <c r="M60" s="817"/>
      <c r="N60" s="817"/>
      <c r="O60" s="817"/>
      <c r="P60" s="817"/>
      <c r="Q60" s="817"/>
      <c r="R60" s="817"/>
      <c r="S60" s="817"/>
      <c r="T60" s="817"/>
      <c r="U60" s="817"/>
      <c r="V60" s="817"/>
      <c r="W60" s="817"/>
      <c r="X60" s="817"/>
      <c r="Y60" s="817"/>
      <c r="Z60" s="817"/>
      <c r="AA60" s="817"/>
    </row>
    <row r="61" spans="1:27" ht="17.25">
      <c r="A61" s="774"/>
      <c r="B61" s="1523"/>
      <c r="C61" s="958" t="s">
        <v>434</v>
      </c>
      <c r="D61" s="958" t="s">
        <v>5599</v>
      </c>
      <c r="E61" s="958" t="s">
        <v>800</v>
      </c>
      <c r="F61" s="958" t="s">
        <v>219</v>
      </c>
      <c r="G61" s="957" t="s">
        <v>5598</v>
      </c>
      <c r="H61" s="1547"/>
      <c r="I61" s="817"/>
      <c r="J61" s="817"/>
      <c r="K61" s="817"/>
      <c r="L61" s="817"/>
      <c r="M61" s="817"/>
      <c r="N61" s="817"/>
      <c r="O61" s="817"/>
      <c r="P61" s="817"/>
      <c r="Q61" s="817"/>
      <c r="R61" s="817"/>
      <c r="S61" s="817"/>
      <c r="T61" s="817"/>
      <c r="U61" s="817"/>
      <c r="V61" s="817"/>
      <c r="W61" s="817"/>
      <c r="X61" s="817"/>
      <c r="Y61" s="817"/>
      <c r="Z61" s="817"/>
      <c r="AA61" s="817"/>
    </row>
    <row r="62" spans="1:27" ht="17.25">
      <c r="A62" s="774"/>
      <c r="B62" s="1523"/>
      <c r="C62" s="958" t="s">
        <v>435</v>
      </c>
      <c r="D62" s="958" t="s">
        <v>5597</v>
      </c>
      <c r="E62" s="958" t="s">
        <v>808</v>
      </c>
      <c r="F62" s="958" t="s">
        <v>811</v>
      </c>
      <c r="G62" s="957" t="s">
        <v>812</v>
      </c>
      <c r="H62" s="1547"/>
      <c r="I62" s="817"/>
      <c r="J62" s="817"/>
      <c r="K62" s="817"/>
      <c r="L62" s="817"/>
      <c r="M62" s="817"/>
      <c r="N62" s="817"/>
      <c r="O62" s="817"/>
      <c r="P62" s="817"/>
      <c r="Q62" s="817"/>
      <c r="R62" s="817"/>
      <c r="S62" s="817"/>
      <c r="T62" s="817"/>
      <c r="U62" s="817"/>
      <c r="V62" s="817"/>
      <c r="W62" s="817"/>
      <c r="X62" s="817"/>
      <c r="Y62" s="817"/>
      <c r="Z62" s="817"/>
      <c r="AA62" s="817"/>
    </row>
    <row r="63" spans="1:27" ht="33" customHeight="1">
      <c r="A63" s="774"/>
      <c r="B63" s="956" t="s">
        <v>68</v>
      </c>
      <c r="C63" s="956" t="s">
        <v>646</v>
      </c>
      <c r="D63" s="956" t="s">
        <v>647</v>
      </c>
      <c r="E63" s="956" t="s">
        <v>648</v>
      </c>
      <c r="F63" s="956" t="s">
        <v>649</v>
      </c>
      <c r="G63" s="956" t="s">
        <v>650</v>
      </c>
      <c r="H63" s="1547"/>
      <c r="I63" s="817"/>
      <c r="J63" s="817"/>
      <c r="K63" s="817"/>
      <c r="L63" s="817"/>
      <c r="M63" s="817"/>
      <c r="N63" s="817"/>
      <c r="O63" s="817"/>
      <c r="P63" s="817"/>
      <c r="Q63" s="817"/>
      <c r="R63" s="817"/>
      <c r="S63" s="817"/>
      <c r="T63" s="817"/>
      <c r="U63" s="817"/>
      <c r="V63" s="817"/>
      <c r="W63" s="817"/>
      <c r="X63" s="817"/>
      <c r="Y63" s="817"/>
      <c r="Z63" s="817"/>
      <c r="AA63" s="817"/>
    </row>
    <row r="64" spans="1:27" ht="17.25">
      <c r="A64" s="774"/>
      <c r="B64" s="1529" t="s">
        <v>652</v>
      </c>
      <c r="C64" s="953" t="s">
        <v>432</v>
      </c>
      <c r="D64" s="953" t="s">
        <v>813</v>
      </c>
      <c r="E64" s="1529" t="s">
        <v>814</v>
      </c>
      <c r="F64" s="1529" t="s">
        <v>815</v>
      </c>
      <c r="G64" s="952" t="s">
        <v>816</v>
      </c>
      <c r="H64" s="1547"/>
      <c r="I64" s="817"/>
      <c r="J64" s="817"/>
      <c r="K64" s="817"/>
      <c r="L64" s="817"/>
      <c r="M64" s="817"/>
      <c r="N64" s="817"/>
      <c r="O64" s="817"/>
      <c r="P64" s="817"/>
      <c r="Q64" s="817"/>
      <c r="R64" s="817"/>
      <c r="S64" s="817"/>
      <c r="T64" s="817"/>
      <c r="U64" s="817"/>
      <c r="V64" s="817"/>
      <c r="W64" s="817"/>
      <c r="X64" s="817"/>
      <c r="Y64" s="817"/>
      <c r="Z64" s="817"/>
      <c r="AA64" s="817"/>
    </row>
    <row r="65" spans="1:27" ht="17.25">
      <c r="A65" s="774"/>
      <c r="B65" s="1530"/>
      <c r="C65" s="1529" t="s">
        <v>434</v>
      </c>
      <c r="D65" s="953" t="s">
        <v>817</v>
      </c>
      <c r="E65" s="1530"/>
      <c r="F65" s="1530"/>
      <c r="G65" s="952" t="s">
        <v>5596</v>
      </c>
      <c r="H65" s="1547"/>
      <c r="I65" s="817"/>
      <c r="J65" s="817"/>
      <c r="K65" s="817"/>
      <c r="L65" s="817"/>
      <c r="M65" s="817"/>
      <c r="N65" s="817"/>
      <c r="O65" s="817"/>
      <c r="P65" s="817"/>
      <c r="Q65" s="817"/>
      <c r="R65" s="817"/>
      <c r="S65" s="817"/>
      <c r="T65" s="817"/>
      <c r="U65" s="817"/>
      <c r="V65" s="817"/>
      <c r="W65" s="817"/>
      <c r="X65" s="817"/>
      <c r="Y65" s="817"/>
      <c r="Z65" s="817"/>
      <c r="AA65" s="817"/>
    </row>
    <row r="66" spans="1:27" ht="17.25">
      <c r="A66" s="774"/>
      <c r="B66" s="1530"/>
      <c r="C66" s="1530"/>
      <c r="D66" s="953" t="s">
        <v>819</v>
      </c>
      <c r="E66" s="953" t="s">
        <v>766</v>
      </c>
      <c r="F66" s="953" t="s">
        <v>219</v>
      </c>
      <c r="G66" s="952" t="s">
        <v>820</v>
      </c>
      <c r="H66" s="1547"/>
      <c r="I66" s="817"/>
      <c r="J66" s="817"/>
      <c r="K66" s="817"/>
      <c r="L66" s="817"/>
      <c r="M66" s="817"/>
      <c r="N66" s="817"/>
      <c r="O66" s="817"/>
      <c r="P66" s="817"/>
      <c r="Q66" s="817"/>
      <c r="R66" s="817"/>
      <c r="S66" s="817"/>
      <c r="T66" s="817"/>
      <c r="U66" s="817"/>
      <c r="V66" s="817"/>
      <c r="W66" s="817"/>
      <c r="X66" s="817"/>
      <c r="Y66" s="817"/>
      <c r="Z66" s="817"/>
      <c r="AA66" s="817"/>
    </row>
    <row r="67" spans="1:27" ht="17.25">
      <c r="A67" s="774"/>
      <c r="B67" s="1530"/>
      <c r="C67" s="1530"/>
      <c r="D67" s="953" t="s">
        <v>821</v>
      </c>
      <c r="E67" s="955" t="s">
        <v>829</v>
      </c>
      <c r="F67" s="1529" t="s">
        <v>211</v>
      </c>
      <c r="G67" s="952" t="s">
        <v>5595</v>
      </c>
      <c r="H67" s="1547"/>
      <c r="I67" s="817"/>
      <c r="J67" s="817"/>
      <c r="K67" s="817"/>
      <c r="L67" s="817"/>
      <c r="M67" s="817"/>
      <c r="N67" s="817"/>
      <c r="O67" s="817"/>
      <c r="P67" s="817"/>
      <c r="Q67" s="817"/>
      <c r="R67" s="817"/>
      <c r="S67" s="817"/>
      <c r="T67" s="817"/>
      <c r="U67" s="817"/>
      <c r="V67" s="817"/>
      <c r="W67" s="817"/>
      <c r="X67" s="817"/>
      <c r="Y67" s="817"/>
      <c r="Z67" s="817"/>
      <c r="AA67" s="817"/>
    </row>
    <row r="68" spans="1:27" ht="17.25">
      <c r="A68" s="774"/>
      <c r="B68" s="1530"/>
      <c r="C68" s="1530"/>
      <c r="D68" s="953" t="s">
        <v>823</v>
      </c>
      <c r="E68" s="1529" t="s">
        <v>824</v>
      </c>
      <c r="F68" s="1530"/>
      <c r="G68" s="952" t="s">
        <v>5594</v>
      </c>
      <c r="H68" s="1547"/>
      <c r="I68" s="817"/>
      <c r="J68" s="817"/>
      <c r="K68" s="817"/>
      <c r="L68" s="817"/>
      <c r="M68" s="817"/>
      <c r="N68" s="817"/>
      <c r="O68" s="817"/>
      <c r="P68" s="817"/>
      <c r="Q68" s="817"/>
      <c r="R68" s="817"/>
      <c r="S68" s="817"/>
      <c r="T68" s="817"/>
      <c r="U68" s="817"/>
      <c r="V68" s="817"/>
      <c r="W68" s="817"/>
      <c r="X68" s="817"/>
      <c r="Y68" s="817"/>
      <c r="Z68" s="817"/>
      <c r="AA68" s="817"/>
    </row>
    <row r="69" spans="1:27" ht="15.75" customHeight="1">
      <c r="A69" s="774"/>
      <c r="B69" s="1530"/>
      <c r="C69" s="1530"/>
      <c r="D69" s="953" t="s">
        <v>826</v>
      </c>
      <c r="E69" s="1530"/>
      <c r="F69" s="1530"/>
      <c r="G69" s="952" t="s">
        <v>5593</v>
      </c>
      <c r="H69" s="1547"/>
      <c r="I69" s="817"/>
      <c r="J69" s="817"/>
      <c r="K69" s="817"/>
      <c r="L69" s="817"/>
      <c r="M69" s="817"/>
      <c r="N69" s="817"/>
      <c r="O69" s="817"/>
      <c r="P69" s="817"/>
      <c r="Q69" s="817"/>
      <c r="R69" s="817"/>
      <c r="S69" s="817"/>
      <c r="T69" s="817"/>
      <c r="U69" s="817"/>
      <c r="V69" s="817"/>
      <c r="W69" s="817"/>
      <c r="X69" s="817"/>
      <c r="Y69" s="817"/>
      <c r="Z69" s="817"/>
      <c r="AA69" s="817"/>
    </row>
    <row r="70" spans="1:27" ht="17.25">
      <c r="A70" s="774"/>
      <c r="B70" s="1530"/>
      <c r="C70" s="1530"/>
      <c r="D70" s="953" t="s">
        <v>828</v>
      </c>
      <c r="E70" s="953" t="s">
        <v>829</v>
      </c>
      <c r="F70" s="1530"/>
      <c r="G70" s="952" t="s">
        <v>5592</v>
      </c>
      <c r="H70" s="1547"/>
      <c r="I70" s="817"/>
      <c r="J70" s="817"/>
      <c r="K70" s="817"/>
      <c r="L70" s="817"/>
      <c r="M70" s="817"/>
      <c r="N70" s="817"/>
      <c r="O70" s="817"/>
      <c r="P70" s="817"/>
      <c r="Q70" s="817"/>
      <c r="R70" s="817"/>
      <c r="S70" s="817"/>
      <c r="T70" s="817"/>
      <c r="U70" s="817"/>
      <c r="V70" s="817"/>
      <c r="W70" s="817"/>
      <c r="X70" s="817"/>
      <c r="Y70" s="817"/>
      <c r="Z70" s="817"/>
      <c r="AA70" s="817"/>
    </row>
    <row r="71" spans="1:27" ht="17.25">
      <c r="A71" s="774"/>
      <c r="B71" s="1530"/>
      <c r="C71" s="1529" t="s">
        <v>435</v>
      </c>
      <c r="D71" s="953" t="s">
        <v>831</v>
      </c>
      <c r="E71" s="953" t="s">
        <v>832</v>
      </c>
      <c r="F71" s="1530"/>
      <c r="G71" s="952" t="s">
        <v>5591</v>
      </c>
      <c r="H71" s="1547"/>
      <c r="I71" s="817"/>
      <c r="J71" s="817"/>
      <c r="K71" s="817"/>
      <c r="L71" s="817"/>
      <c r="M71" s="817"/>
      <c r="N71" s="817"/>
      <c r="O71" s="817"/>
      <c r="P71" s="817"/>
      <c r="Q71" s="817"/>
      <c r="R71" s="817"/>
      <c r="S71" s="817"/>
      <c r="T71" s="817"/>
      <c r="U71" s="817"/>
      <c r="V71" s="817"/>
      <c r="W71" s="817"/>
      <c r="X71" s="817"/>
      <c r="Y71" s="817"/>
      <c r="Z71" s="817"/>
      <c r="AA71" s="817"/>
    </row>
    <row r="72" spans="1:27" ht="17.25">
      <c r="A72" s="774"/>
      <c r="B72" s="1530"/>
      <c r="C72" s="1530"/>
      <c r="D72" s="953" t="s">
        <v>834</v>
      </c>
      <c r="E72" s="953" t="s">
        <v>829</v>
      </c>
      <c r="F72" s="1530"/>
      <c r="G72" s="952" t="s">
        <v>5590</v>
      </c>
      <c r="H72" s="1547"/>
      <c r="I72" s="817"/>
      <c r="J72" s="817"/>
      <c r="K72" s="817"/>
      <c r="L72" s="817"/>
      <c r="M72" s="817"/>
      <c r="N72" s="817"/>
      <c r="O72" s="817"/>
      <c r="P72" s="817"/>
      <c r="Q72" s="817"/>
      <c r="R72" s="817"/>
      <c r="S72" s="817"/>
      <c r="T72" s="817"/>
      <c r="U72" s="817"/>
      <c r="V72" s="817"/>
      <c r="W72" s="817"/>
      <c r="X72" s="817"/>
      <c r="Y72" s="817"/>
      <c r="Z72" s="817"/>
      <c r="AA72" s="817"/>
    </row>
    <row r="73" spans="1:27" ht="17.25">
      <c r="A73" s="774"/>
      <c r="B73" s="1530"/>
      <c r="C73" s="1530"/>
      <c r="D73" s="953" t="s">
        <v>836</v>
      </c>
      <c r="E73" s="953" t="s">
        <v>837</v>
      </c>
      <c r="F73" s="953" t="s">
        <v>815</v>
      </c>
      <c r="G73" s="952" t="s">
        <v>838</v>
      </c>
      <c r="H73" s="1547"/>
      <c r="I73" s="817"/>
      <c r="J73" s="817"/>
      <c r="K73" s="817"/>
      <c r="L73" s="817"/>
      <c r="M73" s="817"/>
      <c r="N73" s="817"/>
      <c r="O73" s="817"/>
      <c r="P73" s="817"/>
      <c r="Q73" s="817"/>
      <c r="R73" s="817"/>
      <c r="S73" s="817"/>
      <c r="T73" s="817"/>
      <c r="U73" s="817"/>
      <c r="V73" s="817"/>
      <c r="W73" s="817"/>
      <c r="X73" s="817"/>
      <c r="Y73" s="817"/>
      <c r="Z73" s="817"/>
      <c r="AA73" s="817"/>
    </row>
    <row r="74" spans="1:27" ht="17.25">
      <c r="A74" s="774"/>
      <c r="B74" s="1529" t="s">
        <v>676</v>
      </c>
      <c r="C74" s="953" t="s">
        <v>432</v>
      </c>
      <c r="D74" s="953" t="s">
        <v>839</v>
      </c>
      <c r="E74" s="953" t="s">
        <v>840</v>
      </c>
      <c r="F74" s="953" t="s">
        <v>841</v>
      </c>
      <c r="G74" s="952" t="s">
        <v>5589</v>
      </c>
      <c r="H74" s="1547"/>
      <c r="I74" s="817"/>
      <c r="J74" s="817"/>
      <c r="K74" s="817"/>
      <c r="L74" s="817"/>
      <c r="M74" s="817"/>
      <c r="N74" s="817"/>
      <c r="O74" s="817"/>
      <c r="P74" s="817"/>
      <c r="Q74" s="817"/>
      <c r="R74" s="817"/>
      <c r="S74" s="817"/>
      <c r="T74" s="817"/>
      <c r="U74" s="817"/>
      <c r="V74" s="817"/>
      <c r="W74" s="817"/>
      <c r="X74" s="817"/>
      <c r="Y74" s="817"/>
      <c r="Z74" s="817"/>
      <c r="AA74" s="817"/>
    </row>
    <row r="75" spans="1:27" ht="17.25">
      <c r="A75" s="774"/>
      <c r="B75" s="1530"/>
      <c r="C75" s="1529" t="s">
        <v>434</v>
      </c>
      <c r="D75" s="954" t="s">
        <v>5588</v>
      </c>
      <c r="E75" s="953" t="s">
        <v>844</v>
      </c>
      <c r="F75" s="1529" t="s">
        <v>211</v>
      </c>
      <c r="G75" s="952" t="s">
        <v>5587</v>
      </c>
      <c r="H75" s="1547"/>
      <c r="I75" s="817"/>
      <c r="J75" s="817"/>
      <c r="K75" s="817"/>
      <c r="L75" s="817"/>
      <c r="M75" s="817"/>
      <c r="N75" s="817"/>
      <c r="O75" s="817"/>
      <c r="P75" s="817"/>
      <c r="Q75" s="817"/>
      <c r="R75" s="817"/>
      <c r="S75" s="817"/>
      <c r="T75" s="817"/>
      <c r="U75" s="817"/>
      <c r="V75" s="817"/>
      <c r="W75" s="817"/>
      <c r="X75" s="817"/>
      <c r="Y75" s="817"/>
      <c r="Z75" s="817"/>
      <c r="AA75" s="817"/>
    </row>
    <row r="76" spans="1:27" ht="17.25">
      <c r="A76" s="774"/>
      <c r="B76" s="1530"/>
      <c r="C76" s="1530"/>
      <c r="D76" s="953" t="s">
        <v>846</v>
      </c>
      <c r="E76" s="953" t="s">
        <v>847</v>
      </c>
      <c r="F76" s="1530"/>
      <c r="G76" s="952" t="s">
        <v>848</v>
      </c>
      <c r="H76" s="1547"/>
      <c r="I76" s="817"/>
      <c r="J76" s="817"/>
      <c r="K76" s="817"/>
      <c r="L76" s="817"/>
      <c r="M76" s="817"/>
      <c r="N76" s="817"/>
      <c r="O76" s="817"/>
      <c r="P76" s="817"/>
      <c r="Q76" s="817"/>
      <c r="R76" s="817"/>
      <c r="S76" s="817"/>
      <c r="T76" s="817"/>
      <c r="U76" s="817"/>
      <c r="V76" s="817"/>
      <c r="W76" s="817"/>
      <c r="X76" s="817"/>
      <c r="Y76" s="817"/>
      <c r="Z76" s="817"/>
      <c r="AA76" s="817"/>
    </row>
    <row r="77" spans="1:27" ht="17.25">
      <c r="A77" s="774"/>
      <c r="B77" s="1530"/>
      <c r="C77" s="1530"/>
      <c r="D77" s="953" t="s">
        <v>849</v>
      </c>
      <c r="E77" s="953" t="s">
        <v>850</v>
      </c>
      <c r="F77" s="1530"/>
      <c r="G77" s="952" t="s">
        <v>5586</v>
      </c>
      <c r="H77" s="1547"/>
      <c r="I77" s="817"/>
      <c r="J77" s="817"/>
      <c r="K77" s="817"/>
      <c r="L77" s="817"/>
      <c r="M77" s="817"/>
      <c r="N77" s="817"/>
      <c r="O77" s="817"/>
      <c r="P77" s="817"/>
      <c r="Q77" s="817"/>
      <c r="R77" s="817"/>
      <c r="S77" s="817"/>
      <c r="T77" s="817"/>
      <c r="U77" s="817"/>
      <c r="V77" s="817"/>
      <c r="W77" s="817"/>
      <c r="X77" s="817"/>
      <c r="Y77" s="817"/>
      <c r="Z77" s="817"/>
      <c r="AA77" s="817"/>
    </row>
    <row r="78" spans="1:27" ht="17.25">
      <c r="A78" s="774"/>
      <c r="B78" s="1530"/>
      <c r="C78" s="1530"/>
      <c r="D78" s="953" t="s">
        <v>852</v>
      </c>
      <c r="E78" s="953" t="s">
        <v>853</v>
      </c>
      <c r="F78" s="1529" t="s">
        <v>854</v>
      </c>
      <c r="G78" s="952" t="s">
        <v>855</v>
      </c>
      <c r="H78" s="1547"/>
      <c r="I78" s="817"/>
      <c r="J78" s="817"/>
      <c r="K78" s="817"/>
      <c r="L78" s="817"/>
      <c r="M78" s="817"/>
      <c r="N78" s="817"/>
      <c r="O78" s="817"/>
      <c r="P78" s="817"/>
      <c r="Q78" s="817"/>
      <c r="R78" s="817"/>
      <c r="S78" s="817"/>
      <c r="T78" s="817"/>
      <c r="U78" s="817"/>
      <c r="V78" s="817"/>
      <c r="W78" s="817"/>
      <c r="X78" s="817"/>
      <c r="Y78" s="817"/>
      <c r="Z78" s="817"/>
      <c r="AA78" s="817"/>
    </row>
    <row r="79" spans="1:27" ht="17.25">
      <c r="A79" s="774"/>
      <c r="B79" s="1530"/>
      <c r="C79" s="1530"/>
      <c r="D79" s="953" t="s">
        <v>856</v>
      </c>
      <c r="E79" s="953" t="s">
        <v>853</v>
      </c>
      <c r="F79" s="1530"/>
      <c r="G79" s="952" t="s">
        <v>857</v>
      </c>
      <c r="H79" s="1547"/>
      <c r="I79" s="817"/>
      <c r="J79" s="817"/>
      <c r="K79" s="817"/>
      <c r="L79" s="817"/>
      <c r="M79" s="817"/>
      <c r="N79" s="817"/>
      <c r="O79" s="817"/>
      <c r="P79" s="817"/>
      <c r="Q79" s="817"/>
      <c r="R79" s="817"/>
      <c r="S79" s="817"/>
      <c r="T79" s="817"/>
      <c r="U79" s="817"/>
      <c r="V79" s="817"/>
      <c r="W79" s="817"/>
      <c r="X79" s="817"/>
      <c r="Y79" s="817"/>
      <c r="Z79" s="817"/>
      <c r="AA79" s="817"/>
    </row>
    <row r="80" spans="1:27" ht="17.25">
      <c r="A80" s="774"/>
      <c r="B80" s="1530"/>
      <c r="C80" s="1529" t="s">
        <v>435</v>
      </c>
      <c r="D80" s="953" t="s">
        <v>5585</v>
      </c>
      <c r="E80" s="953" t="s">
        <v>858</v>
      </c>
      <c r="F80" s="1529" t="s">
        <v>211</v>
      </c>
      <c r="G80" s="952" t="s">
        <v>5584</v>
      </c>
      <c r="H80" s="1547"/>
      <c r="I80" s="817"/>
      <c r="J80" s="817"/>
      <c r="K80" s="817"/>
      <c r="L80" s="817"/>
      <c r="M80" s="817"/>
      <c r="N80" s="817"/>
      <c r="O80" s="817"/>
      <c r="P80" s="817"/>
      <c r="Q80" s="817"/>
      <c r="R80" s="817"/>
      <c r="S80" s="817"/>
      <c r="T80" s="817"/>
      <c r="U80" s="817"/>
      <c r="V80" s="817"/>
      <c r="W80" s="817"/>
      <c r="X80" s="817"/>
      <c r="Y80" s="817"/>
      <c r="Z80" s="817"/>
      <c r="AA80" s="817"/>
    </row>
    <row r="81" spans="1:27" ht="17.25">
      <c r="A81" s="774"/>
      <c r="B81" s="1530"/>
      <c r="C81" s="1530"/>
      <c r="D81" s="953" t="s">
        <v>860</v>
      </c>
      <c r="E81" s="953" t="s">
        <v>840</v>
      </c>
      <c r="F81" s="1530"/>
      <c r="G81" s="952" t="s">
        <v>5583</v>
      </c>
      <c r="H81" s="1547"/>
      <c r="I81" s="817"/>
      <c r="J81" s="817"/>
      <c r="K81" s="817"/>
      <c r="L81" s="817"/>
      <c r="M81" s="817"/>
      <c r="N81" s="817"/>
      <c r="O81" s="817"/>
      <c r="P81" s="817"/>
      <c r="Q81" s="817"/>
      <c r="R81" s="817"/>
      <c r="S81" s="817"/>
      <c r="T81" s="817"/>
      <c r="U81" s="817"/>
      <c r="V81" s="817"/>
      <c r="W81" s="817"/>
      <c r="X81" s="817"/>
      <c r="Y81" s="817"/>
      <c r="Z81" s="817"/>
      <c r="AA81" s="817"/>
    </row>
    <row r="82" spans="1:27" ht="17.25">
      <c r="A82" s="774"/>
      <c r="B82" s="1530"/>
      <c r="C82" s="1530"/>
      <c r="D82" s="953" t="s">
        <v>862</v>
      </c>
      <c r="E82" s="953" t="s">
        <v>863</v>
      </c>
      <c r="F82" s="1530"/>
      <c r="G82" s="952" t="s">
        <v>864</v>
      </c>
      <c r="H82" s="1547"/>
      <c r="I82" s="817"/>
      <c r="J82" s="817"/>
      <c r="K82" s="817"/>
      <c r="L82" s="817"/>
      <c r="M82" s="817"/>
      <c r="N82" s="817"/>
      <c r="O82" s="817"/>
      <c r="P82" s="817"/>
      <c r="Q82" s="817"/>
      <c r="R82" s="817"/>
      <c r="S82" s="817"/>
      <c r="T82" s="817"/>
      <c r="U82" s="817"/>
      <c r="V82" s="817"/>
      <c r="W82" s="817"/>
      <c r="X82" s="817"/>
      <c r="Y82" s="817"/>
      <c r="Z82" s="817"/>
      <c r="AA82" s="817"/>
    </row>
    <row r="83" spans="1:27" ht="17.25">
      <c r="A83" s="774"/>
      <c r="B83" s="1530"/>
      <c r="C83" s="1530"/>
      <c r="D83" s="954" t="s">
        <v>5582</v>
      </c>
      <c r="E83" s="953" t="s">
        <v>844</v>
      </c>
      <c r="F83" s="1530"/>
      <c r="G83" s="952" t="s">
        <v>865</v>
      </c>
      <c r="H83" s="1547"/>
      <c r="I83" s="817"/>
      <c r="J83" s="817"/>
      <c r="K83" s="817"/>
      <c r="L83" s="817"/>
      <c r="M83" s="817"/>
      <c r="N83" s="817"/>
      <c r="O83" s="817"/>
      <c r="P83" s="817"/>
      <c r="Q83" s="817"/>
      <c r="R83" s="817"/>
      <c r="S83" s="817"/>
      <c r="T83" s="817"/>
      <c r="U83" s="817"/>
      <c r="V83" s="817"/>
      <c r="W83" s="817"/>
      <c r="X83" s="817"/>
      <c r="Y83" s="817"/>
      <c r="Z83" s="817"/>
      <c r="AA83" s="817"/>
    </row>
    <row r="84" spans="1:27" ht="17.25">
      <c r="A84" s="774"/>
      <c r="B84" s="1529" t="s">
        <v>709</v>
      </c>
      <c r="C84" s="1529" t="s">
        <v>432</v>
      </c>
      <c r="D84" s="954" t="s">
        <v>5581</v>
      </c>
      <c r="E84" s="953" t="s">
        <v>866</v>
      </c>
      <c r="F84" s="1530"/>
      <c r="G84" s="952" t="s">
        <v>5580</v>
      </c>
      <c r="H84" s="1547"/>
      <c r="I84" s="817"/>
      <c r="J84" s="817"/>
      <c r="K84" s="817"/>
      <c r="L84" s="817"/>
      <c r="M84" s="817"/>
      <c r="N84" s="817"/>
      <c r="O84" s="817"/>
      <c r="P84" s="817"/>
      <c r="Q84" s="817"/>
      <c r="R84" s="817"/>
      <c r="S84" s="817"/>
      <c r="T84" s="817"/>
      <c r="U84" s="817"/>
      <c r="V84" s="817"/>
      <c r="W84" s="817"/>
      <c r="X84" s="817"/>
      <c r="Y84" s="817"/>
      <c r="Z84" s="817"/>
      <c r="AA84" s="817"/>
    </row>
    <row r="85" spans="1:27" ht="17.25">
      <c r="A85" s="774"/>
      <c r="B85" s="1530"/>
      <c r="C85" s="1530"/>
      <c r="D85" s="954" t="s">
        <v>5579</v>
      </c>
      <c r="E85" s="953" t="s">
        <v>868</v>
      </c>
      <c r="F85" s="1530"/>
      <c r="G85" s="952" t="s">
        <v>869</v>
      </c>
      <c r="H85" s="1547"/>
      <c r="I85" s="817"/>
      <c r="J85" s="817"/>
      <c r="K85" s="817"/>
      <c r="L85" s="817"/>
      <c r="M85" s="817"/>
      <c r="N85" s="817"/>
      <c r="O85" s="817"/>
      <c r="P85" s="817"/>
      <c r="Q85" s="817"/>
      <c r="R85" s="817"/>
      <c r="S85" s="817"/>
      <c r="T85" s="817"/>
      <c r="U85" s="817"/>
      <c r="V85" s="817"/>
      <c r="W85" s="817"/>
      <c r="X85" s="817"/>
      <c r="Y85" s="817"/>
      <c r="Z85" s="817"/>
      <c r="AA85" s="817"/>
    </row>
    <row r="86" spans="1:27" ht="17.25">
      <c r="A86" s="774"/>
      <c r="B86" s="1546"/>
      <c r="C86" s="950" t="s">
        <v>434</v>
      </c>
      <c r="D86" s="951" t="s">
        <v>5578</v>
      </c>
      <c r="E86" s="950" t="s">
        <v>870</v>
      </c>
      <c r="F86" s="1546"/>
      <c r="G86" s="949" t="s">
        <v>871</v>
      </c>
      <c r="H86" s="1547"/>
      <c r="I86" s="817"/>
      <c r="J86" s="817"/>
      <c r="K86" s="817"/>
      <c r="L86" s="817"/>
      <c r="M86" s="817"/>
      <c r="N86" s="817"/>
      <c r="O86" s="817"/>
      <c r="P86" s="817"/>
      <c r="Q86" s="817"/>
      <c r="R86" s="817"/>
      <c r="S86" s="817"/>
      <c r="T86" s="817"/>
      <c r="U86" s="817"/>
      <c r="V86" s="817"/>
      <c r="W86" s="817"/>
      <c r="X86" s="817"/>
      <c r="Y86" s="817"/>
      <c r="Z86" s="817"/>
      <c r="AA86" s="817"/>
    </row>
    <row r="87" spans="1:27" ht="33" customHeight="1">
      <c r="A87" s="774"/>
      <c r="B87" s="948" t="s">
        <v>738</v>
      </c>
      <c r="C87" s="948" t="s">
        <v>646</v>
      </c>
      <c r="D87" s="948" t="s">
        <v>647</v>
      </c>
      <c r="E87" s="948" t="s">
        <v>648</v>
      </c>
      <c r="F87" s="948" t="s">
        <v>649</v>
      </c>
      <c r="G87" s="948" t="s">
        <v>650</v>
      </c>
      <c r="H87" s="1547"/>
      <c r="I87" s="817"/>
      <c r="J87" s="817"/>
      <c r="K87" s="817"/>
      <c r="L87" s="817"/>
      <c r="M87" s="817"/>
      <c r="N87" s="817"/>
      <c r="O87" s="817"/>
      <c r="P87" s="817"/>
      <c r="Q87" s="817"/>
      <c r="R87" s="817"/>
      <c r="S87" s="817"/>
      <c r="T87" s="817"/>
      <c r="U87" s="817"/>
      <c r="V87" s="817"/>
      <c r="W87" s="817"/>
      <c r="X87" s="817"/>
      <c r="Y87" s="817"/>
      <c r="Z87" s="817"/>
      <c r="AA87" s="817"/>
    </row>
    <row r="88" spans="1:27" ht="17.25">
      <c r="A88" s="774"/>
      <c r="B88" s="1533" t="s">
        <v>652</v>
      </c>
      <c r="C88" s="947" t="s">
        <v>432</v>
      </c>
      <c r="D88" s="947" t="s">
        <v>873</v>
      </c>
      <c r="E88" s="947" t="s">
        <v>874</v>
      </c>
      <c r="F88" s="1533" t="s">
        <v>875</v>
      </c>
      <c r="G88" s="946" t="s">
        <v>876</v>
      </c>
      <c r="H88" s="1547"/>
      <c r="I88" s="817"/>
      <c r="J88" s="817"/>
      <c r="K88" s="817"/>
      <c r="L88" s="817"/>
      <c r="M88" s="817"/>
      <c r="N88" s="817"/>
      <c r="O88" s="817"/>
      <c r="P88" s="817"/>
      <c r="Q88" s="817"/>
      <c r="R88" s="817"/>
      <c r="S88" s="817"/>
      <c r="T88" s="817"/>
      <c r="U88" s="817"/>
      <c r="V88" s="817"/>
      <c r="W88" s="817"/>
      <c r="X88" s="817"/>
      <c r="Y88" s="817"/>
      <c r="Z88" s="817"/>
      <c r="AA88" s="817"/>
    </row>
    <row r="89" spans="1:27" ht="17.25">
      <c r="A89" s="774"/>
      <c r="B89" s="1534"/>
      <c r="C89" s="1533" t="s">
        <v>434</v>
      </c>
      <c r="D89" s="947" t="s">
        <v>877</v>
      </c>
      <c r="E89" s="947" t="s">
        <v>874</v>
      </c>
      <c r="F89" s="1534"/>
      <c r="G89" s="946" t="s">
        <v>5577</v>
      </c>
      <c r="H89" s="1547"/>
      <c r="I89" s="817"/>
      <c r="J89" s="817"/>
      <c r="K89" s="817"/>
      <c r="L89" s="817"/>
      <c r="M89" s="817"/>
      <c r="N89" s="817"/>
      <c r="O89" s="817"/>
      <c r="P89" s="817"/>
      <c r="Q89" s="817"/>
      <c r="R89" s="817"/>
      <c r="S89" s="817"/>
      <c r="T89" s="817"/>
      <c r="U89" s="817"/>
      <c r="V89" s="817"/>
      <c r="W89" s="817"/>
      <c r="X89" s="817"/>
      <c r="Y89" s="817"/>
      <c r="Z89" s="817"/>
      <c r="AA89" s="817"/>
    </row>
    <row r="90" spans="1:27" ht="17.25">
      <c r="A90" s="774"/>
      <c r="B90" s="1534"/>
      <c r="C90" s="1534"/>
      <c r="D90" s="947" t="s">
        <v>879</v>
      </c>
      <c r="E90" s="947" t="s">
        <v>880</v>
      </c>
      <c r="F90" s="1533" t="s">
        <v>226</v>
      </c>
      <c r="G90" s="946" t="s">
        <v>5576</v>
      </c>
      <c r="H90" s="1547"/>
      <c r="I90" s="817"/>
      <c r="J90" s="817"/>
      <c r="K90" s="817"/>
      <c r="L90" s="817"/>
      <c r="M90" s="817"/>
      <c r="N90" s="817"/>
      <c r="O90" s="817"/>
      <c r="P90" s="817"/>
      <c r="Q90" s="817"/>
      <c r="R90" s="817"/>
      <c r="S90" s="817"/>
      <c r="T90" s="817"/>
      <c r="U90" s="817"/>
      <c r="V90" s="817"/>
      <c r="W90" s="817"/>
      <c r="X90" s="817"/>
      <c r="Y90" s="817"/>
      <c r="Z90" s="817"/>
      <c r="AA90" s="817"/>
    </row>
    <row r="91" spans="1:27" ht="17.25">
      <c r="A91" s="774"/>
      <c r="B91" s="1534"/>
      <c r="C91" s="1534"/>
      <c r="D91" s="947" t="s">
        <v>882</v>
      </c>
      <c r="E91" s="947" t="s">
        <v>880</v>
      </c>
      <c r="F91" s="1534"/>
      <c r="G91" s="946" t="s">
        <v>5575</v>
      </c>
      <c r="H91" s="1547"/>
      <c r="I91" s="817"/>
      <c r="J91" s="817"/>
      <c r="K91" s="817"/>
      <c r="L91" s="817"/>
      <c r="M91" s="817"/>
      <c r="N91" s="817"/>
      <c r="O91" s="817"/>
      <c r="P91" s="817"/>
      <c r="Q91" s="817"/>
      <c r="R91" s="817"/>
      <c r="S91" s="817"/>
      <c r="T91" s="817"/>
      <c r="U91" s="817"/>
      <c r="V91" s="817"/>
      <c r="W91" s="817"/>
      <c r="X91" s="817"/>
      <c r="Y91" s="817"/>
      <c r="Z91" s="817"/>
      <c r="AA91" s="817"/>
    </row>
    <row r="92" spans="1:27" ht="17.25">
      <c r="A92" s="774"/>
      <c r="B92" s="1534"/>
      <c r="C92" s="1534"/>
      <c r="D92" s="947" t="s">
        <v>884</v>
      </c>
      <c r="E92" s="947" t="s">
        <v>829</v>
      </c>
      <c r="F92" s="947" t="s">
        <v>211</v>
      </c>
      <c r="G92" s="946" t="s">
        <v>885</v>
      </c>
      <c r="H92" s="1547"/>
      <c r="I92" s="817"/>
      <c r="J92" s="817"/>
      <c r="K92" s="817"/>
      <c r="L92" s="817"/>
      <c r="M92" s="817"/>
      <c r="N92" s="817"/>
      <c r="O92" s="817"/>
      <c r="P92" s="817"/>
      <c r="Q92" s="817"/>
      <c r="R92" s="817"/>
      <c r="S92" s="817"/>
      <c r="T92" s="817"/>
      <c r="U92" s="817"/>
      <c r="V92" s="817"/>
      <c r="W92" s="817"/>
      <c r="X92" s="817"/>
      <c r="Y92" s="817"/>
      <c r="Z92" s="817"/>
      <c r="AA92" s="817"/>
    </row>
    <row r="93" spans="1:27" ht="17.25">
      <c r="A93" s="774"/>
      <c r="B93" s="1534"/>
      <c r="C93" s="1533" t="s">
        <v>435</v>
      </c>
      <c r="D93" s="947" t="s">
        <v>886</v>
      </c>
      <c r="E93" s="947" t="s">
        <v>887</v>
      </c>
      <c r="F93" s="947" t="s">
        <v>875</v>
      </c>
      <c r="G93" s="946" t="s">
        <v>888</v>
      </c>
      <c r="H93" s="1547"/>
      <c r="I93" s="817"/>
      <c r="J93" s="817"/>
      <c r="K93" s="817"/>
      <c r="L93" s="817"/>
      <c r="M93" s="817"/>
      <c r="N93" s="817"/>
      <c r="O93" s="817"/>
      <c r="P93" s="817"/>
      <c r="Q93" s="817"/>
      <c r="R93" s="817"/>
      <c r="S93" s="817"/>
      <c r="T93" s="817"/>
      <c r="U93" s="817"/>
      <c r="V93" s="817"/>
      <c r="W93" s="817"/>
      <c r="X93" s="817"/>
      <c r="Y93" s="817"/>
      <c r="Z93" s="817"/>
      <c r="AA93" s="817"/>
    </row>
    <row r="94" spans="1:27" ht="17.25">
      <c r="A94" s="774"/>
      <c r="B94" s="1534"/>
      <c r="C94" s="1534"/>
      <c r="D94" s="947" t="s">
        <v>889</v>
      </c>
      <c r="E94" s="947" t="s">
        <v>890</v>
      </c>
      <c r="F94" s="1533" t="s">
        <v>226</v>
      </c>
      <c r="G94" s="946" t="s">
        <v>5574</v>
      </c>
      <c r="H94" s="1547"/>
      <c r="I94" s="817"/>
      <c r="J94" s="817"/>
      <c r="K94" s="817"/>
      <c r="L94" s="817"/>
      <c r="M94" s="817"/>
      <c r="N94" s="817"/>
      <c r="O94" s="817"/>
      <c r="P94" s="817"/>
      <c r="Q94" s="817"/>
      <c r="R94" s="817"/>
      <c r="S94" s="817"/>
      <c r="T94" s="817"/>
      <c r="U94" s="817"/>
      <c r="V94" s="817"/>
      <c r="W94" s="817"/>
      <c r="X94" s="817"/>
      <c r="Y94" s="817"/>
      <c r="Z94" s="817"/>
      <c r="AA94" s="817"/>
    </row>
    <row r="95" spans="1:27" ht="17.25">
      <c r="A95" s="774"/>
      <c r="B95" s="1534"/>
      <c r="C95" s="1534"/>
      <c r="D95" s="947" t="s">
        <v>892</v>
      </c>
      <c r="E95" s="947" t="s">
        <v>893</v>
      </c>
      <c r="F95" s="1534"/>
      <c r="G95" s="946" t="s">
        <v>5573</v>
      </c>
      <c r="H95" s="1547"/>
      <c r="I95" s="817"/>
      <c r="J95" s="817"/>
      <c r="K95" s="817"/>
      <c r="L95" s="817"/>
      <c r="M95" s="817"/>
      <c r="N95" s="817"/>
      <c r="O95" s="817"/>
      <c r="P95" s="817"/>
      <c r="Q95" s="817"/>
      <c r="R95" s="817"/>
      <c r="S95" s="817"/>
      <c r="T95" s="817"/>
      <c r="U95" s="817"/>
      <c r="V95" s="817"/>
      <c r="W95" s="817"/>
      <c r="X95" s="817"/>
      <c r="Y95" s="817"/>
      <c r="Z95" s="817"/>
      <c r="AA95" s="817"/>
    </row>
    <row r="96" spans="1:27" ht="17.25">
      <c r="A96" s="774"/>
      <c r="B96" s="1534"/>
      <c r="C96" s="1534"/>
      <c r="D96" s="947" t="s">
        <v>895</v>
      </c>
      <c r="E96" s="947" t="s">
        <v>893</v>
      </c>
      <c r="F96" s="1534"/>
      <c r="G96" s="946" t="s">
        <v>5572</v>
      </c>
      <c r="H96" s="1547"/>
      <c r="I96" s="817"/>
      <c r="J96" s="817"/>
      <c r="K96" s="817"/>
      <c r="L96" s="817"/>
      <c r="M96" s="817"/>
      <c r="N96" s="817"/>
      <c r="O96" s="817"/>
      <c r="P96" s="817"/>
      <c r="Q96" s="817"/>
      <c r="R96" s="817"/>
      <c r="S96" s="817"/>
      <c r="T96" s="817"/>
      <c r="U96" s="817"/>
      <c r="V96" s="817"/>
      <c r="W96" s="817"/>
      <c r="X96" s="817"/>
      <c r="Y96" s="817"/>
      <c r="Z96" s="817"/>
      <c r="AA96" s="817"/>
    </row>
    <row r="97" spans="1:27" ht="17.25">
      <c r="A97" s="774"/>
      <c r="B97" s="1533" t="s">
        <v>676</v>
      </c>
      <c r="C97" s="1533" t="s">
        <v>432</v>
      </c>
      <c r="D97" s="947" t="s">
        <v>897</v>
      </c>
      <c r="E97" s="947" t="s">
        <v>898</v>
      </c>
      <c r="F97" s="947" t="s">
        <v>899</v>
      </c>
      <c r="G97" s="946" t="s">
        <v>5571</v>
      </c>
      <c r="H97" s="1547"/>
      <c r="I97" s="817"/>
      <c r="J97" s="817"/>
      <c r="K97" s="817"/>
      <c r="L97" s="817"/>
      <c r="M97" s="817"/>
      <c r="N97" s="817"/>
      <c r="O97" s="817"/>
      <c r="P97" s="817"/>
      <c r="Q97" s="817"/>
      <c r="R97" s="817"/>
      <c r="S97" s="817"/>
      <c r="T97" s="817"/>
      <c r="U97" s="817"/>
      <c r="V97" s="817"/>
      <c r="W97" s="817"/>
      <c r="X97" s="817"/>
      <c r="Y97" s="817"/>
      <c r="Z97" s="817"/>
      <c r="AA97" s="817"/>
    </row>
    <row r="98" spans="1:27" ht="17.25">
      <c r="A98" s="774"/>
      <c r="B98" s="1534"/>
      <c r="C98" s="1534"/>
      <c r="D98" s="947" t="s">
        <v>902</v>
      </c>
      <c r="E98" s="947" t="s">
        <v>487</v>
      </c>
      <c r="F98" s="1533" t="s">
        <v>226</v>
      </c>
      <c r="G98" s="946" t="s">
        <v>5570</v>
      </c>
      <c r="H98" s="1547"/>
      <c r="I98" s="817"/>
      <c r="J98" s="817"/>
      <c r="K98" s="817"/>
      <c r="L98" s="817"/>
      <c r="M98" s="817"/>
      <c r="N98" s="817"/>
      <c r="O98" s="817"/>
      <c r="P98" s="817"/>
      <c r="Q98" s="817"/>
      <c r="R98" s="817"/>
      <c r="S98" s="817"/>
      <c r="T98" s="817"/>
      <c r="U98" s="817"/>
      <c r="V98" s="817"/>
      <c r="W98" s="817"/>
      <c r="X98" s="817"/>
      <c r="Y98" s="817"/>
      <c r="Z98" s="817"/>
      <c r="AA98" s="817"/>
    </row>
    <row r="99" spans="1:27" ht="17.25">
      <c r="A99" s="774"/>
      <c r="B99" s="1534"/>
      <c r="C99" s="1533" t="s">
        <v>434</v>
      </c>
      <c r="D99" s="947" t="s">
        <v>904</v>
      </c>
      <c r="E99" s="947" t="s">
        <v>905</v>
      </c>
      <c r="F99" s="1534"/>
      <c r="G99" s="946" t="s">
        <v>906</v>
      </c>
      <c r="H99" s="1547"/>
      <c r="I99" s="817"/>
      <c r="J99" s="817"/>
      <c r="K99" s="817"/>
      <c r="L99" s="817"/>
      <c r="M99" s="817"/>
      <c r="N99" s="817"/>
      <c r="O99" s="817"/>
      <c r="P99" s="817"/>
      <c r="Q99" s="817"/>
      <c r="R99" s="817"/>
      <c r="S99" s="817"/>
      <c r="T99" s="817"/>
      <c r="U99" s="817"/>
      <c r="V99" s="817"/>
      <c r="W99" s="817"/>
      <c r="X99" s="817"/>
      <c r="Y99" s="817"/>
      <c r="Z99" s="817"/>
      <c r="AA99" s="817"/>
    </row>
    <row r="100" spans="1:27" ht="17.25">
      <c r="A100" s="774"/>
      <c r="B100" s="1534"/>
      <c r="C100" s="1534"/>
      <c r="D100" s="947" t="s">
        <v>5569</v>
      </c>
      <c r="E100" s="947" t="s">
        <v>905</v>
      </c>
      <c r="F100" s="1534"/>
      <c r="G100" s="946" t="s">
        <v>5568</v>
      </c>
      <c r="H100" s="1547"/>
      <c r="I100" s="817"/>
      <c r="J100" s="817"/>
      <c r="K100" s="817"/>
      <c r="L100" s="817"/>
      <c r="M100" s="817"/>
      <c r="N100" s="817"/>
      <c r="O100" s="817"/>
      <c r="P100" s="817"/>
      <c r="Q100" s="817"/>
      <c r="R100" s="817"/>
      <c r="S100" s="817"/>
      <c r="T100" s="817"/>
      <c r="U100" s="817"/>
      <c r="V100" s="817"/>
      <c r="W100" s="817"/>
      <c r="X100" s="817"/>
      <c r="Y100" s="817"/>
      <c r="Z100" s="817"/>
      <c r="AA100" s="817"/>
    </row>
    <row r="101" spans="1:27" ht="17.25">
      <c r="A101" s="774"/>
      <c r="B101" s="1534"/>
      <c r="C101" s="1534"/>
      <c r="D101" s="947" t="s">
        <v>908</v>
      </c>
      <c r="E101" s="947" t="s">
        <v>909</v>
      </c>
      <c r="F101" s="947" t="s">
        <v>910</v>
      </c>
      <c r="G101" s="946" t="s">
        <v>911</v>
      </c>
      <c r="H101" s="1547"/>
      <c r="I101" s="817"/>
      <c r="J101" s="817"/>
      <c r="K101" s="817"/>
      <c r="L101" s="817"/>
      <c r="M101" s="817"/>
      <c r="N101" s="817"/>
      <c r="O101" s="817"/>
      <c r="P101" s="817"/>
      <c r="Q101" s="817"/>
      <c r="R101" s="817"/>
      <c r="S101" s="817"/>
      <c r="T101" s="817"/>
      <c r="U101" s="817"/>
      <c r="V101" s="817"/>
      <c r="W101" s="817"/>
      <c r="X101" s="817"/>
      <c r="Y101" s="817"/>
      <c r="Z101" s="817"/>
      <c r="AA101" s="817"/>
    </row>
    <row r="102" spans="1:27" ht="17.25">
      <c r="A102" s="774"/>
      <c r="B102" s="1534"/>
      <c r="C102" s="1533" t="s">
        <v>435</v>
      </c>
      <c r="D102" s="947" t="s">
        <v>5567</v>
      </c>
      <c r="E102" s="947" t="s">
        <v>874</v>
      </c>
      <c r="F102" s="947" t="s">
        <v>875</v>
      </c>
      <c r="G102" s="946" t="s">
        <v>912</v>
      </c>
      <c r="H102" s="1547"/>
      <c r="I102" s="817"/>
      <c r="J102" s="817"/>
      <c r="K102" s="817"/>
      <c r="L102" s="817"/>
      <c r="M102" s="817"/>
      <c r="N102" s="817"/>
      <c r="O102" s="817"/>
      <c r="P102" s="817"/>
      <c r="Q102" s="817"/>
      <c r="R102" s="817"/>
      <c r="S102" s="817"/>
      <c r="T102" s="817"/>
      <c r="U102" s="817"/>
      <c r="V102" s="817"/>
      <c r="W102" s="817"/>
      <c r="X102" s="817"/>
      <c r="Y102" s="817"/>
      <c r="Z102" s="817"/>
      <c r="AA102" s="817"/>
    </row>
    <row r="103" spans="1:27" ht="17.25">
      <c r="A103" s="774"/>
      <c r="B103" s="1534"/>
      <c r="C103" s="1534"/>
      <c r="D103" s="947" t="s">
        <v>5566</v>
      </c>
      <c r="E103" s="947" t="s">
        <v>914</v>
      </c>
      <c r="F103" s="947"/>
      <c r="G103" s="946" t="s">
        <v>915</v>
      </c>
      <c r="H103" s="1547"/>
      <c r="I103" s="817"/>
      <c r="J103" s="817"/>
      <c r="K103" s="817"/>
      <c r="L103" s="817"/>
      <c r="M103" s="817"/>
      <c r="N103" s="817"/>
      <c r="O103" s="817"/>
      <c r="P103" s="817"/>
      <c r="Q103" s="817"/>
      <c r="R103" s="817"/>
      <c r="S103" s="817"/>
      <c r="T103" s="817"/>
      <c r="U103" s="817"/>
      <c r="V103" s="817"/>
      <c r="W103" s="817"/>
      <c r="X103" s="817"/>
      <c r="Y103" s="817"/>
      <c r="Z103" s="817"/>
      <c r="AA103" s="817"/>
    </row>
    <row r="104" spans="1:27" ht="17.25">
      <c r="A104" s="774"/>
      <c r="B104" s="1534"/>
      <c r="C104" s="1534"/>
      <c r="D104" s="947" t="s">
        <v>917</v>
      </c>
      <c r="E104" s="947" t="s">
        <v>918</v>
      </c>
      <c r="F104" s="1533" t="s">
        <v>226</v>
      </c>
      <c r="G104" s="946" t="s">
        <v>5473</v>
      </c>
      <c r="H104" s="1547"/>
      <c r="I104" s="817"/>
      <c r="J104" s="817"/>
      <c r="K104" s="817"/>
      <c r="L104" s="817"/>
      <c r="M104" s="817"/>
      <c r="N104" s="817"/>
      <c r="O104" s="817"/>
      <c r="P104" s="817"/>
      <c r="Q104" s="817"/>
      <c r="R104" s="817"/>
      <c r="S104" s="817"/>
      <c r="T104" s="817"/>
      <c r="U104" s="817"/>
      <c r="V104" s="817"/>
      <c r="W104" s="817"/>
      <c r="X104" s="817"/>
      <c r="Y104" s="817"/>
      <c r="Z104" s="817"/>
      <c r="AA104" s="817"/>
    </row>
    <row r="105" spans="1:27" ht="17.25">
      <c r="A105" s="774"/>
      <c r="B105" s="1534"/>
      <c r="C105" s="1534"/>
      <c r="D105" s="947" t="s">
        <v>920</v>
      </c>
      <c r="E105" s="947" t="s">
        <v>783</v>
      </c>
      <c r="F105" s="1534"/>
      <c r="G105" s="946" t="s">
        <v>921</v>
      </c>
      <c r="H105" s="1547"/>
      <c r="I105" s="817"/>
      <c r="J105" s="817"/>
      <c r="K105" s="817"/>
      <c r="L105" s="817"/>
      <c r="M105" s="817"/>
      <c r="N105" s="817"/>
      <c r="O105" s="817"/>
      <c r="P105" s="817"/>
      <c r="Q105" s="817"/>
      <c r="R105" s="817"/>
      <c r="S105" s="817"/>
      <c r="T105" s="817"/>
      <c r="U105" s="817"/>
      <c r="V105" s="817"/>
      <c r="W105" s="817"/>
      <c r="X105" s="817"/>
      <c r="Y105" s="817"/>
      <c r="Z105" s="817"/>
      <c r="AA105" s="817"/>
    </row>
    <row r="106" spans="1:27" ht="17.25">
      <c r="A106" s="774"/>
      <c r="B106" s="1534"/>
      <c r="C106" s="1534"/>
      <c r="D106" s="947" t="s">
        <v>922</v>
      </c>
      <c r="E106" s="947" t="s">
        <v>893</v>
      </c>
      <c r="F106" s="1534"/>
      <c r="G106" s="946" t="s">
        <v>5565</v>
      </c>
      <c r="H106" s="1547"/>
      <c r="I106" s="817"/>
      <c r="J106" s="817"/>
      <c r="K106" s="817"/>
      <c r="L106" s="817"/>
      <c r="M106" s="817"/>
      <c r="N106" s="817"/>
      <c r="O106" s="817"/>
      <c r="P106" s="817"/>
      <c r="Q106" s="817"/>
      <c r="R106" s="817"/>
      <c r="S106" s="817"/>
      <c r="T106" s="817"/>
      <c r="U106" s="817"/>
      <c r="V106" s="817"/>
      <c r="W106" s="817"/>
      <c r="X106" s="817"/>
      <c r="Y106" s="817"/>
      <c r="Z106" s="817"/>
      <c r="AA106" s="817"/>
    </row>
    <row r="107" spans="1:27" ht="17.25">
      <c r="A107" s="774"/>
      <c r="B107" s="1534"/>
      <c r="C107" s="1534"/>
      <c r="D107" s="947" t="s">
        <v>5564</v>
      </c>
      <c r="E107" s="947" t="s">
        <v>898</v>
      </c>
      <c r="F107" s="1534"/>
      <c r="G107" s="946" t="s">
        <v>5563</v>
      </c>
      <c r="H107" s="1547"/>
      <c r="I107" s="817"/>
      <c r="J107" s="817"/>
      <c r="K107" s="817"/>
      <c r="L107" s="817"/>
      <c r="M107" s="817"/>
      <c r="N107" s="817"/>
      <c r="O107" s="817"/>
      <c r="P107" s="817"/>
      <c r="Q107" s="817"/>
      <c r="R107" s="817"/>
      <c r="S107" s="817"/>
      <c r="T107" s="817"/>
      <c r="U107" s="817"/>
      <c r="V107" s="817"/>
      <c r="W107" s="817"/>
      <c r="X107" s="817"/>
      <c r="Y107" s="817"/>
      <c r="Z107" s="817"/>
      <c r="AA107" s="817"/>
    </row>
    <row r="108" spans="1:27" ht="17.25">
      <c r="A108" s="774"/>
      <c r="B108" s="1533" t="s">
        <v>709</v>
      </c>
      <c r="C108" s="1533" t="s">
        <v>432</v>
      </c>
      <c r="D108" s="947" t="s">
        <v>5562</v>
      </c>
      <c r="E108" s="947" t="s">
        <v>898</v>
      </c>
      <c r="F108" s="1534"/>
      <c r="G108" s="946" t="s">
        <v>5561</v>
      </c>
      <c r="H108" s="1547"/>
      <c r="I108" s="817"/>
      <c r="J108" s="817"/>
      <c r="K108" s="817"/>
      <c r="L108" s="817"/>
      <c r="M108" s="817"/>
      <c r="N108" s="817"/>
      <c r="O108" s="817"/>
      <c r="P108" s="817"/>
      <c r="Q108" s="817"/>
      <c r="R108" s="817"/>
      <c r="S108" s="817"/>
      <c r="T108" s="817"/>
      <c r="U108" s="817"/>
      <c r="V108" s="817"/>
      <c r="W108" s="817"/>
      <c r="X108" s="817"/>
      <c r="Y108" s="817"/>
      <c r="Z108" s="817"/>
      <c r="AA108" s="817"/>
    </row>
    <row r="109" spans="1:27" ht="17.25">
      <c r="A109" s="774"/>
      <c r="B109" s="1534"/>
      <c r="C109" s="1534"/>
      <c r="D109" s="947" t="s">
        <v>5560</v>
      </c>
      <c r="E109" s="947" t="s">
        <v>926</v>
      </c>
      <c r="F109" s="947" t="s">
        <v>910</v>
      </c>
      <c r="G109" s="946" t="s">
        <v>927</v>
      </c>
      <c r="H109" s="1547"/>
      <c r="I109" s="817"/>
      <c r="J109" s="817"/>
      <c r="K109" s="817"/>
      <c r="L109" s="817"/>
      <c r="M109" s="817"/>
      <c r="N109" s="817"/>
      <c r="O109" s="817"/>
      <c r="P109" s="817"/>
      <c r="Q109" s="817"/>
      <c r="R109" s="817"/>
      <c r="S109" s="817"/>
      <c r="T109" s="817"/>
      <c r="U109" s="817"/>
      <c r="V109" s="817"/>
      <c r="W109" s="817"/>
      <c r="X109" s="817"/>
      <c r="Y109" s="817"/>
      <c r="Z109" s="817"/>
      <c r="AA109" s="817"/>
    </row>
    <row r="110" spans="1:27" ht="17.25">
      <c r="A110" s="774"/>
      <c r="B110" s="1534"/>
      <c r="C110" s="1533" t="s">
        <v>434</v>
      </c>
      <c r="D110" s="947" t="s">
        <v>5559</v>
      </c>
      <c r="E110" s="947" t="s">
        <v>893</v>
      </c>
      <c r="F110" s="1533" t="s">
        <v>226</v>
      </c>
      <c r="G110" s="946" t="s">
        <v>5558</v>
      </c>
      <c r="H110" s="1547"/>
      <c r="I110" s="817"/>
      <c r="J110" s="817"/>
      <c r="K110" s="817"/>
      <c r="L110" s="817"/>
      <c r="M110" s="817"/>
      <c r="N110" s="817"/>
      <c r="O110" s="817"/>
      <c r="P110" s="817"/>
      <c r="Q110" s="817"/>
      <c r="R110" s="817"/>
      <c r="S110" s="817"/>
      <c r="T110" s="817"/>
      <c r="U110" s="817"/>
      <c r="V110" s="817"/>
      <c r="W110" s="817"/>
      <c r="X110" s="817"/>
      <c r="Y110" s="817"/>
      <c r="Z110" s="817"/>
      <c r="AA110" s="817"/>
    </row>
    <row r="111" spans="1:27" ht="17.25">
      <c r="A111" s="774"/>
      <c r="B111" s="1534"/>
      <c r="C111" s="1533"/>
      <c r="D111" s="947" t="s">
        <v>936</v>
      </c>
      <c r="E111" s="947" t="s">
        <v>937</v>
      </c>
      <c r="F111" s="1533"/>
      <c r="G111" s="946" t="s">
        <v>938</v>
      </c>
      <c r="H111" s="1547"/>
      <c r="I111" s="817"/>
      <c r="J111" s="817"/>
      <c r="K111" s="817"/>
      <c r="L111" s="817"/>
      <c r="M111" s="817"/>
      <c r="N111" s="817"/>
      <c r="O111" s="817"/>
      <c r="P111" s="817"/>
      <c r="Q111" s="817"/>
      <c r="R111" s="817"/>
      <c r="S111" s="817"/>
      <c r="T111" s="817"/>
      <c r="U111" s="817"/>
      <c r="V111" s="817"/>
      <c r="W111" s="817"/>
      <c r="X111" s="817"/>
      <c r="Y111" s="817"/>
      <c r="Z111" s="817"/>
      <c r="AA111" s="817"/>
    </row>
    <row r="112" spans="1:27" ht="17.25">
      <c r="A112" s="774"/>
      <c r="B112" s="1534"/>
      <c r="C112" s="1534"/>
      <c r="D112" s="947" t="s">
        <v>5557</v>
      </c>
      <c r="E112" s="947" t="s">
        <v>931</v>
      </c>
      <c r="F112" s="1534"/>
      <c r="G112" s="946" t="s">
        <v>932</v>
      </c>
      <c r="H112" s="1547"/>
      <c r="I112" s="817"/>
      <c r="J112" s="817"/>
      <c r="K112" s="817"/>
      <c r="L112" s="817"/>
      <c r="M112" s="817"/>
      <c r="N112" s="817"/>
      <c r="O112" s="817"/>
      <c r="P112" s="817"/>
      <c r="Q112" s="817"/>
      <c r="R112" s="817"/>
      <c r="S112" s="817"/>
      <c r="T112" s="817"/>
      <c r="U112" s="817"/>
      <c r="V112" s="817"/>
      <c r="W112" s="817"/>
      <c r="X112" s="817"/>
      <c r="Y112" s="817"/>
      <c r="Z112" s="817"/>
      <c r="AA112" s="817"/>
    </row>
    <row r="113" spans="1:27" ht="17.25">
      <c r="A113" s="774"/>
      <c r="B113" s="1534"/>
      <c r="C113" s="1534"/>
      <c r="D113" s="947" t="s">
        <v>5556</v>
      </c>
      <c r="E113" s="947" t="s">
        <v>933</v>
      </c>
      <c r="F113" s="1534"/>
      <c r="G113" s="946" t="s">
        <v>5555</v>
      </c>
      <c r="H113" s="1547"/>
      <c r="I113" s="817"/>
      <c r="J113" s="817"/>
      <c r="K113" s="817"/>
      <c r="L113" s="817"/>
      <c r="M113" s="817"/>
      <c r="N113" s="817"/>
      <c r="O113" s="817"/>
      <c r="P113" s="817"/>
      <c r="Q113" s="817"/>
      <c r="R113" s="817"/>
      <c r="S113" s="817"/>
      <c r="T113" s="817"/>
      <c r="U113" s="817"/>
      <c r="V113" s="817"/>
      <c r="W113" s="817"/>
      <c r="X113" s="817"/>
      <c r="Y113" s="817"/>
      <c r="Z113" s="817"/>
      <c r="AA113" s="817"/>
    </row>
    <row r="114" spans="1:27" ht="34.5">
      <c r="A114" s="774"/>
      <c r="B114" s="1534"/>
      <c r="C114" s="1534"/>
      <c r="D114" s="947" t="s">
        <v>5554</v>
      </c>
      <c r="E114" s="947" t="s">
        <v>931</v>
      </c>
      <c r="F114" s="947" t="s">
        <v>910</v>
      </c>
      <c r="G114" s="946" t="s">
        <v>935</v>
      </c>
      <c r="H114" s="1547"/>
      <c r="I114" s="817"/>
      <c r="J114" s="817"/>
      <c r="K114" s="817"/>
      <c r="L114" s="817"/>
      <c r="M114" s="817"/>
      <c r="N114" s="817"/>
      <c r="O114" s="817"/>
      <c r="P114" s="817"/>
      <c r="Q114" s="817"/>
      <c r="R114" s="817"/>
      <c r="S114" s="817"/>
      <c r="T114" s="817"/>
      <c r="U114" s="817"/>
      <c r="V114" s="817"/>
      <c r="W114" s="817"/>
      <c r="X114" s="817"/>
      <c r="Y114" s="817"/>
      <c r="Z114" s="817"/>
      <c r="AA114" s="817"/>
    </row>
    <row r="115" spans="1:27" ht="33" customHeight="1">
      <c r="A115" s="774"/>
      <c r="B115" s="945" t="s">
        <v>5553</v>
      </c>
      <c r="C115" s="945" t="s">
        <v>646</v>
      </c>
      <c r="D115" s="945" t="s">
        <v>647</v>
      </c>
      <c r="E115" s="945" t="s">
        <v>648</v>
      </c>
      <c r="F115" s="945" t="s">
        <v>649</v>
      </c>
      <c r="G115" s="945" t="s">
        <v>650</v>
      </c>
      <c r="H115" s="1547"/>
      <c r="I115" s="817"/>
      <c r="J115" s="817"/>
      <c r="K115" s="817"/>
      <c r="L115" s="817"/>
      <c r="M115" s="817"/>
      <c r="N115" s="817"/>
      <c r="O115" s="817"/>
      <c r="P115" s="817"/>
      <c r="Q115" s="817"/>
      <c r="R115" s="817"/>
      <c r="S115" s="817"/>
      <c r="T115" s="817"/>
      <c r="U115" s="817"/>
      <c r="V115" s="817"/>
      <c r="W115" s="817"/>
      <c r="X115" s="817"/>
      <c r="Y115" s="817"/>
      <c r="Z115" s="817"/>
      <c r="AA115" s="817"/>
    </row>
    <row r="116" spans="1:27" ht="17.25">
      <c r="A116" s="774"/>
      <c r="B116" s="1535" t="s">
        <v>652</v>
      </c>
      <c r="C116" s="941" t="s">
        <v>432</v>
      </c>
      <c r="D116" s="941" t="s">
        <v>942</v>
      </c>
      <c r="E116" s="941" t="s">
        <v>943</v>
      </c>
      <c r="F116" s="941" t="s">
        <v>234</v>
      </c>
      <c r="G116" s="940" t="s">
        <v>5552</v>
      </c>
      <c r="H116" s="1547"/>
      <c r="I116" s="817"/>
      <c r="J116" s="817"/>
      <c r="K116" s="817"/>
      <c r="L116" s="817"/>
      <c r="M116" s="817"/>
      <c r="N116" s="817"/>
      <c r="O116" s="817"/>
      <c r="P116" s="817"/>
      <c r="Q116" s="817"/>
      <c r="R116" s="817"/>
      <c r="S116" s="817"/>
      <c r="T116" s="817"/>
      <c r="U116" s="817"/>
      <c r="V116" s="817"/>
      <c r="W116" s="817"/>
      <c r="X116" s="817"/>
      <c r="Y116" s="817"/>
      <c r="Z116" s="817"/>
      <c r="AA116" s="817"/>
    </row>
    <row r="117" spans="1:27" ht="17.25">
      <c r="A117" s="774"/>
      <c r="B117" s="1536"/>
      <c r="C117" s="1535" t="s">
        <v>434</v>
      </c>
      <c r="D117" s="941" t="s">
        <v>945</v>
      </c>
      <c r="E117" s="1535" t="s">
        <v>946</v>
      </c>
      <c r="F117" s="1535" t="s">
        <v>947</v>
      </c>
      <c r="G117" s="940" t="s">
        <v>5551</v>
      </c>
      <c r="H117" s="1547"/>
      <c r="I117" s="817"/>
      <c r="J117" s="817"/>
      <c r="K117" s="817"/>
      <c r="L117" s="817"/>
      <c r="M117" s="817"/>
      <c r="N117" s="817"/>
      <c r="O117" s="817"/>
      <c r="P117" s="817"/>
      <c r="Q117" s="817"/>
      <c r="R117" s="817"/>
      <c r="S117" s="817"/>
      <c r="T117" s="817"/>
      <c r="U117" s="817"/>
      <c r="V117" s="817"/>
      <c r="W117" s="817"/>
      <c r="X117" s="817"/>
      <c r="Y117" s="817"/>
      <c r="Z117" s="817"/>
      <c r="AA117" s="817"/>
    </row>
    <row r="118" spans="1:27" ht="17.25">
      <c r="A118" s="774"/>
      <c r="B118" s="1536"/>
      <c r="C118" s="1536"/>
      <c r="D118" s="941" t="s">
        <v>949</v>
      </c>
      <c r="E118" s="1536"/>
      <c r="F118" s="1536"/>
      <c r="G118" s="940" t="s">
        <v>5550</v>
      </c>
      <c r="H118" s="1547"/>
      <c r="I118" s="817"/>
      <c r="J118" s="817"/>
      <c r="K118" s="817"/>
      <c r="L118" s="817"/>
      <c r="M118" s="817"/>
      <c r="N118" s="817"/>
      <c r="O118" s="817"/>
      <c r="P118" s="817"/>
      <c r="Q118" s="817"/>
      <c r="R118" s="817"/>
      <c r="S118" s="817"/>
      <c r="T118" s="817"/>
      <c r="U118" s="817"/>
      <c r="V118" s="817"/>
      <c r="W118" s="817"/>
      <c r="X118" s="817"/>
      <c r="Y118" s="817"/>
      <c r="Z118" s="817"/>
      <c r="AA118" s="817"/>
    </row>
    <row r="119" spans="1:27" ht="17.25">
      <c r="A119" s="774"/>
      <c r="B119" s="1536"/>
      <c r="C119" s="1536"/>
      <c r="D119" s="941" t="s">
        <v>951</v>
      </c>
      <c r="E119" s="941" t="s">
        <v>893</v>
      </c>
      <c r="F119" s="941" t="s">
        <v>226</v>
      </c>
      <c r="G119" s="940" t="s">
        <v>952</v>
      </c>
      <c r="H119" s="1547"/>
      <c r="I119" s="817"/>
      <c r="J119" s="817"/>
      <c r="K119" s="817"/>
      <c r="L119" s="817"/>
      <c r="M119" s="817"/>
      <c r="N119" s="817"/>
      <c r="O119" s="817"/>
      <c r="P119" s="817"/>
      <c r="Q119" s="817"/>
      <c r="R119" s="817"/>
      <c r="S119" s="817"/>
      <c r="T119" s="817"/>
      <c r="U119" s="817"/>
      <c r="V119" s="817"/>
      <c r="W119" s="817"/>
      <c r="X119" s="817"/>
      <c r="Y119" s="817"/>
      <c r="Z119" s="817"/>
      <c r="AA119" s="817"/>
    </row>
    <row r="120" spans="1:27" ht="17.25">
      <c r="A120" s="774"/>
      <c r="B120" s="1536"/>
      <c r="C120" s="1536"/>
      <c r="D120" s="941" t="s">
        <v>953</v>
      </c>
      <c r="E120" s="941" t="s">
        <v>943</v>
      </c>
      <c r="F120" s="1535" t="s">
        <v>234</v>
      </c>
      <c r="G120" s="940" t="s">
        <v>5549</v>
      </c>
      <c r="H120" s="1547"/>
      <c r="I120" s="817"/>
      <c r="J120" s="817"/>
      <c r="K120" s="817"/>
      <c r="L120" s="817"/>
      <c r="M120" s="817"/>
      <c r="N120" s="817"/>
      <c r="O120" s="817"/>
      <c r="P120" s="817"/>
      <c r="Q120" s="817"/>
      <c r="R120" s="817"/>
      <c r="S120" s="817"/>
      <c r="T120" s="817"/>
      <c r="U120" s="817"/>
      <c r="V120" s="817"/>
      <c r="W120" s="817"/>
      <c r="X120" s="817"/>
      <c r="Y120" s="817"/>
      <c r="Z120" s="817"/>
      <c r="AA120" s="817"/>
    </row>
    <row r="121" spans="1:27" ht="17.25">
      <c r="A121" s="774"/>
      <c r="B121" s="1536"/>
      <c r="C121" s="1536"/>
      <c r="D121" s="941" t="s">
        <v>955</v>
      </c>
      <c r="E121" s="941" t="s">
        <v>956</v>
      </c>
      <c r="F121" s="1536"/>
      <c r="G121" s="940" t="s">
        <v>5548</v>
      </c>
      <c r="H121" s="1547"/>
      <c r="I121" s="817"/>
      <c r="J121" s="817"/>
      <c r="K121" s="817"/>
      <c r="L121" s="817"/>
      <c r="M121" s="817"/>
      <c r="N121" s="817"/>
      <c r="O121" s="817"/>
      <c r="P121" s="817"/>
      <c r="Q121" s="817"/>
      <c r="R121" s="817"/>
      <c r="S121" s="817"/>
      <c r="T121" s="817"/>
      <c r="U121" s="817"/>
      <c r="V121" s="817"/>
      <c r="W121" s="817"/>
      <c r="X121" s="817"/>
      <c r="Y121" s="817"/>
      <c r="Z121" s="817"/>
      <c r="AA121" s="817"/>
    </row>
    <row r="122" spans="1:27" ht="17.25">
      <c r="A122" s="774"/>
      <c r="B122" s="1536"/>
      <c r="C122" s="1535" t="s">
        <v>435</v>
      </c>
      <c r="D122" s="941" t="s">
        <v>141</v>
      </c>
      <c r="E122" s="941" t="s">
        <v>142</v>
      </c>
      <c r="F122" s="1536"/>
      <c r="G122" s="940" t="s">
        <v>143</v>
      </c>
      <c r="H122" s="1547"/>
      <c r="I122" s="817"/>
      <c r="J122" s="817"/>
      <c r="K122" s="817"/>
      <c r="L122" s="817"/>
      <c r="M122" s="817"/>
      <c r="N122" s="817"/>
      <c r="O122" s="817"/>
      <c r="P122" s="817"/>
      <c r="Q122" s="817"/>
      <c r="R122" s="817"/>
      <c r="S122" s="817"/>
      <c r="T122" s="817"/>
      <c r="U122" s="817"/>
      <c r="V122" s="817"/>
      <c r="W122" s="817"/>
      <c r="X122" s="817"/>
      <c r="Y122" s="817"/>
      <c r="Z122" s="817"/>
      <c r="AA122" s="817"/>
    </row>
    <row r="123" spans="1:27" ht="17.25">
      <c r="A123" s="774"/>
      <c r="B123" s="1536"/>
      <c r="C123" s="1536"/>
      <c r="D123" s="941" t="s">
        <v>958</v>
      </c>
      <c r="E123" s="941" t="s">
        <v>959</v>
      </c>
      <c r="F123" s="941" t="s">
        <v>947</v>
      </c>
      <c r="G123" s="940" t="s">
        <v>960</v>
      </c>
      <c r="H123" s="1547"/>
      <c r="I123" s="817"/>
      <c r="J123" s="817"/>
      <c r="K123" s="817"/>
      <c r="L123" s="817"/>
      <c r="M123" s="817"/>
      <c r="N123" s="817"/>
      <c r="O123" s="817"/>
      <c r="P123" s="817"/>
      <c r="Q123" s="817"/>
      <c r="R123" s="817"/>
      <c r="S123" s="817"/>
      <c r="T123" s="817"/>
      <c r="U123" s="817"/>
      <c r="V123" s="817"/>
      <c r="W123" s="817"/>
      <c r="X123" s="817"/>
      <c r="Y123" s="817"/>
      <c r="Z123" s="817"/>
      <c r="AA123" s="817"/>
    </row>
    <row r="124" spans="1:27" ht="17.25">
      <c r="A124" s="774"/>
      <c r="B124" s="1536"/>
      <c r="C124" s="1536"/>
      <c r="D124" s="941" t="s">
        <v>171</v>
      </c>
      <c r="E124" s="941" t="s">
        <v>142</v>
      </c>
      <c r="F124" s="1535" t="s">
        <v>234</v>
      </c>
      <c r="G124" s="940" t="s">
        <v>172</v>
      </c>
      <c r="H124" s="1547"/>
      <c r="I124" s="817"/>
      <c r="J124" s="817"/>
      <c r="K124" s="817"/>
      <c r="L124" s="817"/>
      <c r="M124" s="817"/>
      <c r="N124" s="817"/>
      <c r="O124" s="817"/>
      <c r="P124" s="817"/>
      <c r="Q124" s="817"/>
      <c r="R124" s="817"/>
      <c r="S124" s="817"/>
      <c r="T124" s="817"/>
      <c r="U124" s="817"/>
      <c r="V124" s="817"/>
      <c r="W124" s="817"/>
      <c r="X124" s="817"/>
      <c r="Y124" s="817"/>
      <c r="Z124" s="817"/>
      <c r="AA124" s="817"/>
    </row>
    <row r="125" spans="1:27" ht="17.25">
      <c r="A125" s="774"/>
      <c r="B125" s="1536"/>
      <c r="C125" s="1536"/>
      <c r="D125" s="941" t="s">
        <v>961</v>
      </c>
      <c r="E125" s="941" t="s">
        <v>943</v>
      </c>
      <c r="F125" s="1536"/>
      <c r="G125" s="940" t="s">
        <v>5547</v>
      </c>
      <c r="H125" s="1547"/>
      <c r="I125" s="817"/>
      <c r="J125" s="817"/>
      <c r="K125" s="817"/>
      <c r="L125" s="817"/>
      <c r="M125" s="817"/>
      <c r="N125" s="817"/>
      <c r="O125" s="817"/>
      <c r="P125" s="817"/>
      <c r="Q125" s="817"/>
      <c r="R125" s="817"/>
      <c r="S125" s="817"/>
      <c r="T125" s="817"/>
      <c r="U125" s="817"/>
      <c r="V125" s="817"/>
      <c r="W125" s="817"/>
      <c r="X125" s="817"/>
      <c r="Y125" s="817"/>
      <c r="Z125" s="817"/>
      <c r="AA125" s="817"/>
    </row>
    <row r="126" spans="1:27" ht="17.25">
      <c r="A126" s="774"/>
      <c r="B126" s="1536"/>
      <c r="C126" s="1536"/>
      <c r="D126" s="941" t="s">
        <v>173</v>
      </c>
      <c r="E126" s="941" t="s">
        <v>174</v>
      </c>
      <c r="F126" s="1536"/>
      <c r="G126" s="940" t="s">
        <v>175</v>
      </c>
      <c r="H126" s="1547"/>
      <c r="I126" s="817"/>
      <c r="J126" s="817"/>
      <c r="K126" s="817"/>
      <c r="L126" s="817"/>
      <c r="M126" s="817"/>
      <c r="N126" s="817"/>
      <c r="O126" s="817"/>
      <c r="P126" s="817"/>
      <c r="Q126" s="817"/>
      <c r="R126" s="817"/>
      <c r="S126" s="817"/>
      <c r="T126" s="817"/>
      <c r="U126" s="817"/>
      <c r="V126" s="817"/>
      <c r="W126" s="817"/>
      <c r="X126" s="817"/>
      <c r="Y126" s="817"/>
      <c r="Z126" s="817"/>
      <c r="AA126" s="817"/>
    </row>
    <row r="127" spans="1:27" ht="17.25">
      <c r="A127" s="774"/>
      <c r="B127" s="1535" t="s">
        <v>676</v>
      </c>
      <c r="C127" s="1535" t="s">
        <v>432</v>
      </c>
      <c r="D127" s="941" t="s">
        <v>963</v>
      </c>
      <c r="E127" s="941" t="s">
        <v>964</v>
      </c>
      <c r="F127" s="941" t="s">
        <v>965</v>
      </c>
      <c r="G127" s="940" t="s">
        <v>966</v>
      </c>
      <c r="H127" s="1547"/>
      <c r="I127" s="817"/>
      <c r="J127" s="817"/>
      <c r="K127" s="817"/>
      <c r="L127" s="817"/>
      <c r="M127" s="817"/>
      <c r="N127" s="817"/>
      <c r="O127" s="817"/>
      <c r="P127" s="817"/>
      <c r="Q127" s="817"/>
      <c r="R127" s="817"/>
      <c r="S127" s="817"/>
      <c r="T127" s="817"/>
      <c r="U127" s="817"/>
      <c r="V127" s="817"/>
      <c r="W127" s="817"/>
      <c r="X127" s="817"/>
      <c r="Y127" s="817"/>
      <c r="Z127" s="817"/>
      <c r="AA127" s="817"/>
    </row>
    <row r="128" spans="1:27" ht="17.25">
      <c r="A128" s="774"/>
      <c r="B128" s="1536"/>
      <c r="C128" s="1536"/>
      <c r="D128" s="941" t="s">
        <v>968</v>
      </c>
      <c r="E128" s="941" t="s">
        <v>914</v>
      </c>
      <c r="F128" s="941" t="s">
        <v>969</v>
      </c>
      <c r="G128" s="940" t="s">
        <v>970</v>
      </c>
      <c r="H128" s="1547"/>
      <c r="I128" s="817"/>
      <c r="J128" s="817"/>
      <c r="K128" s="817"/>
      <c r="L128" s="817"/>
      <c r="M128" s="817"/>
      <c r="N128" s="817"/>
      <c r="O128" s="817"/>
      <c r="P128" s="817"/>
      <c r="Q128" s="817"/>
      <c r="R128" s="817"/>
      <c r="S128" s="817"/>
      <c r="T128" s="817"/>
      <c r="U128" s="817"/>
      <c r="V128" s="817"/>
      <c r="W128" s="817"/>
      <c r="X128" s="817"/>
      <c r="Y128" s="817"/>
      <c r="Z128" s="817"/>
      <c r="AA128" s="817"/>
    </row>
    <row r="129" spans="1:27" ht="17.25">
      <c r="A129" s="774"/>
      <c r="B129" s="1536"/>
      <c r="C129" s="1536"/>
      <c r="D129" s="941" t="s">
        <v>154</v>
      </c>
      <c r="E129" s="941" t="s">
        <v>142</v>
      </c>
      <c r="F129" s="1535" t="s">
        <v>234</v>
      </c>
      <c r="G129" s="940" t="s">
        <v>5546</v>
      </c>
      <c r="H129" s="1547"/>
      <c r="I129" s="817"/>
      <c r="J129" s="817"/>
      <c r="K129" s="817"/>
      <c r="L129" s="817"/>
      <c r="M129" s="817"/>
      <c r="N129" s="817"/>
      <c r="O129" s="817"/>
      <c r="P129" s="817"/>
      <c r="Q129" s="817"/>
      <c r="R129" s="817"/>
      <c r="S129" s="817"/>
      <c r="T129" s="817"/>
      <c r="U129" s="817"/>
      <c r="V129" s="817"/>
      <c r="W129" s="817"/>
      <c r="X129" s="817"/>
      <c r="Y129" s="817"/>
      <c r="Z129" s="817"/>
      <c r="AA129" s="817"/>
    </row>
    <row r="130" spans="1:27" ht="17.25">
      <c r="A130" s="774"/>
      <c r="B130" s="1536"/>
      <c r="C130" s="1535" t="s">
        <v>434</v>
      </c>
      <c r="D130" s="941" t="s">
        <v>972</v>
      </c>
      <c r="E130" s="941" t="s">
        <v>177</v>
      </c>
      <c r="F130" s="1536"/>
      <c r="G130" s="940" t="s">
        <v>5545</v>
      </c>
      <c r="H130" s="1547"/>
      <c r="I130" s="817"/>
      <c r="J130" s="817"/>
      <c r="K130" s="817"/>
      <c r="L130" s="817"/>
      <c r="M130" s="817"/>
      <c r="N130" s="817"/>
      <c r="O130" s="817"/>
      <c r="P130" s="817"/>
      <c r="Q130" s="817"/>
      <c r="R130" s="817"/>
      <c r="S130" s="817"/>
      <c r="T130" s="817"/>
      <c r="U130" s="817"/>
      <c r="V130" s="817"/>
      <c r="W130" s="817"/>
      <c r="X130" s="817"/>
      <c r="Y130" s="817"/>
      <c r="Z130" s="817"/>
      <c r="AA130" s="817"/>
    </row>
    <row r="131" spans="1:27" ht="17.25">
      <c r="A131" s="774"/>
      <c r="B131" s="1536"/>
      <c r="C131" s="1536"/>
      <c r="D131" s="941" t="s">
        <v>144</v>
      </c>
      <c r="E131" s="941" t="s">
        <v>145</v>
      </c>
      <c r="F131" s="1536"/>
      <c r="G131" s="940" t="s">
        <v>5544</v>
      </c>
      <c r="H131" s="1547"/>
      <c r="I131" s="817"/>
      <c r="J131" s="817"/>
      <c r="K131" s="817"/>
      <c r="L131" s="817"/>
      <c r="M131" s="817"/>
      <c r="N131" s="817"/>
      <c r="O131" s="817"/>
      <c r="P131" s="817"/>
      <c r="Q131" s="817"/>
      <c r="R131" s="817"/>
      <c r="S131" s="817"/>
      <c r="T131" s="817"/>
      <c r="U131" s="817"/>
      <c r="V131" s="817"/>
      <c r="W131" s="817"/>
      <c r="X131" s="817"/>
      <c r="Y131" s="817"/>
      <c r="Z131" s="817"/>
      <c r="AA131" s="817"/>
    </row>
    <row r="132" spans="1:27" ht="17.25">
      <c r="A132" s="774"/>
      <c r="B132" s="1536"/>
      <c r="C132" s="1536"/>
      <c r="D132" s="941" t="s">
        <v>974</v>
      </c>
      <c r="E132" s="941" t="s">
        <v>956</v>
      </c>
      <c r="F132" s="1536"/>
      <c r="G132" s="940" t="s">
        <v>5543</v>
      </c>
      <c r="H132" s="1547"/>
      <c r="I132" s="817"/>
      <c r="J132" s="817"/>
      <c r="K132" s="817"/>
      <c r="L132" s="817"/>
      <c r="M132" s="817"/>
      <c r="N132" s="817"/>
      <c r="O132" s="817"/>
      <c r="P132" s="817"/>
      <c r="Q132" s="817"/>
      <c r="R132" s="817"/>
      <c r="S132" s="817"/>
      <c r="T132" s="817"/>
      <c r="U132" s="817"/>
      <c r="V132" s="817"/>
      <c r="W132" s="817"/>
      <c r="X132" s="817"/>
      <c r="Y132" s="817"/>
      <c r="Z132" s="817"/>
      <c r="AA132" s="817"/>
    </row>
    <row r="133" spans="1:27" ht="17.25">
      <c r="A133" s="774"/>
      <c r="B133" s="1536"/>
      <c r="C133" s="1536"/>
      <c r="D133" s="941" t="s">
        <v>176</v>
      </c>
      <c r="E133" s="941" t="s">
        <v>177</v>
      </c>
      <c r="F133" s="1536"/>
      <c r="G133" s="940" t="s">
        <v>5542</v>
      </c>
      <c r="H133" s="1547"/>
      <c r="I133" s="817"/>
      <c r="J133" s="817"/>
      <c r="K133" s="817"/>
      <c r="L133" s="817"/>
      <c r="M133" s="817"/>
      <c r="N133" s="817"/>
      <c r="O133" s="817"/>
      <c r="P133" s="817"/>
      <c r="Q133" s="817"/>
      <c r="R133" s="817"/>
      <c r="S133" s="817"/>
      <c r="T133" s="817"/>
      <c r="U133" s="817"/>
      <c r="V133" s="817"/>
      <c r="W133" s="817"/>
      <c r="X133" s="817"/>
      <c r="Y133" s="817"/>
      <c r="Z133" s="817"/>
      <c r="AA133" s="817"/>
    </row>
    <row r="134" spans="1:27" ht="17.25">
      <c r="A134" s="774"/>
      <c r="B134" s="1536"/>
      <c r="C134" s="1536"/>
      <c r="D134" s="941" t="s">
        <v>976</v>
      </c>
      <c r="E134" s="941" t="s">
        <v>487</v>
      </c>
      <c r="F134" s="1536"/>
      <c r="G134" s="940" t="s">
        <v>977</v>
      </c>
      <c r="H134" s="1547"/>
      <c r="I134" s="817"/>
      <c r="J134" s="817"/>
      <c r="K134" s="817"/>
      <c r="L134" s="817"/>
      <c r="M134" s="817"/>
      <c r="N134" s="817"/>
      <c r="O134" s="817"/>
      <c r="P134" s="817"/>
      <c r="Q134" s="817"/>
      <c r="R134" s="817"/>
      <c r="S134" s="817"/>
      <c r="T134" s="817"/>
      <c r="U134" s="817"/>
      <c r="V134" s="817"/>
      <c r="W134" s="817"/>
      <c r="X134" s="817"/>
      <c r="Y134" s="817"/>
      <c r="Z134" s="817"/>
      <c r="AA134" s="817"/>
    </row>
    <row r="135" spans="1:27" ht="17.25">
      <c r="A135" s="774"/>
      <c r="B135" s="1536"/>
      <c r="C135" s="1535" t="s">
        <v>435</v>
      </c>
      <c r="D135" s="941" t="s">
        <v>978</v>
      </c>
      <c r="E135" s="941" t="s">
        <v>964</v>
      </c>
      <c r="F135" s="1536"/>
      <c r="G135" s="940" t="s">
        <v>5541</v>
      </c>
      <c r="H135" s="1547"/>
      <c r="I135" s="817"/>
      <c r="J135" s="817"/>
      <c r="K135" s="817"/>
      <c r="L135" s="817"/>
      <c r="M135" s="817"/>
      <c r="N135" s="817"/>
      <c r="O135" s="817"/>
      <c r="P135" s="817"/>
      <c r="Q135" s="817"/>
      <c r="R135" s="817"/>
      <c r="S135" s="817"/>
      <c r="T135" s="817"/>
      <c r="U135" s="817"/>
      <c r="V135" s="817"/>
      <c r="W135" s="817"/>
      <c r="X135" s="817"/>
      <c r="Y135" s="817"/>
      <c r="Z135" s="817"/>
      <c r="AA135" s="817"/>
    </row>
    <row r="136" spans="1:27" ht="17.25">
      <c r="A136" s="774"/>
      <c r="B136" s="1536"/>
      <c r="C136" s="1536"/>
      <c r="D136" s="941" t="s">
        <v>980</v>
      </c>
      <c r="E136" s="941" t="s">
        <v>234</v>
      </c>
      <c r="F136" s="1536"/>
      <c r="G136" s="940" t="s">
        <v>981</v>
      </c>
      <c r="H136" s="1547"/>
      <c r="I136" s="817"/>
      <c r="J136" s="817"/>
      <c r="K136" s="817"/>
      <c r="L136" s="817"/>
      <c r="M136" s="817"/>
      <c r="N136" s="817"/>
      <c r="O136" s="817"/>
      <c r="P136" s="817"/>
      <c r="Q136" s="817"/>
      <c r="R136" s="817"/>
      <c r="S136" s="817"/>
      <c r="T136" s="817"/>
      <c r="U136" s="817"/>
      <c r="V136" s="817"/>
      <c r="W136" s="817"/>
      <c r="X136" s="817"/>
      <c r="Y136" s="817"/>
      <c r="Z136" s="817"/>
      <c r="AA136" s="817"/>
    </row>
    <row r="137" spans="1:27" ht="17.25">
      <c r="A137" s="774"/>
      <c r="B137" s="1536"/>
      <c r="C137" s="1536"/>
      <c r="D137" s="941" t="s">
        <v>982</v>
      </c>
      <c r="E137" s="941" t="s">
        <v>983</v>
      </c>
      <c r="F137" s="1536"/>
      <c r="G137" s="940" t="s">
        <v>5540</v>
      </c>
      <c r="H137" s="1547"/>
      <c r="I137" s="817"/>
      <c r="J137" s="817"/>
      <c r="K137" s="817"/>
      <c r="L137" s="817"/>
      <c r="M137" s="817"/>
      <c r="N137" s="817"/>
      <c r="O137" s="817"/>
      <c r="P137" s="817"/>
      <c r="Q137" s="817"/>
      <c r="R137" s="817"/>
      <c r="S137" s="817"/>
      <c r="T137" s="817"/>
      <c r="U137" s="817"/>
      <c r="V137" s="817"/>
      <c r="W137" s="817"/>
      <c r="X137" s="817"/>
      <c r="Y137" s="817"/>
      <c r="Z137" s="817"/>
      <c r="AA137" s="817"/>
    </row>
    <row r="138" spans="1:27" ht="17.25">
      <c r="A138" s="774"/>
      <c r="B138" s="1536"/>
      <c r="C138" s="1536"/>
      <c r="D138" s="941" t="s">
        <v>985</v>
      </c>
      <c r="E138" s="941" t="s">
        <v>986</v>
      </c>
      <c r="F138" s="1536"/>
      <c r="G138" s="944" t="s">
        <v>5539</v>
      </c>
      <c r="H138" s="1547"/>
      <c r="I138" s="817"/>
      <c r="J138" s="817"/>
      <c r="K138" s="817"/>
      <c r="L138" s="817"/>
      <c r="M138" s="817"/>
      <c r="N138" s="817"/>
      <c r="O138" s="817"/>
      <c r="P138" s="817"/>
      <c r="Q138" s="817"/>
      <c r="R138" s="817"/>
      <c r="S138" s="817"/>
      <c r="T138" s="817"/>
      <c r="U138" s="817"/>
      <c r="V138" s="817"/>
      <c r="W138" s="817"/>
      <c r="X138" s="817"/>
      <c r="Y138" s="817"/>
      <c r="Z138" s="817"/>
      <c r="AA138" s="817"/>
    </row>
    <row r="139" spans="1:27" ht="17.25">
      <c r="A139" s="774"/>
      <c r="B139" s="1536"/>
      <c r="C139" s="1536"/>
      <c r="D139" s="941" t="s">
        <v>988</v>
      </c>
      <c r="E139" s="941" t="s">
        <v>142</v>
      </c>
      <c r="F139" s="1536"/>
      <c r="G139" s="940" t="s">
        <v>989</v>
      </c>
      <c r="H139" s="1547"/>
      <c r="I139" s="817"/>
      <c r="J139" s="817"/>
      <c r="K139" s="817"/>
      <c r="L139" s="817"/>
      <c r="M139" s="817"/>
      <c r="N139" s="817"/>
      <c r="O139" s="817"/>
      <c r="P139" s="817"/>
      <c r="Q139" s="817"/>
      <c r="R139" s="817"/>
      <c r="S139" s="817"/>
      <c r="T139" s="817"/>
      <c r="U139" s="817"/>
      <c r="V139" s="817"/>
      <c r="W139" s="817"/>
      <c r="X139" s="817"/>
      <c r="Y139" s="817"/>
      <c r="Z139" s="817"/>
      <c r="AA139" s="817"/>
    </row>
    <row r="140" spans="1:27" ht="17.25">
      <c r="A140" s="774"/>
      <c r="B140" s="1536"/>
      <c r="C140" s="1536"/>
      <c r="D140" s="941" t="s">
        <v>990</v>
      </c>
      <c r="E140" s="941" t="s">
        <v>943</v>
      </c>
      <c r="F140" s="1536"/>
      <c r="G140" s="940" t="s">
        <v>5538</v>
      </c>
      <c r="H140" s="1547"/>
      <c r="I140" s="817"/>
      <c r="J140" s="817"/>
      <c r="K140" s="817"/>
      <c r="L140" s="817"/>
      <c r="M140" s="817"/>
      <c r="N140" s="817"/>
      <c r="O140" s="817"/>
      <c r="P140" s="817"/>
      <c r="Q140" s="817"/>
      <c r="R140" s="817"/>
      <c r="S140" s="817"/>
      <c r="T140" s="817"/>
      <c r="U140" s="817"/>
      <c r="V140" s="817"/>
      <c r="W140" s="817"/>
      <c r="X140" s="817"/>
      <c r="Y140" s="817"/>
      <c r="Z140" s="817"/>
      <c r="AA140" s="817"/>
    </row>
    <row r="141" spans="1:27" ht="17.25">
      <c r="A141" s="774"/>
      <c r="B141" s="1535" t="s">
        <v>709</v>
      </c>
      <c r="C141" s="1535" t="s">
        <v>432</v>
      </c>
      <c r="D141" s="941" t="s">
        <v>992</v>
      </c>
      <c r="E141" s="941" t="s">
        <v>993</v>
      </c>
      <c r="F141" s="1536"/>
      <c r="G141" s="940" t="s">
        <v>5537</v>
      </c>
      <c r="H141" s="1547"/>
      <c r="I141" s="817"/>
      <c r="J141" s="817"/>
      <c r="K141" s="817"/>
      <c r="L141" s="817"/>
      <c r="M141" s="817"/>
      <c r="N141" s="817"/>
      <c r="O141" s="817"/>
      <c r="P141" s="817"/>
      <c r="Q141" s="817"/>
      <c r="R141" s="817"/>
      <c r="S141" s="817"/>
      <c r="T141" s="817"/>
      <c r="U141" s="817"/>
      <c r="V141" s="817"/>
      <c r="W141" s="817"/>
      <c r="X141" s="817"/>
      <c r="Y141" s="817"/>
      <c r="Z141" s="817"/>
      <c r="AA141" s="817"/>
    </row>
    <row r="142" spans="1:27" ht="17.25">
      <c r="A142" s="774"/>
      <c r="B142" s="1536"/>
      <c r="C142" s="1536"/>
      <c r="D142" s="941" t="s">
        <v>995</v>
      </c>
      <c r="E142" s="941" t="s">
        <v>174</v>
      </c>
      <c r="F142" s="1536"/>
      <c r="G142" s="940" t="s">
        <v>996</v>
      </c>
      <c r="H142" s="1547"/>
      <c r="I142" s="817"/>
      <c r="J142" s="817"/>
      <c r="K142" s="817"/>
      <c r="L142" s="817"/>
      <c r="M142" s="817"/>
      <c r="N142" s="817"/>
      <c r="O142" s="817"/>
      <c r="P142" s="817"/>
      <c r="Q142" s="817"/>
      <c r="R142" s="817"/>
      <c r="S142" s="817"/>
      <c r="T142" s="817"/>
      <c r="U142" s="817"/>
      <c r="V142" s="817"/>
      <c r="W142" s="817"/>
      <c r="X142" s="817"/>
      <c r="Y142" s="817"/>
      <c r="Z142" s="817"/>
      <c r="AA142" s="817"/>
    </row>
    <row r="143" spans="1:27" ht="17.25">
      <c r="A143" s="774"/>
      <c r="B143" s="1536"/>
      <c r="C143" s="1536"/>
      <c r="D143" s="943" t="s">
        <v>997</v>
      </c>
      <c r="E143" s="941" t="s">
        <v>986</v>
      </c>
      <c r="F143" s="1535" t="s">
        <v>965</v>
      </c>
      <c r="G143" s="940" t="s">
        <v>5536</v>
      </c>
      <c r="H143" s="1547"/>
      <c r="I143" s="817"/>
      <c r="J143" s="817"/>
      <c r="K143" s="817"/>
      <c r="L143" s="817"/>
      <c r="M143" s="817"/>
      <c r="N143" s="817"/>
      <c r="O143" s="817"/>
      <c r="P143" s="817"/>
      <c r="Q143" s="817"/>
      <c r="R143" s="817"/>
      <c r="S143" s="817"/>
      <c r="T143" s="817"/>
      <c r="U143" s="817"/>
      <c r="V143" s="817"/>
      <c r="W143" s="817"/>
      <c r="X143" s="817"/>
      <c r="Y143" s="817"/>
      <c r="Z143" s="817"/>
      <c r="AA143" s="817"/>
    </row>
    <row r="144" spans="1:27" ht="17.25">
      <c r="A144" s="774"/>
      <c r="B144" s="1536"/>
      <c r="C144" s="1536"/>
      <c r="D144" s="941" t="s">
        <v>165</v>
      </c>
      <c r="E144" s="941" t="s">
        <v>166</v>
      </c>
      <c r="F144" s="1536"/>
      <c r="G144" s="940" t="s">
        <v>5535</v>
      </c>
      <c r="H144" s="1547"/>
      <c r="I144" s="817"/>
      <c r="J144" s="817"/>
      <c r="K144" s="817"/>
      <c r="L144" s="817"/>
      <c r="M144" s="817"/>
      <c r="N144" s="817"/>
      <c r="O144" s="817"/>
      <c r="P144" s="817"/>
      <c r="Q144" s="817"/>
      <c r="R144" s="817"/>
      <c r="S144" s="817"/>
      <c r="T144" s="817"/>
      <c r="U144" s="817"/>
      <c r="V144" s="817"/>
      <c r="W144" s="817"/>
      <c r="X144" s="817"/>
      <c r="Y144" s="817"/>
      <c r="Z144" s="817"/>
      <c r="AA144" s="817"/>
    </row>
    <row r="145" spans="1:27" ht="17.25">
      <c r="A145" s="774"/>
      <c r="B145" s="1536"/>
      <c r="C145" s="1536"/>
      <c r="D145" s="941" t="s">
        <v>168</v>
      </c>
      <c r="E145" s="941" t="s">
        <v>166</v>
      </c>
      <c r="F145" s="1536"/>
      <c r="G145" s="940" t="s">
        <v>5534</v>
      </c>
      <c r="H145" s="1547"/>
      <c r="I145" s="817"/>
      <c r="J145" s="817"/>
      <c r="K145" s="817"/>
      <c r="L145" s="817"/>
      <c r="M145" s="817"/>
      <c r="N145" s="817"/>
      <c r="O145" s="817"/>
      <c r="P145" s="817"/>
      <c r="Q145" s="817"/>
      <c r="R145" s="817"/>
      <c r="S145" s="817"/>
      <c r="T145" s="817"/>
      <c r="U145" s="817"/>
      <c r="V145" s="817"/>
      <c r="W145" s="817"/>
      <c r="X145" s="817"/>
      <c r="Y145" s="817"/>
      <c r="Z145" s="817"/>
      <c r="AA145" s="817"/>
    </row>
    <row r="146" spans="1:27" ht="17.25">
      <c r="A146" s="774"/>
      <c r="B146" s="1536"/>
      <c r="C146" s="1536"/>
      <c r="D146" s="941" t="s">
        <v>1002</v>
      </c>
      <c r="E146" s="941" t="s">
        <v>986</v>
      </c>
      <c r="F146" s="1535" t="s">
        <v>234</v>
      </c>
      <c r="G146" s="942" t="s">
        <v>5533</v>
      </c>
      <c r="H146" s="1547"/>
      <c r="I146" s="817"/>
      <c r="J146" s="817"/>
      <c r="K146" s="817"/>
      <c r="L146" s="817"/>
      <c r="M146" s="817"/>
      <c r="N146" s="817"/>
      <c r="O146" s="817"/>
      <c r="P146" s="817"/>
      <c r="Q146" s="817"/>
      <c r="R146" s="817"/>
      <c r="S146" s="817"/>
      <c r="T146" s="817"/>
      <c r="U146" s="817"/>
      <c r="V146" s="817"/>
      <c r="W146" s="817"/>
      <c r="X146" s="817"/>
      <c r="Y146" s="817"/>
      <c r="Z146" s="817"/>
      <c r="AA146" s="817"/>
    </row>
    <row r="147" spans="1:27" ht="17.25">
      <c r="A147" s="774"/>
      <c r="B147" s="1536"/>
      <c r="C147" s="1535" t="s">
        <v>434</v>
      </c>
      <c r="D147" s="941" t="s">
        <v>1004</v>
      </c>
      <c r="E147" s="941" t="s">
        <v>487</v>
      </c>
      <c r="F147" s="1535"/>
      <c r="G147" s="940" t="s">
        <v>5532</v>
      </c>
      <c r="H147" s="1547"/>
      <c r="I147" s="817"/>
      <c r="J147" s="817"/>
      <c r="K147" s="817"/>
      <c r="L147" s="817"/>
      <c r="M147" s="817"/>
      <c r="N147" s="817"/>
      <c r="O147" s="817"/>
      <c r="P147" s="817"/>
      <c r="Q147" s="817"/>
      <c r="R147" s="817"/>
      <c r="S147" s="817"/>
      <c r="T147" s="817"/>
      <c r="U147" s="817"/>
      <c r="V147" s="817"/>
      <c r="W147" s="817"/>
      <c r="X147" s="817"/>
      <c r="Y147" s="817"/>
      <c r="Z147" s="817"/>
      <c r="AA147" s="817"/>
    </row>
    <row r="148" spans="1:27" ht="17.25">
      <c r="A148" s="774"/>
      <c r="B148" s="1536"/>
      <c r="C148" s="1536"/>
      <c r="D148" s="941" t="s">
        <v>1006</v>
      </c>
      <c r="E148" s="941" t="s">
        <v>993</v>
      </c>
      <c r="F148" s="1535"/>
      <c r="G148" s="940" t="s">
        <v>5531</v>
      </c>
      <c r="H148" s="1547"/>
      <c r="I148" s="817"/>
      <c r="J148" s="817"/>
      <c r="K148" s="817"/>
      <c r="L148" s="817"/>
      <c r="M148" s="817"/>
      <c r="N148" s="817"/>
      <c r="O148" s="817"/>
      <c r="P148" s="817"/>
      <c r="Q148" s="817"/>
      <c r="R148" s="817"/>
      <c r="S148" s="817"/>
      <c r="T148" s="817"/>
      <c r="U148" s="817"/>
      <c r="V148" s="817"/>
      <c r="W148" s="817"/>
      <c r="X148" s="817"/>
      <c r="Y148" s="817"/>
      <c r="Z148" s="817"/>
      <c r="AA148" s="817"/>
    </row>
    <row r="149" spans="1:27" ht="33" customHeight="1">
      <c r="A149" s="774"/>
      <c r="B149" s="939" t="s">
        <v>2731</v>
      </c>
      <c r="C149" s="939" t="s">
        <v>646</v>
      </c>
      <c r="D149" s="939" t="s">
        <v>647</v>
      </c>
      <c r="E149" s="939" t="s">
        <v>648</v>
      </c>
      <c r="F149" s="939" t="s">
        <v>649</v>
      </c>
      <c r="G149" s="939" t="s">
        <v>650</v>
      </c>
      <c r="H149" s="1547"/>
      <c r="I149" s="817"/>
      <c r="J149" s="817"/>
      <c r="K149" s="817"/>
      <c r="L149" s="817"/>
      <c r="M149" s="817"/>
      <c r="N149" s="817"/>
      <c r="O149" s="817"/>
      <c r="P149" s="817"/>
      <c r="Q149" s="817"/>
      <c r="R149" s="817"/>
      <c r="S149" s="817"/>
      <c r="T149" s="817"/>
      <c r="U149" s="817"/>
      <c r="V149" s="817"/>
      <c r="W149" s="817"/>
      <c r="X149" s="817"/>
      <c r="Y149" s="817"/>
      <c r="Z149" s="817"/>
      <c r="AA149" s="817"/>
    </row>
    <row r="150" spans="1:27" ht="17.25">
      <c r="A150" s="774"/>
      <c r="B150" s="937" t="s">
        <v>652</v>
      </c>
      <c r="C150" s="937" t="s">
        <v>435</v>
      </c>
      <c r="D150" s="937" t="s">
        <v>1008</v>
      </c>
      <c r="E150" s="937" t="s">
        <v>914</v>
      </c>
      <c r="F150" s="937" t="s">
        <v>188</v>
      </c>
      <c r="G150" s="936" t="s">
        <v>1009</v>
      </c>
      <c r="H150" s="1547"/>
      <c r="I150" s="817"/>
      <c r="J150" s="817"/>
      <c r="K150" s="817"/>
      <c r="L150" s="817"/>
      <c r="M150" s="817"/>
      <c r="N150" s="817"/>
      <c r="O150" s="817"/>
      <c r="P150" s="817"/>
      <c r="Q150" s="817"/>
      <c r="R150" s="817"/>
      <c r="S150" s="817"/>
      <c r="T150" s="817"/>
      <c r="U150" s="817"/>
      <c r="V150" s="817"/>
      <c r="W150" s="817"/>
      <c r="X150" s="817"/>
      <c r="Y150" s="817"/>
      <c r="Z150" s="817"/>
      <c r="AA150" s="817"/>
    </row>
    <row r="151" spans="1:27" ht="17.25">
      <c r="A151" s="774"/>
      <c r="B151" s="1541" t="s">
        <v>676</v>
      </c>
      <c r="C151" s="1541" t="s">
        <v>432</v>
      </c>
      <c r="D151" s="937" t="s">
        <v>1010</v>
      </c>
      <c r="E151" s="937" t="s">
        <v>1011</v>
      </c>
      <c r="F151" s="937" t="s">
        <v>1012</v>
      </c>
      <c r="G151" s="936" t="s">
        <v>5530</v>
      </c>
      <c r="H151" s="1547"/>
      <c r="I151" s="817"/>
      <c r="J151" s="817"/>
      <c r="K151" s="817"/>
      <c r="L151" s="817"/>
      <c r="M151" s="817"/>
      <c r="N151" s="817"/>
      <c r="O151" s="817"/>
      <c r="P151" s="817"/>
      <c r="Q151" s="817"/>
      <c r="R151" s="817"/>
      <c r="S151" s="817"/>
      <c r="T151" s="817"/>
      <c r="U151" s="817"/>
      <c r="V151" s="817"/>
      <c r="W151" s="817"/>
      <c r="X151" s="817"/>
      <c r="Y151" s="817"/>
      <c r="Z151" s="817"/>
      <c r="AA151" s="817"/>
    </row>
    <row r="152" spans="1:27" ht="17.25">
      <c r="A152" s="774"/>
      <c r="B152" s="1542"/>
      <c r="C152" s="1542"/>
      <c r="D152" s="937" t="s">
        <v>1014</v>
      </c>
      <c r="E152" s="937" t="s">
        <v>1015</v>
      </c>
      <c r="F152" s="1541" t="s">
        <v>188</v>
      </c>
      <c r="G152" s="936" t="s">
        <v>5529</v>
      </c>
      <c r="H152" s="1547"/>
      <c r="I152" s="817"/>
      <c r="J152" s="817"/>
      <c r="K152" s="817"/>
      <c r="L152" s="817"/>
      <c r="M152" s="817"/>
      <c r="N152" s="817"/>
      <c r="O152" s="817"/>
      <c r="P152" s="817"/>
      <c r="Q152" s="817"/>
      <c r="R152" s="817"/>
      <c r="S152" s="817"/>
      <c r="T152" s="817"/>
      <c r="U152" s="817"/>
      <c r="V152" s="817"/>
      <c r="W152" s="817"/>
      <c r="X152" s="817"/>
      <c r="Y152" s="817"/>
      <c r="Z152" s="817"/>
      <c r="AA152" s="817"/>
    </row>
    <row r="153" spans="1:27" ht="17.25">
      <c r="A153" s="774"/>
      <c r="B153" s="1542"/>
      <c r="C153" s="1541" t="s">
        <v>435</v>
      </c>
      <c r="D153" s="937" t="s">
        <v>1017</v>
      </c>
      <c r="E153" s="937" t="s">
        <v>1018</v>
      </c>
      <c r="F153" s="1542"/>
      <c r="G153" s="936" t="s">
        <v>1019</v>
      </c>
      <c r="H153" s="1547"/>
      <c r="I153" s="817"/>
      <c r="J153" s="817"/>
      <c r="K153" s="817"/>
      <c r="L153" s="817"/>
      <c r="M153" s="817"/>
      <c r="N153" s="817"/>
      <c r="O153" s="817"/>
      <c r="P153" s="817"/>
      <c r="Q153" s="817"/>
      <c r="R153" s="817"/>
      <c r="S153" s="817"/>
      <c r="T153" s="817"/>
      <c r="U153" s="817"/>
      <c r="V153" s="817"/>
      <c r="W153" s="817"/>
      <c r="X153" s="817"/>
      <c r="Y153" s="817"/>
      <c r="Z153" s="817"/>
      <c r="AA153" s="817"/>
    </row>
    <row r="154" spans="1:27" ht="17.25">
      <c r="A154" s="774"/>
      <c r="B154" s="1542"/>
      <c r="C154" s="1542"/>
      <c r="D154" s="937" t="s">
        <v>1020</v>
      </c>
      <c r="E154" s="937" t="s">
        <v>667</v>
      </c>
      <c r="F154" s="1542"/>
      <c r="G154" s="936" t="s">
        <v>1021</v>
      </c>
      <c r="H154" s="1547"/>
      <c r="I154" s="817"/>
      <c r="J154" s="817"/>
      <c r="K154" s="817"/>
      <c r="L154" s="817"/>
      <c r="M154" s="817"/>
      <c r="N154" s="817"/>
      <c r="O154" s="817"/>
      <c r="P154" s="817"/>
      <c r="Q154" s="817"/>
      <c r="R154" s="817"/>
      <c r="S154" s="817"/>
      <c r="T154" s="817"/>
      <c r="U154" s="817"/>
      <c r="V154" s="817"/>
      <c r="W154" s="817"/>
      <c r="X154" s="817"/>
      <c r="Y154" s="817"/>
      <c r="Z154" s="817"/>
      <c r="AA154" s="817"/>
    </row>
    <row r="155" spans="1:27" ht="17.25">
      <c r="A155" s="774"/>
      <c r="B155" s="1541" t="s">
        <v>709</v>
      </c>
      <c r="C155" s="1541" t="s">
        <v>432</v>
      </c>
      <c r="D155" s="938" t="s">
        <v>5528</v>
      </c>
      <c r="E155" s="937" t="s">
        <v>1022</v>
      </c>
      <c r="F155" s="1542"/>
      <c r="G155" s="936" t="s">
        <v>1023</v>
      </c>
      <c r="H155" s="1547"/>
      <c r="I155" s="817"/>
      <c r="J155" s="817"/>
      <c r="K155" s="817"/>
      <c r="L155" s="817"/>
      <c r="M155" s="817"/>
      <c r="N155" s="817"/>
      <c r="O155" s="817"/>
      <c r="P155" s="817"/>
      <c r="Q155" s="817"/>
      <c r="R155" s="817"/>
      <c r="S155" s="817"/>
      <c r="T155" s="817"/>
      <c r="U155" s="817"/>
      <c r="V155" s="817"/>
      <c r="W155" s="817"/>
      <c r="X155" s="817"/>
      <c r="Y155" s="817"/>
      <c r="Z155" s="817"/>
      <c r="AA155" s="817"/>
    </row>
    <row r="156" spans="1:27" ht="17.25">
      <c r="A156" s="774"/>
      <c r="B156" s="1542"/>
      <c r="C156" s="1542"/>
      <c r="D156" s="938" t="s">
        <v>5527</v>
      </c>
      <c r="E156" s="937" t="s">
        <v>1025</v>
      </c>
      <c r="F156" s="1542"/>
      <c r="G156" s="936" t="s">
        <v>1026</v>
      </c>
      <c r="H156" s="1547"/>
      <c r="I156" s="817"/>
      <c r="J156" s="817"/>
      <c r="K156" s="817"/>
      <c r="L156" s="817"/>
      <c r="M156" s="817"/>
      <c r="N156" s="817"/>
      <c r="O156" s="817"/>
      <c r="P156" s="817"/>
      <c r="Q156" s="817"/>
      <c r="R156" s="817"/>
      <c r="S156" s="817"/>
      <c r="T156" s="817"/>
      <c r="U156" s="817"/>
      <c r="V156" s="817"/>
      <c r="W156" s="817"/>
      <c r="X156" s="817"/>
      <c r="Y156" s="817"/>
      <c r="Z156" s="817"/>
      <c r="AA156" s="817"/>
    </row>
    <row r="157" spans="1:27" ht="17.25">
      <c r="A157" s="774"/>
      <c r="B157" s="1542"/>
      <c r="C157" s="1542"/>
      <c r="D157" s="938" t="s">
        <v>5526</v>
      </c>
      <c r="E157" s="937" t="s">
        <v>1027</v>
      </c>
      <c r="F157" s="1542"/>
      <c r="G157" s="936" t="s">
        <v>5525</v>
      </c>
      <c r="H157" s="1547"/>
      <c r="I157" s="817"/>
      <c r="J157" s="817"/>
      <c r="K157" s="817"/>
      <c r="L157" s="817"/>
      <c r="M157" s="817"/>
      <c r="N157" s="817"/>
      <c r="O157" s="817"/>
      <c r="P157" s="817"/>
      <c r="Q157" s="817"/>
      <c r="R157" s="817"/>
      <c r="S157" s="817"/>
      <c r="T157" s="817"/>
      <c r="U157" s="817"/>
      <c r="V157" s="817"/>
      <c r="W157" s="817"/>
      <c r="X157" s="817"/>
      <c r="Y157" s="817"/>
      <c r="Z157" s="817"/>
      <c r="AA157" s="817"/>
    </row>
    <row r="158" spans="1:27" ht="17.25">
      <c r="A158" s="774"/>
      <c r="B158" s="1542"/>
      <c r="C158" s="1542"/>
      <c r="D158" s="938" t="s">
        <v>5524</v>
      </c>
      <c r="E158" s="937" t="s">
        <v>1018</v>
      </c>
      <c r="F158" s="937" t="s">
        <v>1029</v>
      </c>
      <c r="G158" s="936" t="s">
        <v>1030</v>
      </c>
      <c r="H158" s="1547"/>
      <c r="I158" s="817"/>
      <c r="J158" s="817"/>
      <c r="K158" s="817"/>
      <c r="L158" s="817"/>
      <c r="M158" s="817"/>
      <c r="N158" s="817"/>
      <c r="O158" s="817"/>
      <c r="P158" s="817"/>
      <c r="Q158" s="817"/>
      <c r="R158" s="817"/>
      <c r="S158" s="817"/>
      <c r="T158" s="817"/>
      <c r="U158" s="817"/>
      <c r="V158" s="817"/>
      <c r="W158" s="817"/>
      <c r="X158" s="817"/>
      <c r="Y158" s="817"/>
      <c r="Z158" s="817"/>
      <c r="AA158" s="817"/>
    </row>
    <row r="159" spans="1:27" s="926" customFormat="1" ht="33" customHeight="1">
      <c r="A159" s="774"/>
      <c r="B159" s="935" t="s">
        <v>5523</v>
      </c>
      <c r="C159" s="935" t="s">
        <v>646</v>
      </c>
      <c r="D159" s="935" t="s">
        <v>647</v>
      </c>
      <c r="E159" s="935" t="s">
        <v>648</v>
      </c>
      <c r="F159" s="935" t="s">
        <v>649</v>
      </c>
      <c r="G159" s="935" t="s">
        <v>650</v>
      </c>
      <c r="H159" s="1547"/>
      <c r="I159" s="927"/>
      <c r="J159" s="927"/>
      <c r="K159" s="927"/>
      <c r="L159" s="927"/>
      <c r="M159" s="927"/>
      <c r="N159" s="927"/>
      <c r="O159" s="927"/>
      <c r="P159" s="927"/>
      <c r="Q159" s="927"/>
      <c r="R159" s="927"/>
      <c r="S159" s="927"/>
      <c r="T159" s="927"/>
      <c r="U159" s="927"/>
      <c r="V159" s="927"/>
      <c r="W159" s="927"/>
      <c r="X159" s="927"/>
      <c r="Y159" s="927"/>
      <c r="Z159" s="927"/>
      <c r="AA159" s="927"/>
    </row>
    <row r="160" spans="1:27" ht="17.25">
      <c r="A160" s="774"/>
      <c r="B160" s="933" t="s">
        <v>652</v>
      </c>
      <c r="C160" s="933" t="s">
        <v>435</v>
      </c>
      <c r="D160" s="933" t="s">
        <v>1036</v>
      </c>
      <c r="E160" s="933" t="s">
        <v>1037</v>
      </c>
      <c r="F160" s="933" t="s">
        <v>1038</v>
      </c>
      <c r="G160" s="934" t="s">
        <v>1039</v>
      </c>
      <c r="H160" s="1547"/>
      <c r="I160" s="817"/>
      <c r="J160" s="817"/>
      <c r="K160" s="817"/>
      <c r="L160" s="817"/>
      <c r="M160" s="817"/>
      <c r="N160" s="817"/>
      <c r="O160" s="817"/>
      <c r="P160" s="817"/>
      <c r="Q160" s="817"/>
      <c r="R160" s="817"/>
      <c r="S160" s="817"/>
      <c r="T160" s="817"/>
      <c r="U160" s="817"/>
      <c r="V160" s="817"/>
      <c r="W160" s="817"/>
      <c r="X160" s="817"/>
      <c r="Y160" s="817"/>
      <c r="Z160" s="817"/>
      <c r="AA160" s="817"/>
    </row>
    <row r="161" spans="1:27" ht="17.25">
      <c r="A161" s="774"/>
      <c r="B161" s="1543" t="s">
        <v>676</v>
      </c>
      <c r="C161" s="933" t="s">
        <v>432</v>
      </c>
      <c r="D161" s="933" t="s">
        <v>1040</v>
      </c>
      <c r="E161" s="933" t="s">
        <v>487</v>
      </c>
      <c r="F161" s="1543" t="s">
        <v>1041</v>
      </c>
      <c r="G161" s="932" t="s">
        <v>1042</v>
      </c>
      <c r="H161" s="1547"/>
      <c r="I161" s="817"/>
      <c r="J161" s="817"/>
      <c r="K161" s="817"/>
      <c r="L161" s="817"/>
      <c r="M161" s="817"/>
      <c r="N161" s="817"/>
      <c r="O161" s="817"/>
      <c r="P161" s="817"/>
      <c r="Q161" s="817"/>
      <c r="R161" s="817"/>
      <c r="S161" s="817"/>
      <c r="T161" s="817"/>
      <c r="U161" s="817"/>
      <c r="V161" s="817"/>
      <c r="W161" s="817"/>
      <c r="X161" s="817"/>
      <c r="Y161" s="817"/>
      <c r="Z161" s="817"/>
      <c r="AA161" s="817"/>
    </row>
    <row r="162" spans="1:27" ht="17.25">
      <c r="A162" s="774"/>
      <c r="B162" s="1544"/>
      <c r="C162" s="1543" t="s">
        <v>434</v>
      </c>
      <c r="D162" s="933" t="s">
        <v>1043</v>
      </c>
      <c r="E162" s="933" t="s">
        <v>783</v>
      </c>
      <c r="F162" s="1544"/>
      <c r="G162" s="932" t="s">
        <v>5522</v>
      </c>
      <c r="H162" s="1547"/>
      <c r="I162" s="817"/>
      <c r="J162" s="817"/>
      <c r="K162" s="817"/>
      <c r="L162" s="817"/>
      <c r="M162" s="817"/>
      <c r="N162" s="817"/>
      <c r="O162" s="817"/>
      <c r="P162" s="817"/>
      <c r="Q162" s="817"/>
      <c r="R162" s="817"/>
      <c r="S162" s="817"/>
      <c r="T162" s="817"/>
      <c r="U162" s="817"/>
      <c r="V162" s="817"/>
      <c r="W162" s="817"/>
      <c r="X162" s="817"/>
      <c r="Y162" s="817"/>
      <c r="Z162" s="817"/>
      <c r="AA162" s="817"/>
    </row>
    <row r="163" spans="1:27" ht="17.25">
      <c r="A163" s="774"/>
      <c r="B163" s="1544"/>
      <c r="C163" s="1544"/>
      <c r="D163" s="933" t="s">
        <v>1045</v>
      </c>
      <c r="E163" s="933" t="s">
        <v>914</v>
      </c>
      <c r="F163" s="1544"/>
      <c r="G163" s="932" t="s">
        <v>1046</v>
      </c>
      <c r="H163" s="1547"/>
      <c r="I163" s="817"/>
      <c r="J163" s="817"/>
      <c r="K163" s="817"/>
      <c r="L163" s="817"/>
      <c r="M163" s="817"/>
      <c r="N163" s="817"/>
      <c r="O163" s="817"/>
      <c r="P163" s="817"/>
      <c r="Q163" s="817"/>
      <c r="R163" s="817"/>
      <c r="S163" s="817"/>
      <c r="T163" s="817"/>
      <c r="U163" s="817"/>
      <c r="V163" s="817"/>
      <c r="W163" s="817"/>
      <c r="X163" s="817"/>
      <c r="Y163" s="817"/>
      <c r="Z163" s="817"/>
      <c r="AA163" s="817"/>
    </row>
    <row r="164" spans="1:27" ht="17.25">
      <c r="A164" s="774"/>
      <c r="B164" s="1544"/>
      <c r="C164" s="1544"/>
      <c r="D164" s="933" t="s">
        <v>1047</v>
      </c>
      <c r="E164" s="933" t="s">
        <v>1048</v>
      </c>
      <c r="F164" s="1544"/>
      <c r="G164" s="932" t="s">
        <v>5521</v>
      </c>
      <c r="H164" s="1547"/>
      <c r="I164" s="817"/>
      <c r="J164" s="817"/>
      <c r="K164" s="817"/>
      <c r="L164" s="817"/>
      <c r="M164" s="817"/>
      <c r="N164" s="817"/>
      <c r="O164" s="817"/>
      <c r="P164" s="817"/>
      <c r="Q164" s="817"/>
      <c r="R164" s="817"/>
      <c r="S164" s="817"/>
      <c r="T164" s="817"/>
      <c r="U164" s="817"/>
      <c r="V164" s="817"/>
      <c r="W164" s="817"/>
      <c r="X164" s="817"/>
      <c r="Y164" s="817"/>
      <c r="Z164" s="817"/>
      <c r="AA164" s="817"/>
    </row>
    <row r="165" spans="1:27" ht="17.25">
      <c r="A165" s="774"/>
      <c r="B165" s="1544"/>
      <c r="C165" s="1544"/>
      <c r="D165" s="933" t="s">
        <v>5520</v>
      </c>
      <c r="E165" s="933" t="s">
        <v>1025</v>
      </c>
      <c r="F165" s="1544"/>
      <c r="G165" s="932" t="s">
        <v>1050</v>
      </c>
      <c r="H165" s="1547"/>
      <c r="I165" s="817"/>
      <c r="J165" s="817"/>
      <c r="K165" s="817"/>
      <c r="L165" s="817"/>
      <c r="M165" s="817"/>
      <c r="N165" s="817"/>
      <c r="O165" s="817"/>
      <c r="P165" s="817"/>
      <c r="Q165" s="817"/>
      <c r="R165" s="817"/>
      <c r="S165" s="817"/>
      <c r="T165" s="817"/>
      <c r="U165" s="817"/>
      <c r="V165" s="817"/>
      <c r="W165" s="817"/>
      <c r="X165" s="817"/>
      <c r="Y165" s="817"/>
      <c r="Z165" s="817"/>
      <c r="AA165" s="817"/>
    </row>
    <row r="166" spans="1:27" ht="17.25">
      <c r="A166" s="774"/>
      <c r="B166" s="1544"/>
      <c r="C166" s="1543" t="s">
        <v>435</v>
      </c>
      <c r="D166" s="933" t="s">
        <v>5519</v>
      </c>
      <c r="E166" s="933" t="s">
        <v>914</v>
      </c>
      <c r="F166" s="1544"/>
      <c r="G166" s="932" t="s">
        <v>1051</v>
      </c>
      <c r="H166" s="1547"/>
      <c r="I166" s="817"/>
      <c r="J166" s="817"/>
      <c r="K166" s="817"/>
      <c r="L166" s="817"/>
      <c r="M166" s="817"/>
      <c r="N166" s="817"/>
      <c r="O166" s="817"/>
      <c r="P166" s="817"/>
      <c r="Q166" s="817"/>
      <c r="R166" s="817"/>
      <c r="S166" s="817"/>
      <c r="T166" s="817"/>
      <c r="U166" s="817"/>
      <c r="V166" s="817"/>
      <c r="W166" s="817"/>
      <c r="X166" s="817"/>
      <c r="Y166" s="817"/>
      <c r="Z166" s="817"/>
      <c r="AA166" s="817"/>
    </row>
    <row r="167" spans="1:27" ht="17.25">
      <c r="A167" s="774"/>
      <c r="B167" s="1544"/>
      <c r="C167" s="1544"/>
      <c r="D167" s="933" t="s">
        <v>1052</v>
      </c>
      <c r="E167" s="933" t="s">
        <v>914</v>
      </c>
      <c r="F167" s="933" t="s">
        <v>1038</v>
      </c>
      <c r="G167" s="934" t="s">
        <v>1053</v>
      </c>
      <c r="H167" s="1547"/>
      <c r="I167" s="817"/>
      <c r="J167" s="817"/>
      <c r="K167" s="817"/>
      <c r="L167" s="817"/>
      <c r="M167" s="817"/>
      <c r="N167" s="817"/>
      <c r="O167" s="817"/>
      <c r="P167" s="817"/>
      <c r="Q167" s="817"/>
      <c r="R167" s="817"/>
      <c r="S167" s="817"/>
      <c r="T167" s="817"/>
      <c r="U167" s="817"/>
      <c r="V167" s="817"/>
      <c r="W167" s="817"/>
      <c r="X167" s="817"/>
      <c r="Y167" s="817"/>
      <c r="Z167" s="817"/>
      <c r="AA167" s="817"/>
    </row>
    <row r="168" spans="1:27" ht="17.25">
      <c r="A168" s="774"/>
      <c r="B168" s="1544"/>
      <c r="C168" s="1544"/>
      <c r="D168" s="933" t="s">
        <v>5518</v>
      </c>
      <c r="E168" s="933" t="s">
        <v>1054</v>
      </c>
      <c r="F168" s="933" t="s">
        <v>1041</v>
      </c>
      <c r="G168" s="932" t="s">
        <v>1055</v>
      </c>
      <c r="H168" s="1547"/>
      <c r="I168" s="817"/>
      <c r="J168" s="817"/>
      <c r="K168" s="817"/>
      <c r="L168" s="817"/>
      <c r="M168" s="817"/>
      <c r="N168" s="817"/>
      <c r="O168" s="817"/>
      <c r="P168" s="817"/>
      <c r="Q168" s="817"/>
      <c r="R168" s="817"/>
      <c r="S168" s="817"/>
      <c r="T168" s="817"/>
      <c r="U168" s="817"/>
      <c r="V168" s="817"/>
      <c r="W168" s="817"/>
      <c r="X168" s="817"/>
      <c r="Y168" s="817"/>
      <c r="Z168" s="817"/>
      <c r="AA168" s="817"/>
    </row>
    <row r="169" spans="1:27" ht="17.25">
      <c r="A169" s="774"/>
      <c r="B169" s="1544"/>
      <c r="C169" s="1544"/>
      <c r="D169" s="933" t="s">
        <v>1056</v>
      </c>
      <c r="E169" s="933" t="s">
        <v>914</v>
      </c>
      <c r="F169" s="933" t="s">
        <v>1038</v>
      </c>
      <c r="G169" s="932" t="s">
        <v>5517</v>
      </c>
      <c r="H169" s="1547"/>
      <c r="I169" s="817"/>
      <c r="J169" s="817"/>
      <c r="K169" s="817"/>
      <c r="L169" s="817"/>
      <c r="M169" s="817"/>
      <c r="N169" s="817"/>
      <c r="O169" s="817"/>
      <c r="P169" s="817"/>
      <c r="Q169" s="817"/>
      <c r="R169" s="817"/>
      <c r="S169" s="817"/>
      <c r="T169" s="817"/>
      <c r="U169" s="817"/>
      <c r="V169" s="817"/>
      <c r="W169" s="817"/>
      <c r="X169" s="817"/>
      <c r="Y169" s="817"/>
      <c r="Z169" s="817"/>
      <c r="AA169" s="817"/>
    </row>
    <row r="170" spans="1:27" ht="17.25">
      <c r="A170" s="774"/>
      <c r="B170" s="1544"/>
      <c r="C170" s="1544"/>
      <c r="D170" s="933" t="s">
        <v>5516</v>
      </c>
      <c r="E170" s="933" t="s">
        <v>667</v>
      </c>
      <c r="F170" s="933" t="s">
        <v>1038</v>
      </c>
      <c r="G170" s="934" t="s">
        <v>5515</v>
      </c>
      <c r="H170" s="1547"/>
      <c r="I170" s="817"/>
      <c r="J170" s="817"/>
      <c r="K170" s="817"/>
      <c r="L170" s="817"/>
      <c r="M170" s="817"/>
      <c r="N170" s="817"/>
      <c r="O170" s="817"/>
      <c r="P170" s="817"/>
      <c r="Q170" s="817"/>
      <c r="R170" s="817"/>
      <c r="S170" s="817"/>
      <c r="T170" s="817"/>
      <c r="U170" s="817"/>
      <c r="V170" s="817"/>
      <c r="W170" s="817"/>
      <c r="X170" s="817"/>
      <c r="Y170" s="817"/>
      <c r="Z170" s="817"/>
      <c r="AA170" s="817"/>
    </row>
    <row r="171" spans="1:27" ht="17.25">
      <c r="A171" s="774"/>
      <c r="B171" s="1544"/>
      <c r="C171" s="1544"/>
      <c r="D171" s="933" t="s">
        <v>5514</v>
      </c>
      <c r="E171" s="933" t="s">
        <v>1059</v>
      </c>
      <c r="F171" s="933" t="s">
        <v>1012</v>
      </c>
      <c r="G171" s="934" t="s">
        <v>5513</v>
      </c>
      <c r="H171" s="1547"/>
      <c r="I171" s="817"/>
      <c r="J171" s="817"/>
      <c r="K171" s="817"/>
      <c r="L171" s="817"/>
      <c r="M171" s="817"/>
      <c r="N171" s="817"/>
      <c r="O171" s="817"/>
      <c r="P171" s="817"/>
      <c r="Q171" s="817"/>
      <c r="R171" s="817"/>
      <c r="S171" s="817"/>
      <c r="T171" s="817"/>
      <c r="U171" s="817"/>
      <c r="V171" s="817"/>
      <c r="W171" s="817"/>
      <c r="X171" s="817"/>
      <c r="Y171" s="817"/>
      <c r="Z171" s="817"/>
      <c r="AA171" s="817"/>
    </row>
    <row r="172" spans="1:27" ht="34.5">
      <c r="A172" s="774"/>
      <c r="B172" s="933" t="s">
        <v>709</v>
      </c>
      <c r="C172" s="933" t="s">
        <v>434</v>
      </c>
      <c r="D172" s="933" t="s">
        <v>5512</v>
      </c>
      <c r="E172" s="933" t="s">
        <v>5511</v>
      </c>
      <c r="F172" s="933" t="s">
        <v>1041</v>
      </c>
      <c r="G172" s="932" t="s">
        <v>1061</v>
      </c>
      <c r="H172" s="1547"/>
      <c r="I172" s="817"/>
      <c r="J172" s="817"/>
      <c r="K172" s="817"/>
      <c r="L172" s="817"/>
      <c r="M172" s="817"/>
      <c r="N172" s="817"/>
      <c r="O172" s="817"/>
      <c r="P172" s="817"/>
      <c r="Q172" s="817"/>
      <c r="R172" s="817"/>
      <c r="S172" s="817"/>
      <c r="T172" s="817"/>
      <c r="U172" s="817"/>
      <c r="V172" s="817"/>
      <c r="W172" s="817"/>
      <c r="X172" s="817"/>
      <c r="Y172" s="817"/>
      <c r="Z172" s="817"/>
      <c r="AA172" s="817"/>
    </row>
    <row r="173" spans="1:27" ht="33" customHeight="1">
      <c r="A173" s="774"/>
      <c r="B173" s="931" t="s">
        <v>1542</v>
      </c>
      <c r="C173" s="931" t="s">
        <v>646</v>
      </c>
      <c r="D173" s="931" t="s">
        <v>647</v>
      </c>
      <c r="E173" s="931" t="s">
        <v>648</v>
      </c>
      <c r="F173" s="931" t="s">
        <v>649</v>
      </c>
      <c r="G173" s="931" t="s">
        <v>650</v>
      </c>
      <c r="H173" s="1547"/>
      <c r="I173" s="817"/>
      <c r="J173" s="817"/>
      <c r="K173" s="817"/>
      <c r="L173" s="817"/>
      <c r="M173" s="817"/>
      <c r="N173" s="817"/>
      <c r="O173" s="817"/>
      <c r="P173" s="817"/>
      <c r="Q173" s="817"/>
      <c r="R173" s="817"/>
      <c r="S173" s="817"/>
      <c r="T173" s="817"/>
      <c r="U173" s="817"/>
      <c r="V173" s="817"/>
      <c r="W173" s="817"/>
      <c r="X173" s="817"/>
      <c r="Y173" s="817"/>
      <c r="Z173" s="817"/>
      <c r="AA173" s="817"/>
    </row>
    <row r="174" spans="1:27" ht="16.5">
      <c r="A174" s="774"/>
      <c r="B174" s="1545" t="s">
        <v>709</v>
      </c>
      <c r="C174" s="1545" t="s">
        <v>432</v>
      </c>
      <c r="D174" s="930" t="s">
        <v>1199</v>
      </c>
      <c r="E174" s="930" t="s">
        <v>1200</v>
      </c>
      <c r="F174" s="930" t="s">
        <v>1029</v>
      </c>
      <c r="G174" s="929" t="s">
        <v>5510</v>
      </c>
      <c r="H174" s="1547"/>
      <c r="I174" s="817"/>
      <c r="J174" s="817"/>
      <c r="K174" s="817"/>
      <c r="L174" s="817"/>
      <c r="M174" s="817"/>
      <c r="N174" s="817"/>
      <c r="O174" s="817"/>
      <c r="P174" s="817"/>
      <c r="Q174" s="817"/>
      <c r="R174" s="817"/>
      <c r="S174" s="817"/>
      <c r="T174" s="817"/>
      <c r="U174" s="817"/>
      <c r="V174" s="817"/>
      <c r="W174" s="817"/>
      <c r="X174" s="817"/>
      <c r="Y174" s="817"/>
      <c r="Z174" s="817"/>
      <c r="AA174" s="817"/>
    </row>
    <row r="175" spans="1:27" ht="16.5">
      <c r="A175" s="774"/>
      <c r="B175" s="1545"/>
      <c r="C175" s="1545"/>
      <c r="D175" s="930" t="s">
        <v>1195</v>
      </c>
      <c r="E175" s="930" t="s">
        <v>1018</v>
      </c>
      <c r="F175" s="930" t="s">
        <v>1012</v>
      </c>
      <c r="G175" s="929" t="s">
        <v>1196</v>
      </c>
      <c r="H175" s="1547"/>
      <c r="I175" s="817"/>
      <c r="J175" s="817"/>
      <c r="K175" s="817"/>
      <c r="L175" s="817"/>
      <c r="M175" s="817"/>
      <c r="N175" s="817"/>
      <c r="O175" s="817"/>
      <c r="P175" s="817"/>
      <c r="Q175" s="817"/>
      <c r="R175" s="817"/>
      <c r="S175" s="817"/>
      <c r="T175" s="817"/>
      <c r="U175" s="817"/>
      <c r="V175" s="817"/>
      <c r="W175" s="817"/>
      <c r="X175" s="817"/>
      <c r="Y175" s="817"/>
      <c r="Z175" s="817"/>
      <c r="AA175" s="817"/>
    </row>
    <row r="176" spans="1:27" ht="16.5">
      <c r="A176" s="774"/>
      <c r="B176" s="1545"/>
      <c r="C176" s="1545"/>
      <c r="D176" s="930" t="s">
        <v>1192</v>
      </c>
      <c r="E176" s="930" t="s">
        <v>722</v>
      </c>
      <c r="F176" s="930" t="s">
        <v>1012</v>
      </c>
      <c r="G176" s="929" t="s">
        <v>5509</v>
      </c>
      <c r="H176" s="1547"/>
      <c r="I176" s="817"/>
      <c r="J176" s="817"/>
      <c r="K176" s="817"/>
      <c r="L176" s="817"/>
      <c r="M176" s="817"/>
      <c r="N176" s="817"/>
      <c r="O176" s="817"/>
      <c r="P176" s="817"/>
      <c r="Q176" s="817"/>
      <c r="R176" s="817"/>
      <c r="S176" s="817"/>
      <c r="T176" s="817"/>
      <c r="U176" s="817"/>
      <c r="V176" s="817"/>
      <c r="W176" s="817"/>
      <c r="X176" s="817"/>
      <c r="Y176" s="817"/>
      <c r="Z176" s="817"/>
      <c r="AA176" s="817"/>
    </row>
    <row r="177" spans="1:27" ht="16.5">
      <c r="A177" s="774"/>
      <c r="B177" s="1545"/>
      <c r="C177" s="1545"/>
      <c r="D177" s="930" t="s">
        <v>1189</v>
      </c>
      <c r="E177" s="930" t="s">
        <v>1190</v>
      </c>
      <c r="F177" s="930" t="s">
        <v>1012</v>
      </c>
      <c r="G177" s="929" t="s">
        <v>5508</v>
      </c>
      <c r="H177" s="1547"/>
      <c r="I177" s="817"/>
      <c r="J177" s="817"/>
      <c r="K177" s="817"/>
      <c r="L177" s="817"/>
      <c r="M177" s="817"/>
      <c r="N177" s="817"/>
      <c r="O177" s="817"/>
      <c r="P177" s="817"/>
      <c r="Q177" s="817"/>
      <c r="R177" s="817"/>
      <c r="S177" s="817"/>
      <c r="T177" s="817"/>
      <c r="U177" s="817"/>
      <c r="V177" s="817"/>
      <c r="W177" s="817"/>
      <c r="X177" s="817"/>
      <c r="Y177" s="817"/>
      <c r="Z177" s="817"/>
      <c r="AA177" s="817"/>
    </row>
    <row r="178" spans="1:27" ht="16.5">
      <c r="A178" s="774"/>
      <c r="B178" s="1545"/>
      <c r="C178" s="930" t="s">
        <v>434</v>
      </c>
      <c r="D178" s="930" t="s">
        <v>1205</v>
      </c>
      <c r="E178" s="930" t="s">
        <v>1200</v>
      </c>
      <c r="F178" s="930" t="s">
        <v>1012</v>
      </c>
      <c r="G178" s="929" t="s">
        <v>5507</v>
      </c>
      <c r="H178" s="1547"/>
      <c r="I178" s="817"/>
      <c r="J178" s="817"/>
      <c r="K178" s="817"/>
      <c r="L178" s="817"/>
      <c r="M178" s="817"/>
      <c r="N178" s="817"/>
      <c r="O178" s="817"/>
      <c r="P178" s="817"/>
      <c r="Q178" s="817"/>
      <c r="R178" s="817"/>
      <c r="S178" s="817"/>
      <c r="T178" s="817"/>
      <c r="U178" s="817"/>
      <c r="V178" s="817"/>
      <c r="W178" s="817"/>
      <c r="X178" s="817"/>
      <c r="Y178" s="817"/>
      <c r="Z178" s="817"/>
      <c r="AA178" s="817"/>
    </row>
    <row r="179" spans="1:27" s="926" customFormat="1" ht="33" customHeight="1">
      <c r="A179" s="774"/>
      <c r="B179" s="928" t="s">
        <v>1280</v>
      </c>
      <c r="C179" s="928" t="s">
        <v>646</v>
      </c>
      <c r="D179" s="928" t="s">
        <v>647</v>
      </c>
      <c r="E179" s="928" t="s">
        <v>648</v>
      </c>
      <c r="F179" s="928" t="s">
        <v>649</v>
      </c>
      <c r="G179" s="928" t="s">
        <v>650</v>
      </c>
      <c r="H179" s="1547"/>
      <c r="I179" s="927"/>
      <c r="J179" s="927"/>
      <c r="K179" s="927"/>
      <c r="L179" s="927"/>
      <c r="M179" s="927"/>
      <c r="N179" s="927"/>
      <c r="O179" s="927"/>
      <c r="P179" s="927"/>
      <c r="Q179" s="927"/>
      <c r="R179" s="927"/>
      <c r="S179" s="927"/>
      <c r="T179" s="927"/>
      <c r="U179" s="927"/>
      <c r="V179" s="927"/>
      <c r="W179" s="927"/>
      <c r="X179" s="927"/>
      <c r="Y179" s="927"/>
      <c r="Z179" s="927"/>
      <c r="AA179" s="927"/>
    </row>
    <row r="180" spans="1:27" ht="17.25">
      <c r="A180" s="774"/>
      <c r="B180" s="1537" t="s">
        <v>652</v>
      </c>
      <c r="C180" s="1537" t="s">
        <v>432</v>
      </c>
      <c r="D180" s="922" t="s">
        <v>1062</v>
      </c>
      <c r="E180" s="922" t="s">
        <v>1063</v>
      </c>
      <c r="F180" s="922" t="s">
        <v>662</v>
      </c>
      <c r="G180" s="921" t="s">
        <v>1064</v>
      </c>
      <c r="H180" s="1547"/>
      <c r="I180" s="817"/>
      <c r="J180" s="817"/>
      <c r="K180" s="817"/>
      <c r="L180" s="817"/>
      <c r="M180" s="817"/>
      <c r="N180" s="817"/>
      <c r="O180" s="817"/>
      <c r="P180" s="817"/>
      <c r="Q180" s="817"/>
      <c r="R180" s="817"/>
      <c r="S180" s="817"/>
      <c r="T180" s="817"/>
      <c r="U180" s="817"/>
      <c r="V180" s="817"/>
      <c r="W180" s="817"/>
      <c r="X180" s="817"/>
      <c r="Y180" s="817"/>
      <c r="Z180" s="817"/>
      <c r="AA180" s="817"/>
    </row>
    <row r="181" spans="1:27" ht="17.25">
      <c r="A181" s="774"/>
      <c r="B181" s="1537"/>
      <c r="C181" s="1537"/>
      <c r="D181" s="922" t="s">
        <v>5506</v>
      </c>
      <c r="E181" s="922" t="s">
        <v>1027</v>
      </c>
      <c r="F181" s="1537" t="s">
        <v>1012</v>
      </c>
      <c r="G181" s="921" t="s">
        <v>5505</v>
      </c>
      <c r="H181" s="1547"/>
      <c r="I181" s="817"/>
      <c r="J181" s="817"/>
      <c r="K181" s="817"/>
      <c r="L181" s="817"/>
      <c r="M181" s="817"/>
      <c r="N181" s="817"/>
      <c r="O181" s="817"/>
      <c r="P181" s="817"/>
      <c r="Q181" s="817"/>
      <c r="R181" s="817"/>
      <c r="S181" s="817"/>
      <c r="T181" s="817"/>
      <c r="U181" s="817"/>
      <c r="V181" s="817"/>
      <c r="W181" s="817"/>
      <c r="X181" s="817"/>
      <c r="Y181" s="817"/>
      <c r="Z181" s="817"/>
      <c r="AA181" s="817"/>
    </row>
    <row r="182" spans="1:27" ht="17.25">
      <c r="A182" s="774"/>
      <c r="B182" s="1538"/>
      <c r="C182" s="1538"/>
      <c r="D182" s="922" t="s">
        <v>1065</v>
      </c>
      <c r="E182" s="922" t="s">
        <v>1025</v>
      </c>
      <c r="F182" s="1537"/>
      <c r="G182" s="921" t="s">
        <v>5504</v>
      </c>
      <c r="H182" s="1547"/>
      <c r="I182" s="817"/>
      <c r="J182" s="817"/>
      <c r="K182" s="817"/>
      <c r="L182" s="817"/>
      <c r="M182" s="817"/>
      <c r="N182" s="817"/>
      <c r="O182" s="817"/>
      <c r="P182" s="817"/>
      <c r="Q182" s="817"/>
      <c r="R182" s="817"/>
      <c r="S182" s="817"/>
      <c r="T182" s="817"/>
      <c r="U182" s="817"/>
      <c r="V182" s="817"/>
      <c r="W182" s="817"/>
      <c r="X182" s="817"/>
      <c r="Y182" s="817"/>
      <c r="Z182" s="817"/>
      <c r="AA182" s="817"/>
    </row>
    <row r="183" spans="1:27" ht="17.25">
      <c r="A183" s="774"/>
      <c r="B183" s="1538"/>
      <c r="C183" s="1538"/>
      <c r="D183" s="922" t="s">
        <v>1067</v>
      </c>
      <c r="E183" s="922" t="s">
        <v>1025</v>
      </c>
      <c r="F183" s="1537"/>
      <c r="G183" s="921" t="s">
        <v>5503</v>
      </c>
      <c r="H183" s="1547"/>
      <c r="I183" s="817"/>
      <c r="J183" s="817"/>
      <c r="K183" s="817"/>
      <c r="L183" s="817"/>
      <c r="M183" s="817"/>
      <c r="N183" s="817"/>
      <c r="O183" s="817"/>
      <c r="P183" s="817"/>
      <c r="Q183" s="817"/>
      <c r="R183" s="817"/>
      <c r="S183" s="817"/>
      <c r="T183" s="817"/>
      <c r="U183" s="817"/>
      <c r="V183" s="817"/>
      <c r="W183" s="817"/>
      <c r="X183" s="817"/>
      <c r="Y183" s="817"/>
      <c r="Z183" s="817"/>
      <c r="AA183" s="817"/>
    </row>
    <row r="184" spans="1:27" ht="17.25">
      <c r="A184" s="774"/>
      <c r="B184" s="1538"/>
      <c r="C184" s="1538"/>
      <c r="D184" s="922" t="s">
        <v>1069</v>
      </c>
      <c r="E184" s="922" t="s">
        <v>1025</v>
      </c>
      <c r="F184" s="1537"/>
      <c r="G184" s="921" t="s">
        <v>5502</v>
      </c>
      <c r="H184" s="1547"/>
      <c r="I184" s="817"/>
      <c r="J184" s="817"/>
      <c r="K184" s="817"/>
      <c r="L184" s="817"/>
      <c r="M184" s="817"/>
      <c r="N184" s="817"/>
      <c r="O184" s="817"/>
      <c r="P184" s="817"/>
      <c r="Q184" s="817"/>
      <c r="R184" s="817"/>
      <c r="S184" s="817"/>
      <c r="T184" s="817"/>
      <c r="U184" s="817"/>
      <c r="V184" s="817"/>
      <c r="W184" s="817"/>
      <c r="X184" s="817"/>
      <c r="Y184" s="817"/>
      <c r="Z184" s="817"/>
      <c r="AA184" s="817"/>
    </row>
    <row r="185" spans="1:27" ht="17.25">
      <c r="A185" s="774"/>
      <c r="B185" s="1538"/>
      <c r="C185" s="1537" t="s">
        <v>434</v>
      </c>
      <c r="D185" s="922" t="s">
        <v>1071</v>
      </c>
      <c r="E185" s="922" t="s">
        <v>1054</v>
      </c>
      <c r="F185" s="1537"/>
      <c r="G185" s="921" t="s">
        <v>5501</v>
      </c>
      <c r="H185" s="1547"/>
      <c r="I185" s="817"/>
      <c r="J185" s="817"/>
      <c r="K185" s="817"/>
      <c r="L185" s="817"/>
      <c r="M185" s="817"/>
      <c r="N185" s="817"/>
      <c r="O185" s="817"/>
      <c r="P185" s="817"/>
      <c r="Q185" s="817"/>
      <c r="R185" s="817"/>
      <c r="S185" s="817"/>
      <c r="T185" s="817"/>
      <c r="U185" s="817"/>
      <c r="V185" s="817"/>
      <c r="W185" s="817"/>
      <c r="X185" s="817"/>
      <c r="Y185" s="817"/>
      <c r="Z185" s="817"/>
      <c r="AA185" s="817"/>
    </row>
    <row r="186" spans="1:27" ht="17.25">
      <c r="A186" s="774"/>
      <c r="B186" s="1538"/>
      <c r="C186" s="1538"/>
      <c r="D186" s="922" t="s">
        <v>1072</v>
      </c>
      <c r="E186" s="922" t="s">
        <v>1054</v>
      </c>
      <c r="F186" s="1537"/>
      <c r="G186" s="921" t="s">
        <v>5500</v>
      </c>
      <c r="H186" s="1547"/>
      <c r="I186" s="817"/>
      <c r="J186" s="817"/>
      <c r="K186" s="817"/>
      <c r="L186" s="817"/>
      <c r="M186" s="817"/>
      <c r="N186" s="817"/>
      <c r="O186" s="817"/>
      <c r="P186" s="817"/>
      <c r="Q186" s="817"/>
      <c r="R186" s="817"/>
      <c r="S186" s="817"/>
      <c r="T186" s="817"/>
      <c r="U186" s="817"/>
      <c r="V186" s="817"/>
      <c r="W186" s="817"/>
      <c r="X186" s="817"/>
      <c r="Y186" s="817"/>
      <c r="Z186" s="817"/>
      <c r="AA186" s="817"/>
    </row>
    <row r="187" spans="1:27" ht="17.25">
      <c r="A187" s="774"/>
      <c r="B187" s="1538"/>
      <c r="C187" s="1538"/>
      <c r="D187" s="922" t="s">
        <v>1074</v>
      </c>
      <c r="E187" s="922" t="s">
        <v>681</v>
      </c>
      <c r="F187" s="922" t="s">
        <v>682</v>
      </c>
      <c r="G187" s="921" t="s">
        <v>5499</v>
      </c>
      <c r="H187" s="1547"/>
      <c r="I187" s="817"/>
      <c r="J187" s="817"/>
      <c r="K187" s="817"/>
      <c r="L187" s="817"/>
      <c r="M187" s="817"/>
      <c r="N187" s="817"/>
      <c r="O187" s="817"/>
      <c r="P187" s="817"/>
      <c r="Q187" s="817"/>
      <c r="R187" s="817"/>
      <c r="S187" s="817"/>
      <c r="T187" s="817"/>
      <c r="U187" s="817"/>
      <c r="V187" s="817"/>
      <c r="W187" s="817"/>
      <c r="X187" s="817"/>
      <c r="Y187" s="817"/>
      <c r="Z187" s="817"/>
      <c r="AA187" s="817"/>
    </row>
    <row r="188" spans="1:27" ht="17.25">
      <c r="A188" s="774"/>
      <c r="B188" s="1538"/>
      <c r="C188" s="1538"/>
      <c r="D188" s="922" t="s">
        <v>1076</v>
      </c>
      <c r="E188" s="922" t="s">
        <v>783</v>
      </c>
      <c r="F188" s="1537" t="s">
        <v>1012</v>
      </c>
      <c r="G188" s="921" t="s">
        <v>1077</v>
      </c>
      <c r="H188" s="1547"/>
      <c r="I188" s="817"/>
      <c r="J188" s="817"/>
      <c r="K188" s="817"/>
      <c r="L188" s="817"/>
      <c r="M188" s="817"/>
      <c r="N188" s="817"/>
      <c r="O188" s="817"/>
      <c r="P188" s="817"/>
      <c r="Q188" s="817"/>
      <c r="R188" s="817"/>
      <c r="S188" s="817"/>
      <c r="T188" s="817"/>
      <c r="U188" s="817"/>
      <c r="V188" s="817"/>
      <c r="W188" s="817"/>
      <c r="X188" s="817"/>
      <c r="Y188" s="817"/>
      <c r="Z188" s="817"/>
      <c r="AA188" s="817"/>
    </row>
    <row r="189" spans="1:27" ht="17.25">
      <c r="A189" s="774"/>
      <c r="B189" s="1538"/>
      <c r="C189" s="1538"/>
      <c r="D189" s="922" t="s">
        <v>1078</v>
      </c>
      <c r="E189" s="922" t="s">
        <v>1079</v>
      </c>
      <c r="F189" s="1538"/>
      <c r="G189" s="921" t="s">
        <v>5498</v>
      </c>
      <c r="H189" s="1547"/>
      <c r="I189" s="817"/>
      <c r="J189" s="817"/>
      <c r="K189" s="817"/>
      <c r="L189" s="817"/>
      <c r="M189" s="817"/>
      <c r="N189" s="817"/>
      <c r="O189" s="817"/>
      <c r="P189" s="817"/>
      <c r="Q189" s="817"/>
      <c r="R189" s="817"/>
      <c r="S189" s="817"/>
      <c r="T189" s="817"/>
      <c r="U189" s="817"/>
      <c r="V189" s="817"/>
      <c r="W189" s="817"/>
      <c r="X189" s="817"/>
      <c r="Y189" s="817"/>
      <c r="Z189" s="817"/>
      <c r="AA189" s="817"/>
    </row>
    <row r="190" spans="1:27" ht="17.25">
      <c r="A190" s="774"/>
      <c r="B190" s="1538"/>
      <c r="C190" s="1538"/>
      <c r="D190" s="922" t="s">
        <v>666</v>
      </c>
      <c r="E190" s="922" t="s">
        <v>667</v>
      </c>
      <c r="F190" s="922" t="s">
        <v>188</v>
      </c>
      <c r="G190" s="921" t="s">
        <v>1081</v>
      </c>
      <c r="H190" s="1547"/>
      <c r="I190" s="817"/>
      <c r="J190" s="817"/>
      <c r="K190" s="817"/>
      <c r="L190" s="817"/>
      <c r="M190" s="817"/>
      <c r="N190" s="817"/>
      <c r="O190" s="817"/>
      <c r="P190" s="817"/>
      <c r="Q190" s="817"/>
      <c r="R190" s="817"/>
      <c r="S190" s="817"/>
      <c r="T190" s="817"/>
      <c r="U190" s="817"/>
      <c r="V190" s="817"/>
      <c r="W190" s="817"/>
      <c r="X190" s="817"/>
      <c r="Y190" s="817"/>
      <c r="Z190" s="817"/>
      <c r="AA190" s="817"/>
    </row>
    <row r="191" spans="1:27" ht="17.25">
      <c r="A191" s="774"/>
      <c r="B191" s="1538"/>
      <c r="C191" s="1537" t="s">
        <v>435</v>
      </c>
      <c r="D191" s="922" t="s">
        <v>1082</v>
      </c>
      <c r="E191" s="922" t="s">
        <v>956</v>
      </c>
      <c r="F191" s="922" t="s">
        <v>234</v>
      </c>
      <c r="G191" s="921" t="s">
        <v>5497</v>
      </c>
      <c r="H191" s="1547"/>
      <c r="I191" s="817"/>
      <c r="J191" s="817"/>
      <c r="K191" s="817"/>
      <c r="L191" s="817"/>
      <c r="M191" s="817"/>
      <c r="N191" s="817"/>
      <c r="O191" s="817"/>
      <c r="P191" s="817"/>
      <c r="Q191" s="817"/>
      <c r="R191" s="817"/>
      <c r="S191" s="817"/>
      <c r="T191" s="817"/>
      <c r="U191" s="817"/>
      <c r="V191" s="817"/>
      <c r="W191" s="817"/>
      <c r="X191" s="817"/>
      <c r="Y191" s="817"/>
      <c r="Z191" s="817"/>
      <c r="AA191" s="817"/>
    </row>
    <row r="192" spans="1:27" ht="17.25">
      <c r="A192" s="774"/>
      <c r="B192" s="1538"/>
      <c r="C192" s="1538"/>
      <c r="D192" s="922" t="s">
        <v>1084</v>
      </c>
      <c r="E192" s="922" t="s">
        <v>893</v>
      </c>
      <c r="F192" s="922" t="s">
        <v>226</v>
      </c>
      <c r="G192" s="921" t="s">
        <v>5496</v>
      </c>
      <c r="H192" s="1547"/>
      <c r="I192" s="817"/>
      <c r="J192" s="817"/>
      <c r="K192" s="817"/>
      <c r="L192" s="817"/>
      <c r="M192" s="817"/>
      <c r="N192" s="817"/>
      <c r="O192" s="817"/>
      <c r="P192" s="817"/>
      <c r="Q192" s="817"/>
      <c r="R192" s="817"/>
      <c r="S192" s="817"/>
      <c r="T192" s="817"/>
      <c r="U192" s="817"/>
      <c r="V192" s="817"/>
      <c r="W192" s="817"/>
      <c r="X192" s="817"/>
      <c r="Y192" s="817"/>
      <c r="Z192" s="817"/>
      <c r="AA192" s="817"/>
    </row>
    <row r="193" spans="1:27" ht="17.25">
      <c r="A193" s="774"/>
      <c r="B193" s="1538"/>
      <c r="C193" s="1538"/>
      <c r="D193" s="922" t="s">
        <v>1086</v>
      </c>
      <c r="E193" s="922" t="s">
        <v>1027</v>
      </c>
      <c r="F193" s="1537" t="s">
        <v>1012</v>
      </c>
      <c r="G193" s="921" t="s">
        <v>1087</v>
      </c>
      <c r="H193" s="1547"/>
      <c r="I193" s="817"/>
      <c r="J193" s="817"/>
      <c r="K193" s="817"/>
      <c r="L193" s="817"/>
      <c r="M193" s="817"/>
      <c r="N193" s="817"/>
      <c r="O193" s="817"/>
      <c r="P193" s="817"/>
      <c r="Q193" s="817"/>
      <c r="R193" s="817"/>
      <c r="S193" s="817"/>
      <c r="T193" s="817"/>
      <c r="U193" s="817"/>
      <c r="V193" s="817"/>
      <c r="W193" s="817"/>
      <c r="X193" s="817"/>
      <c r="Y193" s="817"/>
      <c r="Z193" s="817"/>
      <c r="AA193" s="817"/>
    </row>
    <row r="194" spans="1:27" ht="17.25">
      <c r="A194" s="774"/>
      <c r="B194" s="1538"/>
      <c r="C194" s="1538"/>
      <c r="D194" s="922" t="s">
        <v>1088</v>
      </c>
      <c r="E194" s="922" t="s">
        <v>1054</v>
      </c>
      <c r="F194" s="1538"/>
      <c r="G194" s="921" t="s">
        <v>5495</v>
      </c>
      <c r="H194" s="1547"/>
      <c r="I194" s="817"/>
      <c r="J194" s="817"/>
      <c r="K194" s="817"/>
      <c r="L194" s="817"/>
      <c r="M194" s="817"/>
      <c r="N194" s="817"/>
      <c r="O194" s="817"/>
      <c r="P194" s="817"/>
      <c r="Q194" s="817"/>
      <c r="R194" s="817"/>
      <c r="S194" s="817"/>
      <c r="T194" s="817"/>
      <c r="U194" s="817"/>
      <c r="V194" s="817"/>
      <c r="W194" s="817"/>
      <c r="X194" s="817"/>
      <c r="Y194" s="817"/>
      <c r="Z194" s="817"/>
      <c r="AA194" s="817"/>
    </row>
    <row r="195" spans="1:27" ht="17.25">
      <c r="A195" s="774"/>
      <c r="B195" s="1538"/>
      <c r="C195" s="1538"/>
      <c r="D195" s="922" t="s">
        <v>1090</v>
      </c>
      <c r="E195" s="922" t="s">
        <v>1054</v>
      </c>
      <c r="F195" s="1538"/>
      <c r="G195" s="921" t="s">
        <v>5494</v>
      </c>
      <c r="H195" s="1547"/>
      <c r="I195" s="817"/>
      <c r="J195" s="817"/>
      <c r="K195" s="817"/>
      <c r="L195" s="817"/>
      <c r="M195" s="817"/>
      <c r="N195" s="817"/>
      <c r="O195" s="817"/>
      <c r="P195" s="817"/>
      <c r="Q195" s="817"/>
      <c r="R195" s="817"/>
      <c r="S195" s="817"/>
      <c r="T195" s="817"/>
      <c r="U195" s="817"/>
      <c r="V195" s="817"/>
      <c r="W195" s="817"/>
      <c r="X195" s="817"/>
      <c r="Y195" s="817"/>
      <c r="Z195" s="817"/>
      <c r="AA195" s="817"/>
    </row>
    <row r="196" spans="1:27" ht="17.25">
      <c r="A196" s="774"/>
      <c r="B196" s="1538"/>
      <c r="C196" s="1538"/>
      <c r="D196" s="922" t="s">
        <v>1092</v>
      </c>
      <c r="E196" s="922" t="s">
        <v>914</v>
      </c>
      <c r="F196" s="1538"/>
      <c r="G196" s="921" t="s">
        <v>1093</v>
      </c>
      <c r="H196" s="1547"/>
      <c r="I196" s="817"/>
      <c r="J196" s="817"/>
      <c r="K196" s="817"/>
      <c r="L196" s="817"/>
      <c r="M196" s="817"/>
      <c r="N196" s="817"/>
      <c r="O196" s="817"/>
      <c r="P196" s="817"/>
      <c r="Q196" s="817"/>
      <c r="R196" s="817"/>
      <c r="S196" s="817"/>
      <c r="T196" s="817"/>
      <c r="U196" s="817"/>
      <c r="V196" s="817"/>
      <c r="W196" s="817"/>
      <c r="X196" s="817"/>
      <c r="Y196" s="817"/>
      <c r="Z196" s="817"/>
      <c r="AA196" s="817"/>
    </row>
    <row r="197" spans="1:27" ht="17.25">
      <c r="A197" s="774"/>
      <c r="B197" s="1538"/>
      <c r="C197" s="1538"/>
      <c r="D197" s="922" t="s">
        <v>1094</v>
      </c>
      <c r="E197" s="922" t="s">
        <v>1079</v>
      </c>
      <c r="F197" s="1538"/>
      <c r="G197" s="921" t="s">
        <v>1095</v>
      </c>
      <c r="H197" s="1547"/>
      <c r="I197" s="817"/>
      <c r="J197" s="817"/>
      <c r="K197" s="817"/>
      <c r="L197" s="817"/>
      <c r="M197" s="817"/>
      <c r="N197" s="817"/>
      <c r="O197" s="817"/>
      <c r="P197" s="817"/>
      <c r="Q197" s="817"/>
      <c r="R197" s="817"/>
      <c r="S197" s="817"/>
      <c r="T197" s="817"/>
      <c r="U197" s="817"/>
      <c r="V197" s="817"/>
      <c r="W197" s="817"/>
      <c r="X197" s="817"/>
      <c r="Y197" s="817"/>
      <c r="Z197" s="817"/>
      <c r="AA197" s="817"/>
    </row>
    <row r="198" spans="1:27" ht="17.25">
      <c r="A198" s="774"/>
      <c r="B198" s="1538"/>
      <c r="C198" s="1538"/>
      <c r="D198" s="922" t="s">
        <v>1096</v>
      </c>
      <c r="E198" s="922" t="s">
        <v>174</v>
      </c>
      <c r="F198" s="922" t="s">
        <v>965</v>
      </c>
      <c r="G198" s="921" t="s">
        <v>1097</v>
      </c>
      <c r="H198" s="1547"/>
      <c r="I198" s="817"/>
      <c r="J198" s="817"/>
      <c r="K198" s="817"/>
      <c r="L198" s="817"/>
      <c r="M198" s="817"/>
      <c r="N198" s="817"/>
      <c r="O198" s="817"/>
      <c r="P198" s="817"/>
      <c r="Q198" s="817"/>
      <c r="R198" s="817"/>
      <c r="S198" s="817"/>
      <c r="T198" s="817"/>
      <c r="U198" s="817"/>
      <c r="V198" s="817"/>
      <c r="W198" s="817"/>
      <c r="X198" s="817"/>
      <c r="Y198" s="817"/>
      <c r="Z198" s="817"/>
      <c r="AA198" s="817"/>
    </row>
    <row r="199" spans="1:27" ht="17.25">
      <c r="A199" s="774"/>
      <c r="B199" s="1538"/>
      <c r="C199" s="1538"/>
      <c r="D199" s="922" t="s">
        <v>1098</v>
      </c>
      <c r="E199" s="922" t="s">
        <v>1079</v>
      </c>
      <c r="F199" s="1537" t="s">
        <v>1041</v>
      </c>
      <c r="G199" s="921" t="s">
        <v>5493</v>
      </c>
      <c r="H199" s="1547"/>
      <c r="I199" s="817"/>
      <c r="J199" s="817"/>
      <c r="K199" s="817"/>
      <c r="L199" s="817"/>
      <c r="M199" s="817"/>
      <c r="N199" s="817"/>
      <c r="O199" s="817"/>
      <c r="P199" s="817"/>
      <c r="Q199" s="817"/>
      <c r="R199" s="817"/>
      <c r="S199" s="817"/>
      <c r="T199" s="817"/>
      <c r="U199" s="817"/>
      <c r="V199" s="817"/>
      <c r="W199" s="817"/>
      <c r="X199" s="817"/>
      <c r="Y199" s="817"/>
      <c r="Z199" s="817"/>
      <c r="AA199" s="817"/>
    </row>
    <row r="200" spans="1:27" ht="17.25">
      <c r="A200" s="774"/>
      <c r="B200" s="1538"/>
      <c r="C200" s="1538"/>
      <c r="D200" s="922" t="s">
        <v>1100</v>
      </c>
      <c r="E200" s="922" t="s">
        <v>1027</v>
      </c>
      <c r="F200" s="1538"/>
      <c r="G200" s="921" t="s">
        <v>5492</v>
      </c>
      <c r="H200" s="1547"/>
      <c r="I200" s="817"/>
      <c r="J200" s="817"/>
      <c r="K200" s="817"/>
      <c r="L200" s="817"/>
      <c r="M200" s="817"/>
      <c r="N200" s="817"/>
      <c r="O200" s="817"/>
      <c r="P200" s="817"/>
      <c r="Q200" s="817"/>
      <c r="R200" s="817"/>
      <c r="S200" s="817"/>
      <c r="T200" s="817"/>
      <c r="U200" s="817"/>
      <c r="V200" s="817"/>
      <c r="W200" s="817"/>
      <c r="X200" s="817"/>
      <c r="Y200" s="817"/>
      <c r="Z200" s="817"/>
      <c r="AA200" s="817"/>
    </row>
    <row r="201" spans="1:27" ht="17.25">
      <c r="A201" s="774"/>
      <c r="B201" s="1538"/>
      <c r="C201" s="1538"/>
      <c r="D201" s="922" t="s">
        <v>1102</v>
      </c>
      <c r="E201" s="922" t="s">
        <v>1025</v>
      </c>
      <c r="F201" s="922" t="s">
        <v>1012</v>
      </c>
      <c r="G201" s="921" t="s">
        <v>5491</v>
      </c>
      <c r="H201" s="1547"/>
      <c r="I201" s="817"/>
      <c r="J201" s="817"/>
      <c r="K201" s="817"/>
      <c r="L201" s="817"/>
      <c r="M201" s="817"/>
      <c r="N201" s="817"/>
      <c r="O201" s="817"/>
      <c r="P201" s="817"/>
      <c r="Q201" s="817"/>
      <c r="R201" s="817"/>
      <c r="S201" s="817"/>
      <c r="T201" s="817"/>
      <c r="U201" s="817"/>
      <c r="V201" s="817"/>
      <c r="W201" s="817"/>
      <c r="X201" s="817"/>
      <c r="Y201" s="817"/>
      <c r="Z201" s="817"/>
      <c r="AA201" s="817"/>
    </row>
    <row r="202" spans="1:27" ht="17.25">
      <c r="A202" s="774"/>
      <c r="B202" s="1537" t="s">
        <v>676</v>
      </c>
      <c r="C202" s="1537" t="s">
        <v>432</v>
      </c>
      <c r="D202" s="922" t="s">
        <v>1104</v>
      </c>
      <c r="E202" s="922" t="s">
        <v>654</v>
      </c>
      <c r="F202" s="922" t="s">
        <v>200</v>
      </c>
      <c r="G202" s="921" t="s">
        <v>5490</v>
      </c>
      <c r="H202" s="1547"/>
      <c r="I202" s="817"/>
      <c r="J202" s="817"/>
      <c r="K202" s="817"/>
      <c r="L202" s="817"/>
      <c r="M202" s="817"/>
      <c r="N202" s="817"/>
      <c r="O202" s="817"/>
      <c r="P202" s="817"/>
      <c r="Q202" s="817"/>
      <c r="R202" s="817"/>
      <c r="S202" s="817"/>
      <c r="T202" s="817"/>
      <c r="U202" s="817"/>
      <c r="V202" s="817"/>
      <c r="W202" s="817"/>
      <c r="X202" s="817"/>
      <c r="Y202" s="817"/>
      <c r="Z202" s="817"/>
      <c r="AA202" s="817"/>
    </row>
    <row r="203" spans="1:27" ht="17.25">
      <c r="A203" s="774"/>
      <c r="B203" s="1538"/>
      <c r="C203" s="1538"/>
      <c r="D203" s="922" t="s">
        <v>1106</v>
      </c>
      <c r="E203" s="922" t="s">
        <v>775</v>
      </c>
      <c r="F203" s="922" t="s">
        <v>219</v>
      </c>
      <c r="G203" s="921" t="s">
        <v>5489</v>
      </c>
      <c r="H203" s="1547"/>
      <c r="I203" s="817"/>
      <c r="J203" s="817"/>
      <c r="K203" s="817"/>
      <c r="L203" s="817"/>
      <c r="M203" s="817"/>
      <c r="N203" s="817"/>
      <c r="O203" s="817"/>
      <c r="P203" s="817"/>
      <c r="Q203" s="817"/>
      <c r="R203" s="817"/>
      <c r="S203" s="817"/>
      <c r="T203" s="817"/>
      <c r="U203" s="817"/>
      <c r="V203" s="817"/>
      <c r="W203" s="817"/>
      <c r="X203" s="817"/>
      <c r="Y203" s="817"/>
      <c r="Z203" s="817"/>
      <c r="AA203" s="817"/>
    </row>
    <row r="204" spans="1:27" ht="17.25">
      <c r="A204" s="774"/>
      <c r="B204" s="1538"/>
      <c r="C204" s="1538"/>
      <c r="D204" s="922" t="s">
        <v>1108</v>
      </c>
      <c r="E204" s="922" t="s">
        <v>870</v>
      </c>
      <c r="F204" s="922" t="s">
        <v>211</v>
      </c>
      <c r="G204" s="921" t="s">
        <v>1109</v>
      </c>
      <c r="H204" s="1547"/>
      <c r="I204" s="817"/>
      <c r="J204" s="817"/>
      <c r="K204" s="817"/>
      <c r="L204" s="817"/>
      <c r="M204" s="817"/>
      <c r="N204" s="817"/>
      <c r="O204" s="817"/>
      <c r="P204" s="817"/>
      <c r="Q204" s="817"/>
      <c r="R204" s="817"/>
      <c r="S204" s="817"/>
      <c r="T204" s="817"/>
      <c r="U204" s="817"/>
      <c r="V204" s="817"/>
      <c r="W204" s="817"/>
      <c r="X204" s="817"/>
      <c r="Y204" s="817"/>
      <c r="Z204" s="817"/>
      <c r="AA204" s="817"/>
    </row>
    <row r="205" spans="1:27" ht="17.25">
      <c r="A205" s="774"/>
      <c r="B205" s="1538"/>
      <c r="C205" s="1538"/>
      <c r="D205" s="922" t="s">
        <v>1110</v>
      </c>
      <c r="E205" s="922" t="s">
        <v>926</v>
      </c>
      <c r="F205" s="1537" t="s">
        <v>226</v>
      </c>
      <c r="G205" s="921" t="s">
        <v>5488</v>
      </c>
      <c r="H205" s="1547"/>
      <c r="I205" s="817"/>
      <c r="J205" s="817"/>
      <c r="K205" s="817"/>
      <c r="L205" s="817"/>
      <c r="M205" s="817"/>
      <c r="N205" s="817"/>
      <c r="O205" s="817"/>
      <c r="P205" s="817"/>
      <c r="Q205" s="817"/>
      <c r="R205" s="817"/>
      <c r="S205" s="817"/>
      <c r="T205" s="817"/>
      <c r="U205" s="817"/>
      <c r="V205" s="817"/>
      <c r="W205" s="817"/>
      <c r="X205" s="817"/>
      <c r="Y205" s="817"/>
      <c r="Z205" s="817"/>
      <c r="AA205" s="817"/>
    </row>
    <row r="206" spans="1:27" ht="17.25">
      <c r="A206" s="774"/>
      <c r="B206" s="1538"/>
      <c r="C206" s="1538"/>
      <c r="D206" s="922" t="s">
        <v>1114</v>
      </c>
      <c r="E206" s="922" t="s">
        <v>898</v>
      </c>
      <c r="F206" s="1538"/>
      <c r="G206" s="921" t="s">
        <v>5487</v>
      </c>
      <c r="H206" s="1547"/>
      <c r="I206" s="817"/>
      <c r="J206" s="817"/>
      <c r="K206" s="817"/>
      <c r="L206" s="817"/>
      <c r="M206" s="817"/>
      <c r="N206" s="817"/>
      <c r="O206" s="817"/>
      <c r="P206" s="817"/>
      <c r="Q206" s="817"/>
      <c r="R206" s="817"/>
      <c r="S206" s="817"/>
      <c r="T206" s="817"/>
      <c r="U206" s="817"/>
      <c r="V206" s="817"/>
      <c r="W206" s="817"/>
      <c r="X206" s="817"/>
      <c r="Y206" s="817"/>
      <c r="Z206" s="817"/>
      <c r="AA206" s="817"/>
    </row>
    <row r="207" spans="1:27" ht="17.25">
      <c r="A207" s="774"/>
      <c r="B207" s="1538"/>
      <c r="C207" s="1538"/>
      <c r="D207" s="922" t="s">
        <v>1116</v>
      </c>
      <c r="E207" s="922" t="s">
        <v>667</v>
      </c>
      <c r="F207" s="922" t="s">
        <v>1012</v>
      </c>
      <c r="G207" s="921" t="s">
        <v>1117</v>
      </c>
      <c r="H207" s="1547"/>
      <c r="I207" s="817"/>
      <c r="J207" s="817"/>
      <c r="K207" s="817"/>
      <c r="L207" s="817"/>
      <c r="M207" s="817"/>
      <c r="N207" s="817"/>
      <c r="O207" s="817"/>
      <c r="P207" s="817"/>
      <c r="Q207" s="817"/>
      <c r="R207" s="817"/>
      <c r="S207" s="817"/>
      <c r="T207" s="817"/>
      <c r="U207" s="817"/>
      <c r="V207" s="817"/>
      <c r="W207" s="817"/>
      <c r="X207" s="817"/>
      <c r="Y207" s="817"/>
      <c r="Z207" s="817"/>
      <c r="AA207" s="817"/>
    </row>
    <row r="208" spans="1:27" ht="17.25">
      <c r="A208" s="774"/>
      <c r="B208" s="1538"/>
      <c r="C208" s="1538"/>
      <c r="D208" s="922" t="s">
        <v>1118</v>
      </c>
      <c r="E208" s="922" t="s">
        <v>1054</v>
      </c>
      <c r="F208" s="922" t="s">
        <v>1029</v>
      </c>
      <c r="G208" s="921" t="s">
        <v>1119</v>
      </c>
      <c r="H208" s="1547"/>
      <c r="I208" s="817"/>
      <c r="J208" s="817"/>
      <c r="K208" s="817"/>
      <c r="L208" s="817"/>
      <c r="M208" s="817"/>
      <c r="N208" s="817"/>
      <c r="O208" s="817"/>
      <c r="P208" s="817"/>
      <c r="Q208" s="817"/>
      <c r="R208" s="817"/>
      <c r="S208" s="817"/>
      <c r="T208" s="817"/>
      <c r="U208" s="817"/>
      <c r="V208" s="817"/>
      <c r="W208" s="817"/>
      <c r="X208" s="817"/>
      <c r="Y208" s="817"/>
      <c r="Z208" s="817"/>
      <c r="AA208" s="817"/>
    </row>
    <row r="209" spans="1:27" ht="17.25">
      <c r="A209" s="774"/>
      <c r="B209" s="1538"/>
      <c r="C209" s="1538"/>
      <c r="D209" s="922" t="s">
        <v>1120</v>
      </c>
      <c r="E209" s="922" t="s">
        <v>1025</v>
      </c>
      <c r="F209" s="922" t="s">
        <v>1012</v>
      </c>
      <c r="G209" s="921" t="s">
        <v>5486</v>
      </c>
      <c r="H209" s="1547"/>
      <c r="I209" s="817"/>
      <c r="J209" s="817"/>
      <c r="K209" s="817"/>
      <c r="L209" s="817"/>
      <c r="M209" s="817"/>
      <c r="N209" s="817"/>
      <c r="O209" s="817"/>
      <c r="P209" s="817"/>
      <c r="Q209" s="817"/>
      <c r="R209" s="817"/>
      <c r="S209" s="817"/>
      <c r="T209" s="817"/>
      <c r="U209" s="817"/>
      <c r="V209" s="817"/>
      <c r="W209" s="817"/>
      <c r="X209" s="817"/>
      <c r="Y209" s="817"/>
      <c r="Z209" s="817"/>
      <c r="AA209" s="817"/>
    </row>
    <row r="210" spans="1:27" ht="17.25">
      <c r="A210" s="774"/>
      <c r="B210" s="1538"/>
      <c r="C210" s="1538"/>
      <c r="D210" s="922" t="s">
        <v>1122</v>
      </c>
      <c r="E210" s="922" t="s">
        <v>1027</v>
      </c>
      <c r="F210" s="922" t="s">
        <v>1041</v>
      </c>
      <c r="G210" s="921" t="s">
        <v>5485</v>
      </c>
      <c r="H210" s="1547"/>
      <c r="I210" s="817"/>
      <c r="J210" s="817"/>
      <c r="K210" s="817"/>
      <c r="L210" s="817"/>
      <c r="M210" s="817"/>
      <c r="N210" s="817"/>
      <c r="O210" s="817"/>
      <c r="P210" s="817"/>
      <c r="Q210" s="817"/>
      <c r="R210" s="817"/>
      <c r="S210" s="817"/>
      <c r="T210" s="817"/>
      <c r="U210" s="817"/>
      <c r="V210" s="817"/>
      <c r="W210" s="817"/>
      <c r="X210" s="817"/>
      <c r="Y210" s="817"/>
      <c r="Z210" s="817"/>
      <c r="AA210" s="817"/>
    </row>
    <row r="211" spans="1:27" ht="17.25">
      <c r="A211" s="774"/>
      <c r="B211" s="1538"/>
      <c r="C211" s="1538"/>
      <c r="D211" s="922" t="s">
        <v>1124</v>
      </c>
      <c r="E211" s="922" t="s">
        <v>1048</v>
      </c>
      <c r="F211" s="922" t="s">
        <v>1029</v>
      </c>
      <c r="G211" s="921" t="s">
        <v>1125</v>
      </c>
      <c r="H211" s="1547"/>
      <c r="I211" s="817"/>
      <c r="J211" s="817"/>
      <c r="K211" s="817"/>
      <c r="L211" s="817"/>
      <c r="M211" s="817"/>
      <c r="N211" s="817"/>
      <c r="O211" s="817"/>
      <c r="P211" s="817"/>
      <c r="Q211" s="817"/>
      <c r="R211" s="817"/>
      <c r="S211" s="817"/>
      <c r="T211" s="817"/>
      <c r="U211" s="817"/>
      <c r="V211" s="817"/>
      <c r="W211" s="817"/>
      <c r="X211" s="817"/>
      <c r="Y211" s="817"/>
      <c r="Z211" s="817"/>
      <c r="AA211" s="817"/>
    </row>
    <row r="212" spans="1:27" ht="17.25">
      <c r="A212" s="774"/>
      <c r="B212" s="1538"/>
      <c r="C212" s="1537" t="s">
        <v>434</v>
      </c>
      <c r="D212" s="922" t="s">
        <v>1126</v>
      </c>
      <c r="E212" s="922" t="s">
        <v>720</v>
      </c>
      <c r="F212" s="922" t="s">
        <v>682</v>
      </c>
      <c r="G212" s="921" t="s">
        <v>5484</v>
      </c>
      <c r="H212" s="1547"/>
      <c r="I212" s="817"/>
      <c r="J212" s="817"/>
      <c r="K212" s="817"/>
      <c r="L212" s="817"/>
      <c r="M212" s="817"/>
      <c r="N212" s="817"/>
      <c r="O212" s="817"/>
      <c r="P212" s="817"/>
      <c r="Q212" s="817"/>
      <c r="R212" s="817"/>
      <c r="S212" s="817"/>
      <c r="T212" s="817"/>
      <c r="U212" s="817"/>
      <c r="V212" s="817"/>
      <c r="W212" s="817"/>
      <c r="X212" s="817"/>
      <c r="Y212" s="817"/>
      <c r="Z212" s="817"/>
      <c r="AA212" s="817"/>
    </row>
    <row r="213" spans="1:27" ht="17.25">
      <c r="A213" s="774"/>
      <c r="B213" s="1538"/>
      <c r="C213" s="1538"/>
      <c r="D213" s="922" t="s">
        <v>1129</v>
      </c>
      <c r="E213" s="922" t="s">
        <v>850</v>
      </c>
      <c r="F213" s="1537" t="s">
        <v>211</v>
      </c>
      <c r="G213" s="921" t="s">
        <v>5483</v>
      </c>
      <c r="H213" s="1547"/>
      <c r="I213" s="817"/>
      <c r="J213" s="817"/>
      <c r="K213" s="817"/>
      <c r="L213" s="817"/>
      <c r="M213" s="817"/>
      <c r="N213" s="817"/>
      <c r="O213" s="817"/>
      <c r="P213" s="817"/>
      <c r="Q213" s="817"/>
      <c r="R213" s="817"/>
      <c r="S213" s="817"/>
      <c r="T213" s="817"/>
      <c r="U213" s="817"/>
      <c r="V213" s="817"/>
      <c r="W213" s="817"/>
      <c r="X213" s="817"/>
      <c r="Y213" s="817"/>
      <c r="Z213" s="817"/>
      <c r="AA213" s="817"/>
    </row>
    <row r="214" spans="1:27" ht="17.25">
      <c r="A214" s="774"/>
      <c r="B214" s="1538"/>
      <c r="C214" s="1538"/>
      <c r="D214" s="922" t="s">
        <v>1131</v>
      </c>
      <c r="E214" s="922" t="s">
        <v>1132</v>
      </c>
      <c r="F214" s="1538"/>
      <c r="G214" s="921" t="s">
        <v>1133</v>
      </c>
      <c r="H214" s="1547"/>
      <c r="I214" s="817"/>
      <c r="J214" s="817"/>
      <c r="K214" s="817"/>
      <c r="L214" s="817"/>
      <c r="M214" s="817"/>
      <c r="N214" s="817"/>
      <c r="O214" s="817"/>
      <c r="P214" s="817"/>
      <c r="Q214" s="817"/>
      <c r="R214" s="817"/>
      <c r="S214" s="817"/>
      <c r="T214" s="817"/>
      <c r="U214" s="817"/>
      <c r="V214" s="817"/>
      <c r="W214" s="817"/>
      <c r="X214" s="817"/>
      <c r="Y214" s="817"/>
      <c r="Z214" s="817"/>
      <c r="AA214" s="817"/>
    </row>
    <row r="215" spans="1:27" ht="17.25">
      <c r="A215" s="774"/>
      <c r="B215" s="1538"/>
      <c r="C215" s="1538"/>
      <c r="D215" s="922" t="s">
        <v>1134</v>
      </c>
      <c r="E215" s="922" t="s">
        <v>870</v>
      </c>
      <c r="F215" s="1538"/>
      <c r="G215" s="921" t="s">
        <v>1135</v>
      </c>
      <c r="H215" s="1547"/>
      <c r="I215" s="817"/>
      <c r="J215" s="817"/>
      <c r="K215" s="817"/>
      <c r="L215" s="817"/>
      <c r="M215" s="817"/>
      <c r="N215" s="817"/>
      <c r="O215" s="817"/>
      <c r="P215" s="817"/>
      <c r="Q215" s="817"/>
      <c r="R215" s="817"/>
      <c r="S215" s="817"/>
      <c r="T215" s="817"/>
      <c r="U215" s="817"/>
      <c r="V215" s="817"/>
      <c r="W215" s="817"/>
      <c r="X215" s="817"/>
      <c r="Y215" s="817"/>
      <c r="Z215" s="817"/>
      <c r="AA215" s="817"/>
    </row>
    <row r="216" spans="1:27" ht="17.25">
      <c r="A216" s="774"/>
      <c r="B216" s="1538"/>
      <c r="C216" s="1538"/>
      <c r="D216" s="922" t="s">
        <v>1136</v>
      </c>
      <c r="E216" s="922" t="s">
        <v>1137</v>
      </c>
      <c r="F216" s="1537" t="s">
        <v>226</v>
      </c>
      <c r="G216" s="921" t="s">
        <v>5482</v>
      </c>
      <c r="H216" s="1547"/>
      <c r="I216" s="817"/>
      <c r="J216" s="817"/>
      <c r="K216" s="817"/>
      <c r="L216" s="817"/>
      <c r="M216" s="817"/>
      <c r="N216" s="817"/>
      <c r="O216" s="817"/>
      <c r="P216" s="817"/>
      <c r="Q216" s="817"/>
      <c r="R216" s="817"/>
      <c r="S216" s="817"/>
      <c r="T216" s="817"/>
      <c r="U216" s="817"/>
      <c r="V216" s="817"/>
      <c r="W216" s="817"/>
      <c r="X216" s="817"/>
      <c r="Y216" s="817"/>
      <c r="Z216" s="817"/>
      <c r="AA216" s="817"/>
    </row>
    <row r="217" spans="1:27" ht="17.25">
      <c r="A217" s="774"/>
      <c r="B217" s="1538"/>
      <c r="C217" s="1538"/>
      <c r="D217" s="922" t="s">
        <v>1112</v>
      </c>
      <c r="E217" s="922" t="s">
        <v>880</v>
      </c>
      <c r="F217" s="1537"/>
      <c r="G217" s="921" t="s">
        <v>5481</v>
      </c>
      <c r="H217" s="1547"/>
      <c r="I217" s="817"/>
      <c r="J217" s="817"/>
      <c r="K217" s="817"/>
      <c r="L217" s="817"/>
      <c r="M217" s="817"/>
      <c r="N217" s="817"/>
      <c r="O217" s="817"/>
      <c r="P217" s="817"/>
      <c r="Q217" s="817"/>
      <c r="R217" s="817"/>
      <c r="S217" s="817"/>
      <c r="T217" s="817"/>
      <c r="U217" s="817"/>
      <c r="V217" s="817"/>
      <c r="W217" s="817"/>
      <c r="X217" s="817"/>
      <c r="Y217" s="817"/>
      <c r="Z217" s="817"/>
      <c r="AA217" s="817"/>
    </row>
    <row r="218" spans="1:27" ht="17.25">
      <c r="A218" s="774"/>
      <c r="B218" s="1538"/>
      <c r="C218" s="1538"/>
      <c r="D218" s="922" t="s">
        <v>1139</v>
      </c>
      <c r="E218" s="922" t="s">
        <v>1140</v>
      </c>
      <c r="F218" s="1537" t="s">
        <v>234</v>
      </c>
      <c r="G218" s="921" t="s">
        <v>5480</v>
      </c>
      <c r="H218" s="1547"/>
      <c r="I218" s="817"/>
      <c r="J218" s="817"/>
      <c r="K218" s="817"/>
      <c r="L218" s="817"/>
      <c r="M218" s="817"/>
      <c r="N218" s="817"/>
      <c r="O218" s="817"/>
      <c r="P218" s="817"/>
      <c r="Q218" s="817"/>
      <c r="R218" s="817"/>
      <c r="S218" s="817"/>
      <c r="T218" s="817"/>
      <c r="U218" s="817"/>
      <c r="V218" s="817"/>
      <c r="W218" s="817"/>
      <c r="X218" s="817"/>
      <c r="Y218" s="817"/>
      <c r="Z218" s="817"/>
      <c r="AA218" s="817"/>
    </row>
    <row r="219" spans="1:27" ht="17.25">
      <c r="A219" s="774"/>
      <c r="B219" s="1538"/>
      <c r="C219" s="1538"/>
      <c r="D219" s="922" t="s">
        <v>1142</v>
      </c>
      <c r="E219" s="922" t="s">
        <v>145</v>
      </c>
      <c r="F219" s="1537"/>
      <c r="G219" s="921" t="s">
        <v>5479</v>
      </c>
      <c r="H219" s="1547"/>
      <c r="I219" s="817"/>
      <c r="J219" s="817"/>
      <c r="K219" s="817"/>
      <c r="L219" s="817"/>
      <c r="M219" s="817"/>
      <c r="N219" s="817"/>
      <c r="O219" s="817"/>
      <c r="P219" s="817"/>
      <c r="Q219" s="817"/>
      <c r="R219" s="817"/>
      <c r="S219" s="817"/>
      <c r="T219" s="817"/>
      <c r="U219" s="817"/>
      <c r="V219" s="817"/>
      <c r="W219" s="817"/>
      <c r="X219" s="817"/>
      <c r="Y219" s="817"/>
      <c r="Z219" s="817"/>
      <c r="AA219" s="817"/>
    </row>
    <row r="220" spans="1:27" ht="17.25">
      <c r="A220" s="774"/>
      <c r="B220" s="1538"/>
      <c r="C220" s="1538"/>
      <c r="D220" s="922" t="s">
        <v>1145</v>
      </c>
      <c r="E220" s="922" t="s">
        <v>1054</v>
      </c>
      <c r="F220" s="922" t="s">
        <v>1012</v>
      </c>
      <c r="G220" s="921" t="s">
        <v>5478</v>
      </c>
      <c r="H220" s="1547"/>
      <c r="I220" s="817"/>
      <c r="J220" s="817"/>
      <c r="K220" s="817"/>
      <c r="L220" s="817"/>
      <c r="M220" s="817"/>
      <c r="N220" s="817"/>
      <c r="O220" s="817"/>
      <c r="P220" s="817"/>
      <c r="Q220" s="817"/>
      <c r="R220" s="817"/>
      <c r="S220" s="817"/>
      <c r="T220" s="817"/>
      <c r="U220" s="817"/>
      <c r="V220" s="817"/>
      <c r="W220" s="817"/>
      <c r="X220" s="817"/>
      <c r="Y220" s="817"/>
      <c r="Z220" s="817"/>
      <c r="AA220" s="817"/>
    </row>
    <row r="221" spans="1:27" ht="17.25">
      <c r="A221" s="774"/>
      <c r="B221" s="1538"/>
      <c r="C221" s="1538"/>
      <c r="D221" s="922" t="s">
        <v>5477</v>
      </c>
      <c r="E221" s="922" t="s">
        <v>1048</v>
      </c>
      <c r="F221" s="922" t="s">
        <v>1041</v>
      </c>
      <c r="G221" s="921" t="s">
        <v>5476</v>
      </c>
      <c r="H221" s="1547"/>
      <c r="I221" s="817"/>
      <c r="J221" s="817"/>
      <c r="K221" s="817"/>
      <c r="L221" s="817"/>
      <c r="M221" s="817"/>
      <c r="N221" s="817"/>
      <c r="O221" s="817"/>
      <c r="P221" s="817"/>
      <c r="Q221" s="817"/>
      <c r="R221" s="817"/>
      <c r="S221" s="817"/>
      <c r="T221" s="817"/>
      <c r="U221" s="817"/>
      <c r="V221" s="817"/>
      <c r="W221" s="817"/>
      <c r="X221" s="817"/>
      <c r="Y221" s="817"/>
      <c r="Z221" s="817"/>
      <c r="AA221" s="817"/>
    </row>
    <row r="222" spans="1:27" ht="17.25">
      <c r="A222" s="774"/>
      <c r="B222" s="1538"/>
      <c r="C222" s="1538"/>
      <c r="D222" s="925" t="s">
        <v>1148</v>
      </c>
      <c r="E222" s="922" t="s">
        <v>914</v>
      </c>
      <c r="F222" s="1537" t="s">
        <v>188</v>
      </c>
      <c r="G222" s="921" t="s">
        <v>5475</v>
      </c>
      <c r="H222" s="1547"/>
      <c r="I222" s="817"/>
      <c r="J222" s="817"/>
      <c r="K222" s="817"/>
      <c r="L222" s="817"/>
      <c r="M222" s="817"/>
      <c r="N222" s="817"/>
      <c r="O222" s="817"/>
      <c r="P222" s="817"/>
      <c r="Q222" s="817"/>
      <c r="R222" s="817"/>
      <c r="S222" s="817"/>
      <c r="T222" s="817"/>
      <c r="U222" s="817"/>
      <c r="V222" s="817"/>
      <c r="W222" s="817"/>
      <c r="X222" s="817"/>
      <c r="Y222" s="817"/>
      <c r="Z222" s="817"/>
      <c r="AA222" s="817"/>
    </row>
    <row r="223" spans="1:27" ht="17.25">
      <c r="A223" s="774"/>
      <c r="B223" s="1538"/>
      <c r="C223" s="1538"/>
      <c r="D223" s="922" t="s">
        <v>1150</v>
      </c>
      <c r="E223" s="922" t="s">
        <v>1151</v>
      </c>
      <c r="F223" s="1538"/>
      <c r="G223" s="921" t="s">
        <v>1152</v>
      </c>
      <c r="H223" s="1547"/>
      <c r="I223" s="817"/>
      <c r="J223" s="817"/>
      <c r="K223" s="817"/>
      <c r="L223" s="817"/>
      <c r="M223" s="817"/>
      <c r="N223" s="817"/>
      <c r="O223" s="817"/>
      <c r="P223" s="817"/>
      <c r="Q223" s="817"/>
      <c r="R223" s="817"/>
      <c r="S223" s="817"/>
      <c r="T223" s="817"/>
      <c r="U223" s="817"/>
      <c r="V223" s="817"/>
      <c r="W223" s="817"/>
      <c r="X223" s="817"/>
      <c r="Y223" s="817"/>
      <c r="Z223" s="817"/>
      <c r="AA223" s="817"/>
    </row>
    <row r="224" spans="1:27" ht="17.25">
      <c r="A224" s="774"/>
      <c r="B224" s="1538"/>
      <c r="C224" s="1538"/>
      <c r="D224" s="922" t="s">
        <v>1153</v>
      </c>
      <c r="E224" s="922" t="s">
        <v>1018</v>
      </c>
      <c r="F224" s="922" t="s">
        <v>1029</v>
      </c>
      <c r="G224" s="921" t="s">
        <v>1154</v>
      </c>
      <c r="H224" s="1547"/>
      <c r="I224" s="817"/>
      <c r="J224" s="817"/>
      <c r="K224" s="817"/>
      <c r="L224" s="817"/>
      <c r="M224" s="817"/>
      <c r="N224" s="817"/>
      <c r="O224" s="817"/>
      <c r="P224" s="817"/>
      <c r="Q224" s="817"/>
      <c r="R224" s="817"/>
      <c r="S224" s="817"/>
      <c r="T224" s="817"/>
      <c r="U224" s="817"/>
      <c r="V224" s="817"/>
      <c r="W224" s="817"/>
      <c r="X224" s="817"/>
      <c r="Y224" s="817"/>
      <c r="Z224" s="817"/>
      <c r="AA224" s="817"/>
    </row>
    <row r="225" spans="1:27" ht="17.25">
      <c r="A225" s="774"/>
      <c r="B225" s="1538"/>
      <c r="C225" s="1537" t="s">
        <v>435</v>
      </c>
      <c r="D225" s="922" t="s">
        <v>1155</v>
      </c>
      <c r="E225" s="922" t="s">
        <v>720</v>
      </c>
      <c r="F225" s="922" t="s">
        <v>200</v>
      </c>
      <c r="G225" s="921" t="s">
        <v>5474</v>
      </c>
      <c r="H225" s="1547"/>
      <c r="I225" s="817"/>
      <c r="J225" s="817"/>
      <c r="K225" s="817"/>
      <c r="L225" s="817"/>
      <c r="M225" s="817"/>
      <c r="N225" s="817"/>
      <c r="O225" s="817"/>
      <c r="P225" s="817"/>
      <c r="Q225" s="817"/>
      <c r="R225" s="817"/>
      <c r="S225" s="817"/>
      <c r="T225" s="817"/>
      <c r="U225" s="817"/>
      <c r="V225" s="817"/>
      <c r="W225" s="817"/>
      <c r="X225" s="817"/>
      <c r="Y225" s="817"/>
      <c r="Z225" s="817"/>
      <c r="AA225" s="817"/>
    </row>
    <row r="226" spans="1:27" ht="17.25">
      <c r="A226" s="774"/>
      <c r="B226" s="1538"/>
      <c r="C226" s="1538"/>
      <c r="D226" s="922" t="s">
        <v>917</v>
      </c>
      <c r="E226" s="922" t="s">
        <v>918</v>
      </c>
      <c r="F226" s="1537" t="s">
        <v>226</v>
      </c>
      <c r="G226" s="921" t="s">
        <v>5473</v>
      </c>
      <c r="H226" s="1547"/>
      <c r="I226" s="817"/>
      <c r="J226" s="817"/>
      <c r="K226" s="817"/>
      <c r="L226" s="817"/>
      <c r="M226" s="817"/>
      <c r="N226" s="817"/>
      <c r="O226" s="817"/>
      <c r="P226" s="817"/>
      <c r="Q226" s="817"/>
      <c r="R226" s="817"/>
      <c r="S226" s="817"/>
      <c r="T226" s="817"/>
      <c r="U226" s="817"/>
      <c r="V226" s="817"/>
      <c r="W226" s="817"/>
      <c r="X226" s="817"/>
      <c r="Y226" s="817"/>
      <c r="Z226" s="817"/>
      <c r="AA226" s="817"/>
    </row>
    <row r="227" spans="1:27" ht="17.25">
      <c r="A227" s="774"/>
      <c r="B227" s="1538"/>
      <c r="C227" s="1538"/>
      <c r="D227" s="922" t="s">
        <v>1158</v>
      </c>
      <c r="E227" s="922" t="s">
        <v>898</v>
      </c>
      <c r="F227" s="1538"/>
      <c r="G227" s="921" t="s">
        <v>5472</v>
      </c>
      <c r="H227" s="1547"/>
      <c r="I227" s="817"/>
      <c r="J227" s="817"/>
      <c r="K227" s="817"/>
      <c r="L227" s="817"/>
      <c r="M227" s="817"/>
      <c r="N227" s="817"/>
      <c r="O227" s="817"/>
      <c r="P227" s="817"/>
      <c r="Q227" s="817"/>
      <c r="R227" s="817"/>
      <c r="S227" s="817"/>
      <c r="T227" s="817"/>
      <c r="U227" s="817"/>
      <c r="V227" s="817"/>
      <c r="W227" s="817"/>
      <c r="X227" s="817"/>
      <c r="Y227" s="817"/>
      <c r="Z227" s="817"/>
      <c r="AA227" s="817"/>
    </row>
    <row r="228" spans="1:27" ht="17.25">
      <c r="A228" s="774"/>
      <c r="B228" s="1538"/>
      <c r="C228" s="1538"/>
      <c r="D228" s="922" t="s">
        <v>1160</v>
      </c>
      <c r="E228" s="922" t="s">
        <v>1048</v>
      </c>
      <c r="F228" s="1537" t="s">
        <v>1012</v>
      </c>
      <c r="G228" s="921" t="s">
        <v>5471</v>
      </c>
      <c r="H228" s="1547"/>
      <c r="I228" s="817"/>
      <c r="J228" s="817"/>
      <c r="K228" s="817"/>
      <c r="L228" s="817"/>
      <c r="M228" s="817"/>
      <c r="N228" s="817"/>
      <c r="O228" s="817"/>
      <c r="P228" s="817"/>
      <c r="Q228" s="817"/>
      <c r="R228" s="817"/>
      <c r="S228" s="817"/>
      <c r="T228" s="817"/>
      <c r="U228" s="817"/>
      <c r="V228" s="817"/>
      <c r="W228" s="817"/>
      <c r="X228" s="817"/>
      <c r="Y228" s="817"/>
      <c r="Z228" s="817"/>
      <c r="AA228" s="817"/>
    </row>
    <row r="229" spans="1:27" ht="34.5">
      <c r="A229" s="774"/>
      <c r="B229" s="1538"/>
      <c r="C229" s="1538"/>
      <c r="D229" s="922" t="s">
        <v>1162</v>
      </c>
      <c r="E229" s="922" t="s">
        <v>1032</v>
      </c>
      <c r="F229" s="1538"/>
      <c r="G229" s="921" t="s">
        <v>1163</v>
      </c>
      <c r="H229" s="1547"/>
      <c r="I229" s="817"/>
      <c r="J229" s="817"/>
      <c r="K229" s="817"/>
      <c r="L229" s="817"/>
      <c r="M229" s="817"/>
      <c r="N229" s="817"/>
      <c r="O229" s="817"/>
      <c r="P229" s="817"/>
      <c r="Q229" s="817"/>
      <c r="R229" s="817"/>
      <c r="S229" s="817"/>
      <c r="T229" s="817"/>
      <c r="U229" s="817"/>
      <c r="V229" s="817"/>
      <c r="W229" s="817"/>
      <c r="X229" s="817"/>
      <c r="Y229" s="817"/>
      <c r="Z229" s="817"/>
      <c r="AA229" s="817"/>
    </row>
    <row r="230" spans="1:27" ht="17.25">
      <c r="A230" s="774"/>
      <c r="B230" s="1538"/>
      <c r="C230" s="1538"/>
      <c r="D230" s="922" t="s">
        <v>1164</v>
      </c>
      <c r="E230" s="922" t="s">
        <v>783</v>
      </c>
      <c r="F230" s="1538"/>
      <c r="G230" s="921" t="s">
        <v>5470</v>
      </c>
      <c r="H230" s="1547"/>
      <c r="I230" s="817"/>
      <c r="J230" s="817"/>
      <c r="K230" s="817"/>
      <c r="L230" s="817"/>
      <c r="M230" s="817"/>
      <c r="N230" s="817"/>
      <c r="O230" s="817"/>
      <c r="P230" s="817"/>
      <c r="Q230" s="817"/>
      <c r="R230" s="817"/>
      <c r="S230" s="817"/>
      <c r="T230" s="817"/>
      <c r="U230" s="817"/>
      <c r="V230" s="817"/>
      <c r="W230" s="817"/>
      <c r="X230" s="817"/>
      <c r="Y230" s="817"/>
      <c r="Z230" s="817"/>
      <c r="AA230" s="817"/>
    </row>
    <row r="231" spans="1:27" ht="17.25">
      <c r="A231" s="774"/>
      <c r="B231" s="1538"/>
      <c r="C231" s="1538"/>
      <c r="D231" s="922" t="s">
        <v>1167</v>
      </c>
      <c r="E231" s="922" t="s">
        <v>1168</v>
      </c>
      <c r="F231" s="1538"/>
      <c r="G231" s="921" t="s">
        <v>5469</v>
      </c>
      <c r="H231" s="1547"/>
      <c r="I231" s="817"/>
      <c r="J231" s="817"/>
      <c r="K231" s="817"/>
      <c r="L231" s="817"/>
      <c r="M231" s="817"/>
      <c r="N231" s="817"/>
      <c r="O231" s="817"/>
      <c r="P231" s="817"/>
      <c r="Q231" s="817"/>
      <c r="R231" s="817"/>
      <c r="S231" s="817"/>
      <c r="T231" s="817"/>
      <c r="U231" s="817"/>
      <c r="V231" s="817"/>
      <c r="W231" s="817"/>
      <c r="X231" s="817"/>
      <c r="Y231" s="817"/>
      <c r="Z231" s="817"/>
      <c r="AA231" s="817"/>
    </row>
    <row r="232" spans="1:27" ht="17.25">
      <c r="A232" s="774"/>
      <c r="B232" s="1538"/>
      <c r="C232" s="1538"/>
      <c r="D232" s="922" t="s">
        <v>1170</v>
      </c>
      <c r="E232" s="922" t="s">
        <v>1018</v>
      </c>
      <c r="F232" s="1538"/>
      <c r="G232" s="921" t="s">
        <v>5468</v>
      </c>
      <c r="H232" s="1547"/>
      <c r="I232" s="817"/>
      <c r="J232" s="817"/>
      <c r="K232" s="817"/>
      <c r="L232" s="817"/>
      <c r="M232" s="817"/>
      <c r="N232" s="817"/>
      <c r="O232" s="817"/>
      <c r="P232" s="817"/>
      <c r="Q232" s="817"/>
      <c r="R232" s="817"/>
      <c r="S232" s="817"/>
      <c r="T232" s="817"/>
      <c r="U232" s="817"/>
      <c r="V232" s="817"/>
      <c r="W232" s="817"/>
      <c r="X232" s="817"/>
      <c r="Y232" s="817"/>
      <c r="Z232" s="817"/>
      <c r="AA232" s="817"/>
    </row>
    <row r="233" spans="1:27" ht="17.25">
      <c r="A233" s="774"/>
      <c r="B233" s="1538"/>
      <c r="C233" s="1538"/>
      <c r="D233" s="922" t="s">
        <v>1172</v>
      </c>
      <c r="E233" s="922" t="s">
        <v>1018</v>
      </c>
      <c r="F233" s="1537" t="s">
        <v>1041</v>
      </c>
      <c r="G233" s="921" t="s">
        <v>5467</v>
      </c>
      <c r="H233" s="1547"/>
      <c r="I233" s="817"/>
      <c r="J233" s="817"/>
      <c r="K233" s="817"/>
      <c r="L233" s="817"/>
      <c r="M233" s="817"/>
      <c r="N233" s="817"/>
      <c r="O233" s="817"/>
      <c r="P233" s="817"/>
      <c r="Q233" s="817"/>
      <c r="R233" s="817"/>
      <c r="S233" s="817"/>
      <c r="T233" s="817"/>
      <c r="U233" s="817"/>
      <c r="V233" s="817"/>
      <c r="W233" s="817"/>
      <c r="X233" s="817"/>
      <c r="Y233" s="817"/>
      <c r="Z233" s="817"/>
      <c r="AA233" s="817"/>
    </row>
    <row r="234" spans="1:27" ht="17.25">
      <c r="A234" s="774"/>
      <c r="B234" s="1538"/>
      <c r="C234" s="1538"/>
      <c r="D234" s="922" t="s">
        <v>1174</v>
      </c>
      <c r="E234" s="922" t="s">
        <v>1048</v>
      </c>
      <c r="F234" s="1538"/>
      <c r="G234" s="921" t="s">
        <v>1175</v>
      </c>
      <c r="H234" s="1547"/>
      <c r="I234" s="817"/>
      <c r="J234" s="817"/>
      <c r="K234" s="817"/>
      <c r="L234" s="817"/>
      <c r="M234" s="817"/>
      <c r="N234" s="817"/>
      <c r="O234" s="817"/>
      <c r="P234" s="817"/>
      <c r="Q234" s="817"/>
      <c r="R234" s="817"/>
      <c r="S234" s="817"/>
      <c r="T234" s="817"/>
      <c r="U234" s="817"/>
      <c r="V234" s="817"/>
      <c r="W234" s="817"/>
      <c r="X234" s="817"/>
      <c r="Y234" s="817"/>
      <c r="Z234" s="817"/>
      <c r="AA234" s="817"/>
    </row>
    <row r="235" spans="1:27" ht="17.25">
      <c r="A235" s="774"/>
      <c r="B235" s="1538"/>
      <c r="C235" s="1538"/>
      <c r="D235" s="925" t="s">
        <v>1176</v>
      </c>
      <c r="E235" s="922" t="s">
        <v>1177</v>
      </c>
      <c r="F235" s="1537" t="s">
        <v>188</v>
      </c>
      <c r="G235" s="921" t="s">
        <v>5466</v>
      </c>
      <c r="H235" s="1547"/>
      <c r="I235" s="817"/>
      <c r="J235" s="817"/>
      <c r="K235" s="817"/>
      <c r="L235" s="817"/>
      <c r="M235" s="817"/>
      <c r="N235" s="817"/>
      <c r="O235" s="817"/>
      <c r="P235" s="817"/>
      <c r="Q235" s="817"/>
      <c r="R235" s="817"/>
      <c r="S235" s="817"/>
      <c r="T235" s="817"/>
      <c r="U235" s="817"/>
      <c r="V235" s="817"/>
      <c r="W235" s="817"/>
      <c r="X235" s="817"/>
      <c r="Y235" s="817"/>
      <c r="Z235" s="817"/>
      <c r="AA235" s="817"/>
    </row>
    <row r="236" spans="1:27" ht="17.25">
      <c r="A236" s="774"/>
      <c r="B236" s="1538"/>
      <c r="C236" s="1538"/>
      <c r="D236" s="922" t="s">
        <v>1020</v>
      </c>
      <c r="E236" s="922" t="s">
        <v>667</v>
      </c>
      <c r="F236" s="1538"/>
      <c r="G236" s="921" t="s">
        <v>1021</v>
      </c>
      <c r="H236" s="1547"/>
      <c r="I236" s="817"/>
      <c r="J236" s="817"/>
      <c r="K236" s="817"/>
      <c r="L236" s="817"/>
      <c r="M236" s="817"/>
      <c r="N236" s="817"/>
      <c r="O236" s="817"/>
      <c r="P236" s="817"/>
      <c r="Q236" s="817"/>
      <c r="R236" s="817"/>
      <c r="S236" s="817"/>
      <c r="T236" s="817"/>
      <c r="U236" s="817"/>
      <c r="V236" s="817"/>
      <c r="W236" s="817"/>
      <c r="X236" s="817"/>
      <c r="Y236" s="817"/>
      <c r="Z236" s="817"/>
      <c r="AA236" s="817"/>
    </row>
    <row r="237" spans="1:27" ht="17.25">
      <c r="A237" s="774"/>
      <c r="B237" s="1538"/>
      <c r="C237" s="1538"/>
      <c r="D237" s="922" t="s">
        <v>1179</v>
      </c>
      <c r="E237" s="922" t="s">
        <v>914</v>
      </c>
      <c r="F237" s="922" t="s">
        <v>1012</v>
      </c>
      <c r="G237" s="921" t="s">
        <v>1180</v>
      </c>
      <c r="H237" s="1547"/>
      <c r="I237" s="817"/>
      <c r="J237" s="817"/>
      <c r="K237" s="817"/>
      <c r="L237" s="817"/>
      <c r="M237" s="817"/>
      <c r="N237" s="817"/>
      <c r="O237" s="817"/>
      <c r="P237" s="817"/>
      <c r="Q237" s="817"/>
      <c r="R237" s="817"/>
      <c r="S237" s="817"/>
      <c r="T237" s="817"/>
      <c r="U237" s="817"/>
      <c r="V237" s="817"/>
      <c r="W237" s="817"/>
      <c r="X237" s="817"/>
      <c r="Y237" s="817"/>
      <c r="Z237" s="817"/>
      <c r="AA237" s="817"/>
    </row>
    <row r="238" spans="1:27" ht="34.5">
      <c r="A238" s="774"/>
      <c r="B238" s="1538"/>
      <c r="C238" s="1538"/>
      <c r="D238" s="925" t="s">
        <v>1181</v>
      </c>
      <c r="E238" s="922" t="s">
        <v>1182</v>
      </c>
      <c r="F238" s="922" t="s">
        <v>1029</v>
      </c>
      <c r="G238" s="921" t="s">
        <v>5465</v>
      </c>
      <c r="H238" s="1547"/>
      <c r="I238" s="817"/>
      <c r="J238" s="817"/>
      <c r="K238" s="817"/>
      <c r="L238" s="817"/>
      <c r="M238" s="817"/>
      <c r="N238" s="817"/>
      <c r="O238" s="817"/>
      <c r="P238" s="817"/>
      <c r="Q238" s="817"/>
      <c r="R238" s="817"/>
      <c r="S238" s="817"/>
      <c r="T238" s="817"/>
      <c r="U238" s="817"/>
      <c r="V238" s="817"/>
      <c r="W238" s="817"/>
      <c r="X238" s="817"/>
      <c r="Y238" s="817"/>
      <c r="Z238" s="817"/>
      <c r="AA238" s="817"/>
    </row>
    <row r="239" spans="1:27" ht="17.25">
      <c r="A239" s="774"/>
      <c r="B239" s="1537" t="s">
        <v>709</v>
      </c>
      <c r="C239" s="1537" t="s">
        <v>432</v>
      </c>
      <c r="D239" s="922" t="s">
        <v>1184</v>
      </c>
      <c r="E239" s="922" t="s">
        <v>1185</v>
      </c>
      <c r="F239" s="922" t="s">
        <v>226</v>
      </c>
      <c r="G239" s="921" t="s">
        <v>5464</v>
      </c>
      <c r="H239" s="1547"/>
      <c r="I239" s="817"/>
      <c r="J239" s="817"/>
      <c r="K239" s="817"/>
      <c r="L239" s="817"/>
      <c r="M239" s="817"/>
      <c r="N239" s="817"/>
      <c r="O239" s="817"/>
      <c r="P239" s="817"/>
      <c r="Q239" s="817"/>
      <c r="R239" s="817"/>
      <c r="S239" s="817"/>
      <c r="T239" s="817"/>
      <c r="U239" s="817"/>
      <c r="V239" s="817"/>
      <c r="W239" s="817"/>
      <c r="X239" s="817"/>
      <c r="Y239" s="817"/>
      <c r="Z239" s="817"/>
      <c r="AA239" s="817"/>
    </row>
    <row r="240" spans="1:27" ht="17.25">
      <c r="A240" s="774"/>
      <c r="B240" s="1538"/>
      <c r="C240" s="1538"/>
      <c r="D240" s="922" t="s">
        <v>1187</v>
      </c>
      <c r="E240" s="922" t="s">
        <v>1022</v>
      </c>
      <c r="F240" s="922" t="s">
        <v>1029</v>
      </c>
      <c r="G240" s="921" t="s">
        <v>5463</v>
      </c>
      <c r="H240" s="1547"/>
      <c r="I240" s="817"/>
      <c r="J240" s="817"/>
      <c r="K240" s="817"/>
      <c r="L240" s="817"/>
      <c r="M240" s="817"/>
      <c r="N240" s="817"/>
      <c r="O240" s="817"/>
      <c r="P240" s="817"/>
      <c r="Q240" s="817"/>
      <c r="R240" s="817"/>
      <c r="S240" s="817"/>
      <c r="T240" s="817"/>
      <c r="U240" s="817"/>
      <c r="V240" s="817"/>
      <c r="W240" s="817"/>
      <c r="X240" s="817"/>
      <c r="Y240" s="817"/>
      <c r="Z240" s="817"/>
      <c r="AA240" s="817"/>
    </row>
    <row r="241" spans="1:27" ht="34.5">
      <c r="A241" s="774"/>
      <c r="B241" s="1538"/>
      <c r="C241" s="1538"/>
      <c r="D241" s="922" t="s">
        <v>1189</v>
      </c>
      <c r="E241" s="922" t="s">
        <v>1190</v>
      </c>
      <c r="F241" s="1537" t="s">
        <v>1012</v>
      </c>
      <c r="G241" s="921" t="s">
        <v>5462</v>
      </c>
      <c r="H241" s="1547"/>
      <c r="I241" s="817"/>
      <c r="J241" s="817"/>
      <c r="K241" s="817"/>
      <c r="L241" s="817"/>
      <c r="M241" s="817"/>
      <c r="N241" s="817"/>
      <c r="O241" s="817"/>
      <c r="P241" s="817"/>
      <c r="Q241" s="817"/>
      <c r="R241" s="817"/>
      <c r="S241" s="817"/>
      <c r="T241" s="817"/>
      <c r="U241" s="817"/>
      <c r="V241" s="817"/>
      <c r="W241" s="817"/>
      <c r="X241" s="817"/>
      <c r="Y241" s="817"/>
      <c r="Z241" s="817"/>
      <c r="AA241" s="817"/>
    </row>
    <row r="242" spans="1:27" ht="17.25">
      <c r="A242" s="774"/>
      <c r="B242" s="1538"/>
      <c r="C242" s="1538"/>
      <c r="D242" s="922" t="s">
        <v>1192</v>
      </c>
      <c r="E242" s="922" t="s">
        <v>722</v>
      </c>
      <c r="F242" s="1538"/>
      <c r="G242" s="921" t="s">
        <v>5461</v>
      </c>
      <c r="H242" s="1547"/>
      <c r="I242" s="817"/>
      <c r="J242" s="817"/>
      <c r="K242" s="817"/>
      <c r="L242" s="817"/>
      <c r="M242" s="817"/>
      <c r="N242" s="817"/>
      <c r="O242" s="817"/>
      <c r="P242" s="817"/>
      <c r="Q242" s="817"/>
      <c r="R242" s="817"/>
      <c r="S242" s="817"/>
      <c r="T242" s="817"/>
      <c r="U242" s="817"/>
      <c r="V242" s="817"/>
      <c r="W242" s="817"/>
      <c r="X242" s="817"/>
      <c r="Y242" s="817"/>
      <c r="Z242" s="817"/>
      <c r="AA242" s="817"/>
    </row>
    <row r="243" spans="1:27" ht="17.25">
      <c r="A243" s="774"/>
      <c r="B243" s="1538"/>
      <c r="C243" s="1538"/>
      <c r="D243" s="922" t="s">
        <v>5460</v>
      </c>
      <c r="E243" s="924" t="s">
        <v>1022</v>
      </c>
      <c r="F243" s="1538"/>
      <c r="G243" s="923" t="s">
        <v>5459</v>
      </c>
      <c r="H243" s="1547"/>
      <c r="I243" s="817"/>
      <c r="J243" s="817"/>
      <c r="K243" s="817"/>
      <c r="L243" s="817"/>
      <c r="M243" s="817"/>
      <c r="N243" s="817"/>
      <c r="O243" s="817"/>
      <c r="P243" s="817"/>
      <c r="Q243" s="817"/>
      <c r="R243" s="817"/>
      <c r="S243" s="817"/>
      <c r="T243" s="817"/>
      <c r="U243" s="817"/>
      <c r="V243" s="817"/>
      <c r="W243" s="817"/>
      <c r="X243" s="817"/>
      <c r="Y243" s="817"/>
      <c r="Z243" s="817"/>
      <c r="AA243" s="817"/>
    </row>
    <row r="244" spans="1:27" ht="17.25">
      <c r="A244" s="774"/>
      <c r="B244" s="1538"/>
      <c r="C244" s="1538"/>
      <c r="D244" s="924" t="s">
        <v>1195</v>
      </c>
      <c r="E244" s="922" t="s">
        <v>1018</v>
      </c>
      <c r="F244" s="1538"/>
      <c r="G244" s="921" t="s">
        <v>1196</v>
      </c>
      <c r="H244" s="1547"/>
      <c r="I244" s="817"/>
      <c r="J244" s="817"/>
      <c r="K244" s="817"/>
      <c r="L244" s="817"/>
      <c r="M244" s="817"/>
      <c r="N244" s="817"/>
      <c r="O244" s="817"/>
      <c r="P244" s="817"/>
      <c r="Q244" s="817"/>
      <c r="R244" s="817"/>
      <c r="S244" s="817"/>
      <c r="T244" s="817"/>
      <c r="U244" s="817"/>
      <c r="V244" s="817"/>
      <c r="W244" s="817"/>
      <c r="X244" s="817"/>
      <c r="Y244" s="817"/>
      <c r="Z244" s="817"/>
      <c r="AA244" s="817"/>
    </row>
    <row r="245" spans="1:27" ht="17.25">
      <c r="A245" s="774"/>
      <c r="B245" s="1538"/>
      <c r="C245" s="1538"/>
      <c r="D245" s="924" t="s">
        <v>5458</v>
      </c>
      <c r="E245" s="924" t="s">
        <v>914</v>
      </c>
      <c r="F245" s="1538"/>
      <c r="G245" s="923" t="s">
        <v>5457</v>
      </c>
      <c r="H245" s="1547"/>
      <c r="I245" s="817"/>
      <c r="J245" s="817"/>
      <c r="K245" s="817"/>
      <c r="L245" s="817"/>
      <c r="M245" s="817"/>
      <c r="N245" s="817"/>
      <c r="O245" s="817"/>
      <c r="P245" s="817"/>
      <c r="Q245" s="817"/>
      <c r="R245" s="817"/>
      <c r="S245" s="817"/>
      <c r="T245" s="817"/>
      <c r="U245" s="817"/>
      <c r="V245" s="817"/>
      <c r="W245" s="817"/>
      <c r="X245" s="817"/>
      <c r="Y245" s="817"/>
      <c r="Z245" s="817"/>
      <c r="AA245" s="817"/>
    </row>
    <row r="246" spans="1:27" ht="17.25">
      <c r="A246" s="774"/>
      <c r="B246" s="1538"/>
      <c r="C246" s="1538"/>
      <c r="D246" s="922" t="s">
        <v>1199</v>
      </c>
      <c r="E246" s="922" t="s">
        <v>1200</v>
      </c>
      <c r="F246" s="922" t="s">
        <v>1201</v>
      </c>
      <c r="G246" s="921" t="s">
        <v>5456</v>
      </c>
      <c r="H246" s="1547"/>
      <c r="I246" s="817"/>
      <c r="J246" s="817"/>
      <c r="K246" s="817"/>
      <c r="L246" s="817"/>
      <c r="M246" s="817"/>
      <c r="N246" s="817"/>
      <c r="O246" s="817"/>
      <c r="P246" s="817"/>
      <c r="Q246" s="817"/>
      <c r="R246" s="817"/>
      <c r="S246" s="817"/>
      <c r="T246" s="817"/>
      <c r="U246" s="817"/>
      <c r="V246" s="817"/>
      <c r="W246" s="817"/>
      <c r="X246" s="817"/>
      <c r="Y246" s="817"/>
      <c r="Z246" s="817"/>
      <c r="AA246" s="817"/>
    </row>
    <row r="247" spans="1:27" ht="17.25">
      <c r="A247" s="774"/>
      <c r="B247" s="1538"/>
      <c r="C247" s="1537" t="s">
        <v>434</v>
      </c>
      <c r="D247" s="922" t="s">
        <v>1203</v>
      </c>
      <c r="E247" s="924" t="s">
        <v>1048</v>
      </c>
      <c r="F247" s="1537" t="s">
        <v>1012</v>
      </c>
      <c r="G247" s="923" t="s">
        <v>1204</v>
      </c>
      <c r="H247" s="1547"/>
      <c r="I247" s="817"/>
      <c r="J247" s="817"/>
      <c r="K247" s="817"/>
      <c r="L247" s="817"/>
      <c r="M247" s="817"/>
      <c r="N247" s="817"/>
      <c r="O247" s="817"/>
      <c r="P247" s="817"/>
      <c r="Q247" s="817"/>
      <c r="R247" s="817"/>
      <c r="S247" s="817"/>
      <c r="T247" s="817"/>
      <c r="U247" s="817"/>
      <c r="V247" s="817"/>
      <c r="W247" s="817"/>
      <c r="X247" s="817"/>
      <c r="Y247" s="817"/>
      <c r="Z247" s="817"/>
      <c r="AA247" s="817"/>
    </row>
    <row r="248" spans="1:27" ht="17.25">
      <c r="A248" s="774"/>
      <c r="B248" s="1538"/>
      <c r="C248" s="1538"/>
      <c r="D248" s="922" t="s">
        <v>1205</v>
      </c>
      <c r="E248" s="922" t="s">
        <v>1059</v>
      </c>
      <c r="F248" s="1538"/>
      <c r="G248" s="921" t="s">
        <v>5455</v>
      </c>
      <c r="H248" s="1547"/>
      <c r="I248" s="817"/>
      <c r="J248" s="817"/>
      <c r="K248" s="817"/>
      <c r="L248" s="817"/>
      <c r="M248" s="817"/>
      <c r="N248" s="817"/>
      <c r="O248" s="817"/>
      <c r="P248" s="817"/>
      <c r="Q248" s="817"/>
      <c r="R248" s="817"/>
      <c r="S248" s="817"/>
      <c r="T248" s="817"/>
      <c r="U248" s="817"/>
      <c r="V248" s="817"/>
      <c r="W248" s="817"/>
      <c r="X248" s="817"/>
      <c r="Y248" s="817"/>
      <c r="Z248" s="817"/>
      <c r="AA248" s="817"/>
    </row>
    <row r="249" spans="1:27" ht="17.25">
      <c r="A249" s="774"/>
      <c r="B249" s="1538"/>
      <c r="C249" s="922" t="s">
        <v>435</v>
      </c>
      <c r="D249" s="922" t="s">
        <v>1207</v>
      </c>
      <c r="E249" s="922" t="s">
        <v>1022</v>
      </c>
      <c r="F249" s="1538"/>
      <c r="G249" s="921" t="s">
        <v>5454</v>
      </c>
      <c r="H249" s="1547"/>
      <c r="I249" s="817"/>
      <c r="J249" s="817"/>
      <c r="K249" s="817"/>
      <c r="L249" s="817"/>
      <c r="M249" s="817"/>
      <c r="N249" s="817"/>
      <c r="O249" s="817"/>
      <c r="P249" s="817"/>
      <c r="Q249" s="817"/>
      <c r="R249" s="817"/>
      <c r="S249" s="817"/>
      <c r="T249" s="817"/>
      <c r="U249" s="817"/>
      <c r="V249" s="817"/>
      <c r="W249" s="817"/>
      <c r="X249" s="817"/>
      <c r="Y249" s="817"/>
      <c r="Z249" s="817"/>
      <c r="AA249" s="817"/>
    </row>
    <row r="250" spans="1:27" ht="33" customHeight="1">
      <c r="A250" s="774"/>
      <c r="B250" s="920" t="s">
        <v>5453</v>
      </c>
      <c r="C250" s="920" t="s">
        <v>646</v>
      </c>
      <c r="D250" s="920" t="s">
        <v>647</v>
      </c>
      <c r="E250" s="920" t="s">
        <v>648</v>
      </c>
      <c r="F250" s="920" t="s">
        <v>649</v>
      </c>
      <c r="G250" s="920" t="s">
        <v>650</v>
      </c>
      <c r="H250" s="1547"/>
      <c r="I250" s="817"/>
      <c r="J250" s="817"/>
      <c r="K250" s="817"/>
      <c r="L250" s="817"/>
      <c r="M250" s="817"/>
      <c r="N250" s="817"/>
      <c r="O250" s="817"/>
      <c r="P250" s="817"/>
      <c r="Q250" s="817"/>
      <c r="R250" s="817"/>
      <c r="S250" s="817"/>
      <c r="T250" s="817"/>
      <c r="U250" s="817"/>
      <c r="V250" s="817"/>
      <c r="W250" s="817"/>
      <c r="X250" s="817"/>
      <c r="Y250" s="817"/>
      <c r="Z250" s="817"/>
      <c r="AA250" s="817"/>
    </row>
    <row r="251" spans="1:27" ht="17.25">
      <c r="A251" s="774"/>
      <c r="B251" s="1539" t="s">
        <v>676</v>
      </c>
      <c r="C251" s="1539" t="s">
        <v>432</v>
      </c>
      <c r="D251" s="918" t="s">
        <v>1213</v>
      </c>
      <c r="E251" s="918" t="s">
        <v>672</v>
      </c>
      <c r="F251" s="918" t="s">
        <v>662</v>
      </c>
      <c r="G251" s="917" t="s">
        <v>5452</v>
      </c>
      <c r="H251" s="1547"/>
      <c r="I251" s="817"/>
      <c r="J251" s="817"/>
      <c r="K251" s="817"/>
      <c r="L251" s="817"/>
      <c r="M251" s="817"/>
      <c r="N251" s="817"/>
      <c r="O251" s="817"/>
      <c r="P251" s="817"/>
      <c r="Q251" s="817"/>
      <c r="R251" s="817"/>
      <c r="S251" s="817"/>
      <c r="T251" s="817"/>
      <c r="U251" s="817"/>
      <c r="V251" s="817"/>
      <c r="W251" s="817"/>
      <c r="X251" s="817"/>
      <c r="Y251" s="817"/>
      <c r="Z251" s="817"/>
      <c r="AA251" s="817"/>
    </row>
    <row r="252" spans="1:27" ht="17.25">
      <c r="A252" s="774"/>
      <c r="B252" s="1540"/>
      <c r="C252" s="1540"/>
      <c r="D252" s="918" t="s">
        <v>1215</v>
      </c>
      <c r="E252" s="918" t="s">
        <v>1048</v>
      </c>
      <c r="F252" s="1539" t="s">
        <v>1012</v>
      </c>
      <c r="G252" s="917" t="s">
        <v>5451</v>
      </c>
      <c r="H252" s="1547"/>
      <c r="I252" s="817"/>
      <c r="J252" s="817"/>
      <c r="K252" s="817"/>
      <c r="L252" s="817"/>
      <c r="M252" s="817"/>
      <c r="N252" s="817"/>
      <c r="O252" s="817"/>
      <c r="P252" s="817"/>
      <c r="Q252" s="817"/>
      <c r="R252" s="817"/>
      <c r="S252" s="817"/>
      <c r="T252" s="817"/>
      <c r="U252" s="817"/>
      <c r="V252" s="817"/>
      <c r="W252" s="817"/>
      <c r="X252" s="817"/>
      <c r="Y252" s="817"/>
      <c r="Z252" s="817"/>
      <c r="AA252" s="817"/>
    </row>
    <row r="253" spans="1:27" ht="17.25">
      <c r="A253" s="774"/>
      <c r="B253" s="1540"/>
      <c r="C253" s="1539" t="s">
        <v>434</v>
      </c>
      <c r="D253" s="918" t="s">
        <v>1217</v>
      </c>
      <c r="E253" s="918" t="s">
        <v>1018</v>
      </c>
      <c r="F253" s="1540"/>
      <c r="G253" s="917" t="s">
        <v>5450</v>
      </c>
      <c r="H253" s="1547"/>
      <c r="I253" s="817"/>
      <c r="J253" s="817"/>
      <c r="K253" s="817"/>
      <c r="L253" s="817"/>
      <c r="M253" s="817"/>
      <c r="N253" s="817"/>
      <c r="O253" s="817"/>
      <c r="P253" s="817"/>
      <c r="Q253" s="817"/>
      <c r="R253" s="817"/>
      <c r="S253" s="817"/>
      <c r="T253" s="817"/>
      <c r="U253" s="817"/>
      <c r="V253" s="817"/>
      <c r="W253" s="817"/>
      <c r="X253" s="817"/>
      <c r="Y253" s="817"/>
      <c r="Z253" s="817"/>
      <c r="AA253" s="817"/>
    </row>
    <row r="254" spans="1:27" ht="17.25">
      <c r="A254" s="774"/>
      <c r="B254" s="1540"/>
      <c r="C254" s="1540"/>
      <c r="D254" s="918" t="s">
        <v>1219</v>
      </c>
      <c r="E254" s="918" t="s">
        <v>1048</v>
      </c>
      <c r="F254" s="1540"/>
      <c r="G254" s="917" t="s">
        <v>5449</v>
      </c>
      <c r="H254" s="1547"/>
      <c r="I254" s="817"/>
      <c r="J254" s="817"/>
      <c r="K254" s="817"/>
      <c r="L254" s="817"/>
      <c r="M254" s="817"/>
      <c r="N254" s="817"/>
      <c r="O254" s="817"/>
      <c r="P254" s="817"/>
      <c r="Q254" s="817"/>
      <c r="R254" s="817"/>
      <c r="S254" s="817"/>
      <c r="T254" s="817"/>
      <c r="U254" s="817"/>
      <c r="V254" s="817"/>
      <c r="W254" s="817"/>
      <c r="X254" s="817"/>
      <c r="Y254" s="817"/>
      <c r="Z254" s="817"/>
      <c r="AA254" s="817"/>
    </row>
    <row r="255" spans="1:27" ht="17.25">
      <c r="A255" s="774"/>
      <c r="B255" s="1540"/>
      <c r="C255" s="1540"/>
      <c r="D255" s="918" t="s">
        <v>1221</v>
      </c>
      <c r="E255" s="918" t="s">
        <v>1048</v>
      </c>
      <c r="F255" s="1540"/>
      <c r="G255" s="917" t="s">
        <v>1222</v>
      </c>
      <c r="H255" s="1547"/>
      <c r="I255" s="817"/>
      <c r="J255" s="817"/>
      <c r="K255" s="817"/>
      <c r="L255" s="817"/>
      <c r="M255" s="817"/>
      <c r="N255" s="817"/>
      <c r="O255" s="817"/>
      <c r="P255" s="817"/>
      <c r="Q255" s="817"/>
      <c r="R255" s="817"/>
      <c r="S255" s="817"/>
      <c r="T255" s="817"/>
      <c r="U255" s="817"/>
      <c r="V255" s="817"/>
      <c r="W255" s="817"/>
      <c r="X255" s="817"/>
      <c r="Y255" s="817"/>
      <c r="Z255" s="817"/>
      <c r="AA255" s="817"/>
    </row>
    <row r="256" spans="1:27" ht="17.25">
      <c r="A256" s="774"/>
      <c r="B256" s="1540"/>
      <c r="C256" s="1540"/>
      <c r="D256" s="918" t="s">
        <v>1223</v>
      </c>
      <c r="E256" s="918" t="s">
        <v>783</v>
      </c>
      <c r="F256" s="1540"/>
      <c r="G256" s="917" t="s">
        <v>1224</v>
      </c>
      <c r="H256" s="1547"/>
      <c r="I256" s="817"/>
      <c r="J256" s="817"/>
      <c r="K256" s="817"/>
      <c r="L256" s="817"/>
      <c r="M256" s="817"/>
      <c r="N256" s="817"/>
      <c r="O256" s="817"/>
      <c r="P256" s="817"/>
      <c r="Q256" s="817"/>
      <c r="R256" s="817"/>
      <c r="S256" s="817"/>
      <c r="T256" s="817"/>
      <c r="U256" s="817"/>
      <c r="V256" s="817"/>
      <c r="W256" s="817"/>
      <c r="X256" s="817"/>
      <c r="Y256" s="817"/>
      <c r="Z256" s="817"/>
      <c r="AA256" s="817"/>
    </row>
    <row r="257" spans="1:27" ht="17.25">
      <c r="A257" s="774"/>
      <c r="B257" s="1540"/>
      <c r="C257" s="1540"/>
      <c r="D257" s="918" t="s">
        <v>1225</v>
      </c>
      <c r="E257" s="918" t="s">
        <v>783</v>
      </c>
      <c r="F257" s="1540"/>
      <c r="G257" s="917" t="s">
        <v>1226</v>
      </c>
      <c r="H257" s="1547"/>
      <c r="I257" s="817"/>
      <c r="J257" s="817"/>
      <c r="K257" s="817"/>
      <c r="L257" s="817"/>
      <c r="M257" s="817"/>
      <c r="N257" s="817"/>
      <c r="O257" s="817"/>
      <c r="P257" s="817"/>
      <c r="Q257" s="817"/>
      <c r="R257" s="817"/>
      <c r="S257" s="817"/>
      <c r="T257" s="817"/>
      <c r="U257" s="817"/>
      <c r="V257" s="817"/>
      <c r="W257" s="817"/>
      <c r="X257" s="817"/>
      <c r="Y257" s="817"/>
      <c r="Z257" s="817"/>
      <c r="AA257" s="817"/>
    </row>
    <row r="258" spans="1:27" ht="17.25">
      <c r="A258" s="774"/>
      <c r="B258" s="1540"/>
      <c r="C258" s="1540"/>
      <c r="D258" s="918" t="s">
        <v>1227</v>
      </c>
      <c r="E258" s="918" t="s">
        <v>1048</v>
      </c>
      <c r="F258" s="918" t="s">
        <v>1029</v>
      </c>
      <c r="G258" s="917" t="s">
        <v>5448</v>
      </c>
      <c r="H258" s="1547"/>
      <c r="I258" s="817"/>
      <c r="J258" s="817"/>
      <c r="K258" s="817"/>
      <c r="L258" s="817"/>
      <c r="M258" s="817"/>
      <c r="N258" s="817"/>
      <c r="O258" s="817"/>
      <c r="P258" s="817"/>
      <c r="Q258" s="817"/>
      <c r="R258" s="817"/>
      <c r="S258" s="817"/>
      <c r="T258" s="817"/>
      <c r="U258" s="817"/>
      <c r="V258" s="817"/>
      <c r="W258" s="817"/>
      <c r="X258" s="817"/>
      <c r="Y258" s="817"/>
      <c r="Z258" s="817"/>
      <c r="AA258" s="817"/>
    </row>
    <row r="259" spans="1:27" ht="17.25">
      <c r="A259" s="774"/>
      <c r="B259" s="1540"/>
      <c r="C259" s="1540"/>
      <c r="D259" s="918" t="s">
        <v>1229</v>
      </c>
      <c r="E259" s="918" t="s">
        <v>1054</v>
      </c>
      <c r="F259" s="918" t="s">
        <v>1041</v>
      </c>
      <c r="G259" s="917" t="s">
        <v>5447</v>
      </c>
      <c r="H259" s="1547"/>
      <c r="I259" s="817"/>
      <c r="J259" s="817"/>
      <c r="K259" s="817"/>
      <c r="L259" s="817"/>
      <c r="M259" s="817"/>
      <c r="N259" s="817"/>
      <c r="O259" s="817"/>
      <c r="P259" s="817"/>
      <c r="Q259" s="817"/>
      <c r="R259" s="817"/>
      <c r="S259" s="817"/>
      <c r="T259" s="817"/>
      <c r="U259" s="817"/>
      <c r="V259" s="817"/>
      <c r="W259" s="817"/>
      <c r="X259" s="817"/>
      <c r="Y259" s="817"/>
      <c r="Z259" s="817"/>
      <c r="AA259" s="817"/>
    </row>
    <row r="260" spans="1:27" ht="17.25">
      <c r="A260" s="774"/>
      <c r="B260" s="1540"/>
      <c r="C260" s="1540"/>
      <c r="D260" s="918" t="s">
        <v>1231</v>
      </c>
      <c r="E260" s="918" t="s">
        <v>814</v>
      </c>
      <c r="F260" s="1539" t="s">
        <v>815</v>
      </c>
      <c r="G260" s="917" t="s">
        <v>5446</v>
      </c>
      <c r="H260" s="1547"/>
      <c r="I260" s="817"/>
      <c r="J260" s="817"/>
      <c r="K260" s="817"/>
      <c r="L260" s="817"/>
      <c r="M260" s="817"/>
      <c r="N260" s="817"/>
      <c r="O260" s="817"/>
      <c r="P260" s="817"/>
      <c r="Q260" s="817"/>
      <c r="R260" s="817"/>
      <c r="S260" s="817"/>
      <c r="T260" s="817"/>
      <c r="U260" s="817"/>
      <c r="V260" s="817"/>
      <c r="W260" s="817"/>
      <c r="X260" s="817"/>
      <c r="Y260" s="817"/>
      <c r="Z260" s="817"/>
      <c r="AA260" s="817"/>
    </row>
    <row r="261" spans="1:27" ht="17.25">
      <c r="A261" s="774"/>
      <c r="B261" s="1540"/>
      <c r="C261" s="1539" t="s">
        <v>435</v>
      </c>
      <c r="D261" s="919" t="s">
        <v>5445</v>
      </c>
      <c r="E261" s="918" t="s">
        <v>837</v>
      </c>
      <c r="F261" s="1540"/>
      <c r="G261" s="917" t="s">
        <v>5444</v>
      </c>
      <c r="H261" s="1547"/>
      <c r="I261" s="817"/>
      <c r="J261" s="817"/>
      <c r="K261" s="817"/>
      <c r="L261" s="817"/>
      <c r="M261" s="817"/>
      <c r="N261" s="817"/>
      <c r="O261" s="817"/>
      <c r="P261" s="817"/>
      <c r="Q261" s="817"/>
      <c r="R261" s="817"/>
      <c r="S261" s="817"/>
      <c r="T261" s="817"/>
      <c r="U261" s="817"/>
      <c r="V261" s="817"/>
      <c r="W261" s="817"/>
      <c r="X261" s="817"/>
      <c r="Y261" s="817"/>
      <c r="Z261" s="817"/>
      <c r="AA261" s="817"/>
    </row>
    <row r="262" spans="1:27" ht="17.25">
      <c r="A262" s="774"/>
      <c r="B262" s="1540"/>
      <c r="C262" s="1540"/>
      <c r="D262" s="919" t="s">
        <v>5443</v>
      </c>
      <c r="E262" s="918" t="s">
        <v>1079</v>
      </c>
      <c r="F262" s="918" t="s">
        <v>188</v>
      </c>
      <c r="G262" s="917" t="s">
        <v>5442</v>
      </c>
      <c r="H262" s="1547"/>
      <c r="I262" s="817"/>
      <c r="J262" s="817"/>
      <c r="K262" s="817"/>
      <c r="L262" s="817"/>
      <c r="M262" s="817"/>
      <c r="N262" s="817"/>
      <c r="O262" s="817"/>
      <c r="P262" s="817"/>
      <c r="Q262" s="817"/>
      <c r="R262" s="817"/>
      <c r="S262" s="817"/>
      <c r="T262" s="817"/>
      <c r="U262" s="817"/>
      <c r="V262" s="817"/>
      <c r="W262" s="817"/>
      <c r="X262" s="817"/>
      <c r="Y262" s="817"/>
      <c r="Z262" s="817"/>
      <c r="AA262" s="817"/>
    </row>
    <row r="263" spans="1:27" ht="17.25">
      <c r="A263" s="774"/>
      <c r="B263" s="1540"/>
      <c r="C263" s="1540"/>
      <c r="D263" s="918" t="s">
        <v>1237</v>
      </c>
      <c r="E263" s="918" t="s">
        <v>174</v>
      </c>
      <c r="F263" s="918" t="s">
        <v>234</v>
      </c>
      <c r="G263" s="917" t="s">
        <v>1238</v>
      </c>
      <c r="H263" s="1547"/>
      <c r="I263" s="817"/>
      <c r="J263" s="817"/>
      <c r="K263" s="817"/>
      <c r="L263" s="817"/>
      <c r="M263" s="817"/>
      <c r="N263" s="817"/>
      <c r="O263" s="817"/>
      <c r="P263" s="817"/>
      <c r="Q263" s="817"/>
      <c r="R263" s="817"/>
      <c r="S263" s="817"/>
      <c r="T263" s="817"/>
      <c r="U263" s="817"/>
      <c r="V263" s="817"/>
      <c r="W263" s="817"/>
      <c r="X263" s="817"/>
      <c r="Y263" s="817"/>
      <c r="Z263" s="817"/>
      <c r="AA263" s="817"/>
    </row>
    <row r="264" spans="1:27" ht="17.25">
      <c r="A264" s="774"/>
      <c r="B264" s="1540"/>
      <c r="C264" s="1540"/>
      <c r="D264" s="919" t="s">
        <v>5441</v>
      </c>
      <c r="E264" s="918" t="s">
        <v>1239</v>
      </c>
      <c r="F264" s="918" t="s">
        <v>662</v>
      </c>
      <c r="G264" s="917" t="s">
        <v>5440</v>
      </c>
      <c r="H264" s="1547"/>
      <c r="I264" s="817"/>
      <c r="J264" s="817"/>
      <c r="K264" s="817"/>
      <c r="L264" s="817"/>
      <c r="M264" s="817"/>
      <c r="N264" s="817"/>
      <c r="O264" s="817"/>
      <c r="P264" s="817"/>
      <c r="Q264" s="817"/>
      <c r="R264" s="817"/>
      <c r="S264" s="817"/>
      <c r="T264" s="817"/>
      <c r="U264" s="817"/>
      <c r="V264" s="817"/>
      <c r="W264" s="817"/>
      <c r="X264" s="817"/>
      <c r="Y264" s="817"/>
      <c r="Z264" s="817"/>
      <c r="AA264" s="817"/>
    </row>
    <row r="265" spans="1:27" ht="17.25">
      <c r="A265" s="774"/>
      <c r="B265" s="1540"/>
      <c r="C265" s="1540"/>
      <c r="D265" s="918" t="s">
        <v>1241</v>
      </c>
      <c r="E265" s="918" t="s">
        <v>766</v>
      </c>
      <c r="F265" s="1539" t="s">
        <v>219</v>
      </c>
      <c r="G265" s="917" t="s">
        <v>5439</v>
      </c>
      <c r="H265" s="1547"/>
      <c r="I265" s="817"/>
      <c r="J265" s="817"/>
      <c r="K265" s="817"/>
      <c r="L265" s="817"/>
      <c r="M265" s="817"/>
      <c r="N265" s="817"/>
      <c r="O265" s="817"/>
      <c r="P265" s="817"/>
      <c r="Q265" s="817"/>
      <c r="R265" s="817"/>
      <c r="S265" s="817"/>
      <c r="T265" s="817"/>
      <c r="U265" s="817"/>
      <c r="V265" s="817"/>
      <c r="W265" s="817"/>
      <c r="X265" s="817"/>
      <c r="Y265" s="817"/>
      <c r="Z265" s="817"/>
      <c r="AA265" s="817"/>
    </row>
    <row r="266" spans="1:27" ht="17.25">
      <c r="A266" s="774"/>
      <c r="B266" s="1540"/>
      <c r="C266" s="1540"/>
      <c r="D266" s="918" t="s">
        <v>1244</v>
      </c>
      <c r="E266" s="918" t="s">
        <v>757</v>
      </c>
      <c r="F266" s="1540"/>
      <c r="G266" s="917" t="s">
        <v>5438</v>
      </c>
      <c r="H266" s="1547"/>
      <c r="I266" s="817"/>
      <c r="J266" s="817"/>
      <c r="K266" s="817"/>
      <c r="L266" s="817"/>
      <c r="M266" s="817"/>
      <c r="N266" s="817"/>
      <c r="O266" s="817"/>
      <c r="P266" s="817"/>
      <c r="Q266" s="817"/>
      <c r="R266" s="817"/>
      <c r="S266" s="817"/>
      <c r="T266" s="817"/>
      <c r="U266" s="817"/>
      <c r="V266" s="817"/>
      <c r="W266" s="817"/>
      <c r="X266" s="817"/>
      <c r="Y266" s="817"/>
      <c r="Z266" s="817"/>
      <c r="AA266" s="817"/>
    </row>
    <row r="267" spans="1:27" ht="17.25">
      <c r="A267" s="774"/>
      <c r="B267" s="1540"/>
      <c r="C267" s="1540"/>
      <c r="D267" s="918" t="s">
        <v>1246</v>
      </c>
      <c r="E267" s="918" t="s">
        <v>1247</v>
      </c>
      <c r="F267" s="1540"/>
      <c r="G267" s="917" t="s">
        <v>5437</v>
      </c>
      <c r="H267" s="1547"/>
      <c r="I267" s="817"/>
      <c r="J267" s="817"/>
      <c r="K267" s="817"/>
      <c r="L267" s="817"/>
      <c r="M267" s="817"/>
      <c r="N267" s="817"/>
      <c r="O267" s="817"/>
      <c r="P267" s="817"/>
      <c r="Q267" s="817"/>
      <c r="R267" s="817"/>
      <c r="S267" s="817"/>
      <c r="T267" s="817"/>
      <c r="U267" s="817"/>
      <c r="V267" s="817"/>
      <c r="W267" s="817"/>
      <c r="X267" s="817"/>
      <c r="Y267" s="817"/>
      <c r="Z267" s="817"/>
      <c r="AA267" s="817"/>
    </row>
    <row r="268" spans="1:27" ht="17.25">
      <c r="A268" s="774"/>
      <c r="B268" s="1540"/>
      <c r="C268" s="1540"/>
      <c r="D268" s="918" t="s">
        <v>1249</v>
      </c>
      <c r="E268" s="918" t="s">
        <v>926</v>
      </c>
      <c r="F268" s="1539" t="s">
        <v>226</v>
      </c>
      <c r="G268" s="917" t="s">
        <v>5436</v>
      </c>
      <c r="H268" s="1547"/>
      <c r="I268" s="817"/>
      <c r="J268" s="817"/>
      <c r="K268" s="817"/>
      <c r="L268" s="817"/>
      <c r="M268" s="817"/>
      <c r="N268" s="817"/>
      <c r="O268" s="817"/>
      <c r="P268" s="817"/>
      <c r="Q268" s="817"/>
      <c r="R268" s="817"/>
      <c r="S268" s="817"/>
      <c r="T268" s="817"/>
      <c r="U268" s="817"/>
      <c r="V268" s="817"/>
      <c r="W268" s="817"/>
      <c r="X268" s="817"/>
      <c r="Y268" s="817"/>
      <c r="Z268" s="817"/>
      <c r="AA268" s="817"/>
    </row>
    <row r="269" spans="1:27" ht="17.25">
      <c r="A269" s="774"/>
      <c r="B269" s="1540"/>
      <c r="C269" s="1540"/>
      <c r="D269" s="918" t="s">
        <v>87</v>
      </c>
      <c r="E269" s="918" t="s">
        <v>1251</v>
      </c>
      <c r="F269" s="1540"/>
      <c r="G269" s="917" t="s">
        <v>5435</v>
      </c>
      <c r="H269" s="1547"/>
      <c r="I269" s="817"/>
      <c r="J269" s="817"/>
      <c r="K269" s="817"/>
      <c r="L269" s="817"/>
      <c r="M269" s="817"/>
      <c r="N269" s="817"/>
      <c r="O269" s="817"/>
      <c r="P269" s="817"/>
      <c r="Q269" s="817"/>
      <c r="R269" s="817"/>
      <c r="S269" s="817"/>
      <c r="T269" s="817"/>
      <c r="U269" s="817"/>
      <c r="V269" s="817"/>
      <c r="W269" s="817"/>
      <c r="X269" s="817"/>
      <c r="Y269" s="817"/>
      <c r="Z269" s="817"/>
      <c r="AA269" s="817"/>
    </row>
    <row r="270" spans="1:27" ht="17.25">
      <c r="A270" s="774"/>
      <c r="B270" s="1540"/>
      <c r="C270" s="1540"/>
      <c r="D270" s="918" t="s">
        <v>1254</v>
      </c>
      <c r="E270" s="918" t="s">
        <v>487</v>
      </c>
      <c r="F270" s="1539" t="s">
        <v>1012</v>
      </c>
      <c r="G270" s="917" t="s">
        <v>1255</v>
      </c>
      <c r="H270" s="1547"/>
      <c r="I270" s="817"/>
      <c r="J270" s="817"/>
      <c r="K270" s="817"/>
      <c r="L270" s="817"/>
      <c r="M270" s="817"/>
      <c r="N270" s="817"/>
      <c r="O270" s="817"/>
      <c r="P270" s="817"/>
      <c r="Q270" s="817"/>
      <c r="R270" s="817"/>
      <c r="S270" s="817"/>
      <c r="T270" s="817"/>
      <c r="U270" s="817"/>
      <c r="V270" s="817"/>
      <c r="W270" s="817"/>
      <c r="X270" s="817"/>
      <c r="Y270" s="817"/>
      <c r="Z270" s="817"/>
      <c r="AA270" s="817"/>
    </row>
    <row r="271" spans="1:27" ht="17.25">
      <c r="A271" s="774"/>
      <c r="B271" s="1540"/>
      <c r="C271" s="1540"/>
      <c r="D271" s="918" t="s">
        <v>1256</v>
      </c>
      <c r="E271" s="918" t="s">
        <v>1048</v>
      </c>
      <c r="F271" s="1540"/>
      <c r="G271" s="917" t="s">
        <v>1257</v>
      </c>
      <c r="H271" s="1547"/>
      <c r="I271" s="817"/>
      <c r="J271" s="817"/>
      <c r="K271" s="817"/>
      <c r="L271" s="817"/>
      <c r="M271" s="817"/>
      <c r="N271" s="817"/>
      <c r="O271" s="817"/>
      <c r="P271" s="817"/>
      <c r="Q271" s="817"/>
      <c r="R271" s="817"/>
      <c r="S271" s="817"/>
      <c r="T271" s="817"/>
      <c r="U271" s="817"/>
      <c r="V271" s="817"/>
      <c r="W271" s="817"/>
      <c r="X271" s="817"/>
      <c r="Y271" s="817"/>
      <c r="Z271" s="817"/>
      <c r="AA271" s="817"/>
    </row>
    <row r="272" spans="1:27" ht="17.25">
      <c r="A272" s="774"/>
      <c r="B272" s="1540"/>
      <c r="C272" s="1540"/>
      <c r="D272" s="918" t="s">
        <v>1258</v>
      </c>
      <c r="E272" s="918" t="s">
        <v>1054</v>
      </c>
      <c r="F272" s="1540"/>
      <c r="G272" s="917" t="s">
        <v>5434</v>
      </c>
      <c r="H272" s="1547"/>
      <c r="I272" s="817"/>
      <c r="J272" s="817"/>
      <c r="K272" s="817"/>
      <c r="L272" s="817"/>
      <c r="M272" s="817"/>
      <c r="N272" s="817"/>
      <c r="O272" s="817"/>
      <c r="P272" s="817"/>
      <c r="Q272" s="817"/>
      <c r="R272" s="817"/>
      <c r="S272" s="817"/>
      <c r="T272" s="817"/>
      <c r="U272" s="817"/>
      <c r="V272" s="817"/>
      <c r="W272" s="817"/>
      <c r="X272" s="817"/>
      <c r="Y272" s="817"/>
      <c r="Z272" s="817"/>
      <c r="AA272" s="817"/>
    </row>
    <row r="273" spans="1:27" ht="34.5">
      <c r="A273" s="774"/>
      <c r="B273" s="1540"/>
      <c r="C273" s="1540"/>
      <c r="D273" s="918" t="s">
        <v>1260</v>
      </c>
      <c r="E273" s="918" t="s">
        <v>1032</v>
      </c>
      <c r="F273" s="918" t="s">
        <v>1029</v>
      </c>
      <c r="G273" s="917" t="s">
        <v>1261</v>
      </c>
      <c r="H273" s="1547"/>
      <c r="I273" s="817"/>
      <c r="J273" s="817"/>
      <c r="K273" s="817"/>
      <c r="L273" s="817"/>
      <c r="M273" s="817"/>
      <c r="N273" s="817"/>
      <c r="O273" s="817"/>
      <c r="P273" s="817"/>
      <c r="Q273" s="817"/>
      <c r="R273" s="817"/>
      <c r="S273" s="817"/>
      <c r="T273" s="817"/>
      <c r="U273" s="817"/>
      <c r="V273" s="817"/>
      <c r="W273" s="817"/>
      <c r="X273" s="817"/>
      <c r="Y273" s="817"/>
      <c r="Z273" s="817"/>
      <c r="AA273" s="817"/>
    </row>
    <row r="274" spans="1:27" ht="17.25">
      <c r="A274" s="774"/>
      <c r="B274" s="1539" t="s">
        <v>709</v>
      </c>
      <c r="C274" s="1539" t="s">
        <v>432</v>
      </c>
      <c r="D274" s="919" t="s">
        <v>5433</v>
      </c>
      <c r="E274" s="918" t="s">
        <v>5432</v>
      </c>
      <c r="F274" s="918" t="s">
        <v>1012</v>
      </c>
      <c r="G274" s="917" t="s">
        <v>5431</v>
      </c>
      <c r="H274" s="1547"/>
      <c r="I274" s="817"/>
      <c r="J274" s="817"/>
      <c r="K274" s="817"/>
      <c r="L274" s="817"/>
      <c r="M274" s="817"/>
      <c r="N274" s="817"/>
      <c r="O274" s="817"/>
      <c r="P274" s="817"/>
      <c r="Q274" s="817"/>
      <c r="R274" s="817"/>
      <c r="S274" s="817"/>
      <c r="T274" s="817"/>
      <c r="U274" s="817"/>
      <c r="V274" s="817"/>
      <c r="W274" s="817"/>
      <c r="X274" s="817"/>
      <c r="Y274" s="817"/>
      <c r="Z274" s="817"/>
      <c r="AA274" s="817"/>
    </row>
    <row r="275" spans="1:27" ht="17.25">
      <c r="A275" s="774"/>
      <c r="B275" s="1540"/>
      <c r="C275" s="1540"/>
      <c r="D275" s="918" t="s">
        <v>1264</v>
      </c>
      <c r="E275" s="918" t="s">
        <v>870</v>
      </c>
      <c r="F275" s="1539" t="s">
        <v>211</v>
      </c>
      <c r="G275" s="917" t="s">
        <v>5430</v>
      </c>
      <c r="H275" s="1547"/>
      <c r="I275" s="817"/>
      <c r="J275" s="817"/>
      <c r="K275" s="817"/>
      <c r="L275" s="817"/>
      <c r="M275" s="817"/>
      <c r="N275" s="817"/>
      <c r="O275" s="817"/>
      <c r="P275" s="817"/>
      <c r="Q275" s="817"/>
      <c r="R275" s="817"/>
      <c r="S275" s="817"/>
      <c r="T275" s="817"/>
      <c r="U275" s="817"/>
      <c r="V275" s="817"/>
      <c r="W275" s="817"/>
      <c r="X275" s="817"/>
      <c r="Y275" s="817"/>
      <c r="Z275" s="817"/>
      <c r="AA275" s="817"/>
    </row>
    <row r="276" spans="1:27" ht="17.25">
      <c r="A276" s="774"/>
      <c r="B276" s="1540"/>
      <c r="C276" s="1540"/>
      <c r="D276" s="918" t="s">
        <v>1266</v>
      </c>
      <c r="E276" s="918" t="s">
        <v>1267</v>
      </c>
      <c r="F276" s="1540"/>
      <c r="G276" s="917" t="s">
        <v>5429</v>
      </c>
      <c r="H276" s="1547"/>
      <c r="I276" s="817"/>
      <c r="J276" s="817"/>
      <c r="K276" s="817"/>
      <c r="L276" s="817"/>
      <c r="M276" s="817"/>
      <c r="N276" s="817"/>
      <c r="O276" s="817"/>
      <c r="P276" s="817"/>
      <c r="Q276" s="817"/>
      <c r="R276" s="817"/>
      <c r="S276" s="817"/>
      <c r="T276" s="817"/>
      <c r="U276" s="817"/>
      <c r="V276" s="817"/>
      <c r="W276" s="817"/>
      <c r="X276" s="817"/>
      <c r="Y276" s="817"/>
      <c r="Z276" s="817"/>
      <c r="AA276" s="817"/>
    </row>
    <row r="277" spans="1:27" ht="17.25">
      <c r="A277" s="774"/>
      <c r="B277" s="1540"/>
      <c r="C277" s="1540"/>
      <c r="D277" s="919" t="s">
        <v>5428</v>
      </c>
      <c r="E277" s="918" t="s">
        <v>1269</v>
      </c>
      <c r="F277" s="918" t="s">
        <v>815</v>
      </c>
      <c r="G277" s="917" t="s">
        <v>5427</v>
      </c>
      <c r="H277" s="1547"/>
      <c r="I277" s="817"/>
      <c r="J277" s="817"/>
      <c r="K277" s="817"/>
      <c r="L277" s="817"/>
      <c r="M277" s="817"/>
      <c r="N277" s="817"/>
      <c r="O277" s="817"/>
      <c r="P277" s="817"/>
      <c r="Q277" s="817"/>
      <c r="R277" s="817"/>
      <c r="S277" s="817"/>
      <c r="T277" s="817"/>
      <c r="U277" s="817"/>
      <c r="V277" s="817"/>
      <c r="W277" s="817"/>
      <c r="X277" s="817"/>
      <c r="Y277" s="817"/>
      <c r="Z277" s="817"/>
      <c r="AA277" s="817"/>
    </row>
    <row r="278" spans="1:27" ht="17.25">
      <c r="A278" s="774"/>
      <c r="B278" s="1540"/>
      <c r="C278" s="1540"/>
      <c r="D278" s="918" t="s">
        <v>1271</v>
      </c>
      <c r="E278" s="918" t="s">
        <v>1272</v>
      </c>
      <c r="F278" s="918" t="s">
        <v>1273</v>
      </c>
      <c r="G278" s="917" t="s">
        <v>1274</v>
      </c>
      <c r="H278" s="1547"/>
      <c r="I278" s="817"/>
      <c r="J278" s="817"/>
      <c r="K278" s="817"/>
      <c r="L278" s="817"/>
      <c r="M278" s="817"/>
      <c r="N278" s="817"/>
      <c r="O278" s="817"/>
      <c r="P278" s="817"/>
      <c r="Q278" s="817"/>
      <c r="R278" s="817"/>
      <c r="S278" s="817"/>
      <c r="T278" s="817"/>
      <c r="U278" s="817"/>
      <c r="V278" s="817"/>
      <c r="W278" s="817"/>
      <c r="X278" s="817"/>
      <c r="Y278" s="817"/>
      <c r="Z278" s="817"/>
      <c r="AA278" s="817"/>
    </row>
    <row r="279" spans="1:27" ht="17.25">
      <c r="A279" s="774"/>
      <c r="B279" s="1540"/>
      <c r="C279" s="1540"/>
      <c r="D279" s="919" t="s">
        <v>5426</v>
      </c>
      <c r="E279" s="918" t="s">
        <v>1022</v>
      </c>
      <c r="F279" s="918" t="s">
        <v>1029</v>
      </c>
      <c r="G279" s="917" t="s">
        <v>1276</v>
      </c>
      <c r="H279" s="1547"/>
      <c r="I279" s="817"/>
      <c r="J279" s="817"/>
      <c r="K279" s="817"/>
      <c r="L279" s="817"/>
      <c r="M279" s="817"/>
      <c r="N279" s="817"/>
      <c r="O279" s="817"/>
      <c r="P279" s="817"/>
      <c r="Q279" s="817"/>
      <c r="R279" s="817"/>
      <c r="S279" s="817"/>
      <c r="T279" s="817"/>
      <c r="U279" s="817"/>
      <c r="V279" s="817"/>
      <c r="W279" s="817"/>
      <c r="X279" s="817"/>
      <c r="Y279" s="817"/>
      <c r="Z279" s="817"/>
      <c r="AA279" s="817"/>
    </row>
    <row r="280" spans="1:27" ht="17.25">
      <c r="A280" s="774"/>
      <c r="B280" s="1540"/>
      <c r="C280" s="1540"/>
      <c r="D280" s="919" t="s">
        <v>5425</v>
      </c>
      <c r="E280" s="918" t="s">
        <v>1022</v>
      </c>
      <c r="F280" s="918" t="s">
        <v>1012</v>
      </c>
      <c r="G280" s="917" t="s">
        <v>1277</v>
      </c>
      <c r="H280" s="1547"/>
      <c r="I280" s="817"/>
      <c r="J280" s="817"/>
      <c r="K280" s="817"/>
      <c r="L280" s="817"/>
      <c r="M280" s="817"/>
      <c r="N280" s="817"/>
      <c r="O280" s="817"/>
      <c r="P280" s="817"/>
      <c r="Q280" s="817"/>
      <c r="R280" s="817"/>
      <c r="S280" s="817"/>
      <c r="T280" s="817"/>
      <c r="U280" s="817"/>
      <c r="V280" s="817"/>
      <c r="W280" s="817"/>
      <c r="X280" s="817"/>
      <c r="Y280" s="817"/>
      <c r="Z280" s="817"/>
      <c r="AA280" s="817"/>
    </row>
    <row r="281" spans="1:27" ht="17.25">
      <c r="A281" s="774"/>
      <c r="B281" s="1540"/>
      <c r="C281" s="1539" t="s">
        <v>434</v>
      </c>
      <c r="D281" s="919" t="s">
        <v>5424</v>
      </c>
      <c r="E281" s="918" t="s">
        <v>4582</v>
      </c>
      <c r="F281" s="918" t="s">
        <v>1012</v>
      </c>
      <c r="G281" s="917" t="s">
        <v>5423</v>
      </c>
      <c r="H281" s="1547"/>
      <c r="I281" s="817"/>
      <c r="J281" s="817"/>
      <c r="K281" s="817"/>
      <c r="L281" s="817"/>
      <c r="M281" s="817"/>
      <c r="N281" s="817"/>
      <c r="O281" s="817"/>
      <c r="P281" s="817"/>
      <c r="Q281" s="817"/>
      <c r="R281" s="817"/>
      <c r="S281" s="817"/>
      <c r="T281" s="817"/>
      <c r="U281" s="817"/>
      <c r="V281" s="817"/>
      <c r="W281" s="817"/>
      <c r="X281" s="817"/>
      <c r="Y281" s="817"/>
      <c r="Z281" s="817"/>
      <c r="AA281" s="817"/>
    </row>
    <row r="282" spans="1:27" ht="17.25">
      <c r="A282" s="774"/>
      <c r="B282" s="1540"/>
      <c r="C282" s="1539"/>
      <c r="D282" s="919" t="s">
        <v>5422</v>
      </c>
      <c r="E282" s="918" t="s">
        <v>1278</v>
      </c>
      <c r="F282" s="918" t="s">
        <v>875</v>
      </c>
      <c r="G282" s="917" t="s">
        <v>1279</v>
      </c>
      <c r="H282" s="1547"/>
      <c r="I282" s="817"/>
      <c r="J282" s="817"/>
      <c r="K282" s="817"/>
      <c r="L282" s="817"/>
      <c r="M282" s="817"/>
      <c r="N282" s="817"/>
      <c r="O282" s="817"/>
      <c r="P282" s="817"/>
      <c r="Q282" s="817"/>
      <c r="R282" s="817"/>
      <c r="S282" s="817"/>
      <c r="T282" s="817"/>
      <c r="U282" s="817"/>
      <c r="V282" s="817"/>
      <c r="W282" s="817"/>
      <c r="X282" s="817"/>
      <c r="Y282" s="817"/>
      <c r="Z282" s="817"/>
      <c r="AA282" s="817"/>
    </row>
    <row r="283" spans="1:27" ht="17.25">
      <c r="A283" s="774"/>
      <c r="B283" s="1540"/>
      <c r="C283" s="918" t="s">
        <v>435</v>
      </c>
      <c r="D283" s="919" t="s">
        <v>5421</v>
      </c>
      <c r="E283" s="918" t="s">
        <v>1283</v>
      </c>
      <c r="F283" s="918" t="s">
        <v>226</v>
      </c>
      <c r="G283" s="917" t="s">
        <v>1284</v>
      </c>
      <c r="H283" s="1547"/>
      <c r="I283" s="817"/>
      <c r="J283" s="817"/>
      <c r="K283" s="817"/>
      <c r="L283" s="817"/>
      <c r="M283" s="817"/>
      <c r="N283" s="817"/>
      <c r="O283" s="817"/>
      <c r="P283" s="817"/>
      <c r="Q283" s="817"/>
      <c r="R283" s="817"/>
      <c r="S283" s="817"/>
      <c r="T283" s="817"/>
      <c r="U283" s="817"/>
      <c r="V283" s="817"/>
      <c r="W283" s="817"/>
      <c r="X283" s="817"/>
      <c r="Y283" s="817"/>
      <c r="Z283" s="817"/>
      <c r="AA283" s="817"/>
    </row>
    <row r="284" spans="1:27" ht="33" customHeight="1">
      <c r="A284" s="908"/>
      <c r="B284" s="916" t="s">
        <v>5420</v>
      </c>
      <c r="C284" s="916" t="s">
        <v>646</v>
      </c>
      <c r="D284" s="916" t="s">
        <v>647</v>
      </c>
      <c r="E284" s="916" t="s">
        <v>648</v>
      </c>
      <c r="F284" s="916" t="s">
        <v>649</v>
      </c>
      <c r="G284" s="916" t="s">
        <v>650</v>
      </c>
      <c r="H284" s="905"/>
      <c r="I284" s="817"/>
      <c r="J284" s="817"/>
      <c r="K284" s="817"/>
      <c r="L284" s="817"/>
      <c r="M284" s="817"/>
      <c r="N284" s="817"/>
      <c r="O284" s="817"/>
      <c r="P284" s="817"/>
      <c r="Q284" s="817"/>
      <c r="R284" s="817"/>
      <c r="S284" s="817"/>
      <c r="T284" s="817"/>
      <c r="U284" s="817"/>
      <c r="V284" s="817"/>
      <c r="W284" s="817"/>
      <c r="X284" s="817"/>
      <c r="Y284" s="817"/>
      <c r="Z284" s="817"/>
      <c r="AA284" s="817"/>
    </row>
    <row r="285" spans="1:27" ht="17.25">
      <c r="A285" s="908"/>
      <c r="B285" s="1531" t="s">
        <v>676</v>
      </c>
      <c r="C285" s="1531" t="s">
        <v>435</v>
      </c>
      <c r="D285" s="915" t="s">
        <v>1286</v>
      </c>
      <c r="E285" s="915" t="s">
        <v>5397</v>
      </c>
      <c r="F285" s="915" t="s">
        <v>1041</v>
      </c>
      <c r="G285" s="914" t="s">
        <v>5419</v>
      </c>
      <c r="H285" s="905"/>
      <c r="I285" s="817"/>
      <c r="J285" s="817"/>
      <c r="K285" s="817"/>
      <c r="L285" s="817"/>
      <c r="M285" s="817"/>
      <c r="N285" s="817"/>
      <c r="O285" s="817"/>
      <c r="P285" s="817"/>
      <c r="Q285" s="817"/>
      <c r="R285" s="817"/>
      <c r="S285" s="817"/>
      <c r="T285" s="817"/>
      <c r="U285" s="817"/>
      <c r="V285" s="817"/>
      <c r="W285" s="817"/>
      <c r="X285" s="817"/>
      <c r="Y285" s="817"/>
      <c r="Z285" s="817"/>
      <c r="AA285" s="817"/>
    </row>
    <row r="286" spans="1:27" ht="17.25">
      <c r="A286" s="908"/>
      <c r="B286" s="1532"/>
      <c r="C286" s="1532"/>
      <c r="D286" s="915" t="s">
        <v>5418</v>
      </c>
      <c r="E286" s="915" t="s">
        <v>5385</v>
      </c>
      <c r="F286" s="915" t="s">
        <v>1041</v>
      </c>
      <c r="G286" s="914" t="s">
        <v>5417</v>
      </c>
      <c r="H286" s="905"/>
      <c r="I286" s="817"/>
      <c r="J286" s="817"/>
      <c r="K286" s="817"/>
      <c r="L286" s="817"/>
      <c r="M286" s="817"/>
      <c r="N286" s="817"/>
      <c r="O286" s="817"/>
      <c r="P286" s="817"/>
      <c r="Q286" s="817"/>
      <c r="R286" s="817"/>
      <c r="S286" s="817"/>
      <c r="T286" s="817"/>
      <c r="U286" s="817"/>
      <c r="V286" s="817"/>
      <c r="W286" s="817"/>
      <c r="X286" s="817"/>
      <c r="Y286" s="817"/>
      <c r="Z286" s="817"/>
      <c r="AA286" s="817"/>
    </row>
    <row r="287" spans="1:27" ht="17.25">
      <c r="A287" s="908"/>
      <c r="B287" s="915" t="s">
        <v>709</v>
      </c>
      <c r="C287" s="915" t="s">
        <v>434</v>
      </c>
      <c r="D287" s="915" t="s">
        <v>5416</v>
      </c>
      <c r="E287" s="915" t="s">
        <v>1018</v>
      </c>
      <c r="F287" s="915" t="s">
        <v>1041</v>
      </c>
      <c r="G287" s="914" t="s">
        <v>5415</v>
      </c>
      <c r="H287" s="905"/>
      <c r="I287" s="817"/>
      <c r="J287" s="817"/>
      <c r="K287" s="817"/>
      <c r="L287" s="817"/>
      <c r="M287" s="817"/>
      <c r="N287" s="817"/>
      <c r="O287" s="817"/>
      <c r="P287" s="817"/>
      <c r="Q287" s="817"/>
      <c r="R287" s="817"/>
      <c r="S287" s="817"/>
      <c r="T287" s="817"/>
      <c r="U287" s="817"/>
      <c r="V287" s="817"/>
      <c r="W287" s="817"/>
      <c r="X287" s="817"/>
      <c r="Y287" s="817"/>
      <c r="Z287" s="817"/>
      <c r="AA287" s="817"/>
    </row>
    <row r="288" spans="1:27" ht="33" customHeight="1">
      <c r="A288" s="908"/>
      <c r="B288" s="913" t="s">
        <v>4976</v>
      </c>
      <c r="C288" s="913" t="s">
        <v>5414</v>
      </c>
      <c r="D288" s="913" t="s">
        <v>647</v>
      </c>
      <c r="E288" s="913" t="s">
        <v>648</v>
      </c>
      <c r="F288" s="913" t="s">
        <v>649</v>
      </c>
      <c r="G288" s="913" t="s">
        <v>650</v>
      </c>
      <c r="H288" s="905"/>
      <c r="I288" s="817"/>
      <c r="J288" s="817"/>
      <c r="K288" s="817"/>
      <c r="L288" s="817"/>
      <c r="M288" s="817"/>
      <c r="N288" s="817"/>
      <c r="O288" s="817"/>
      <c r="P288" s="817"/>
      <c r="Q288" s="817"/>
      <c r="R288" s="817"/>
      <c r="S288" s="817"/>
      <c r="T288" s="817"/>
      <c r="U288" s="817"/>
      <c r="V288" s="817"/>
      <c r="W288" s="817"/>
      <c r="X288" s="817"/>
      <c r="Y288" s="817"/>
      <c r="Z288" s="817"/>
      <c r="AA288" s="817"/>
    </row>
    <row r="289" spans="1:27" ht="18">
      <c r="A289" s="908"/>
      <c r="B289" s="1405" t="s">
        <v>5413</v>
      </c>
      <c r="C289" s="1405" t="s">
        <v>435</v>
      </c>
      <c r="D289" s="911" t="s">
        <v>5412</v>
      </c>
      <c r="E289" s="911" t="s">
        <v>5397</v>
      </c>
      <c r="F289" s="1405" t="s">
        <v>5411</v>
      </c>
      <c r="G289" s="910" t="s">
        <v>5410</v>
      </c>
      <c r="H289" s="905"/>
      <c r="I289" s="817"/>
      <c r="J289" s="817"/>
      <c r="K289" s="817"/>
      <c r="L289" s="817"/>
      <c r="M289" s="817"/>
      <c r="N289" s="817"/>
      <c r="O289" s="817"/>
      <c r="P289" s="817"/>
      <c r="Q289" s="817"/>
      <c r="R289" s="817"/>
      <c r="S289" s="817"/>
      <c r="T289" s="817"/>
      <c r="U289" s="817"/>
      <c r="V289" s="817"/>
      <c r="W289" s="817"/>
      <c r="X289" s="817"/>
      <c r="Y289" s="817"/>
      <c r="Z289" s="817"/>
      <c r="AA289" s="817"/>
    </row>
    <row r="290" spans="1:27" ht="18">
      <c r="A290" s="908"/>
      <c r="B290" s="1406"/>
      <c r="C290" s="1406"/>
      <c r="D290" s="911" t="s">
        <v>5409</v>
      </c>
      <c r="E290" s="911" t="s">
        <v>5385</v>
      </c>
      <c r="F290" s="1406"/>
      <c r="G290" s="910" t="s">
        <v>5408</v>
      </c>
      <c r="H290" s="905"/>
      <c r="I290" s="817"/>
      <c r="J290" s="817"/>
      <c r="K290" s="817"/>
      <c r="L290" s="817"/>
      <c r="M290" s="817"/>
      <c r="N290" s="817"/>
      <c r="O290" s="817"/>
      <c r="P290" s="817"/>
      <c r="Q290" s="817"/>
      <c r="R290" s="817"/>
      <c r="S290" s="817"/>
      <c r="T290" s="817"/>
      <c r="U290" s="817"/>
      <c r="V290" s="817"/>
      <c r="W290" s="817"/>
      <c r="X290" s="817"/>
      <c r="Y290" s="817"/>
      <c r="Z290" s="817"/>
      <c r="AA290" s="817"/>
    </row>
    <row r="291" spans="1:27" ht="18">
      <c r="A291" s="908"/>
      <c r="B291" s="1407"/>
      <c r="C291" s="1407"/>
      <c r="D291" s="911" t="s">
        <v>5407</v>
      </c>
      <c r="E291" s="911" t="s">
        <v>5385</v>
      </c>
      <c r="F291" s="1406"/>
      <c r="G291" s="910" t="s">
        <v>5406</v>
      </c>
      <c r="H291" s="905"/>
      <c r="I291" s="817"/>
      <c r="J291" s="817"/>
      <c r="K291" s="817"/>
      <c r="L291" s="817"/>
      <c r="M291" s="817"/>
      <c r="N291" s="817"/>
      <c r="O291" s="817"/>
      <c r="P291" s="817"/>
      <c r="Q291" s="817"/>
      <c r="R291" s="817"/>
      <c r="S291" s="817"/>
      <c r="T291" s="817"/>
      <c r="U291" s="817"/>
      <c r="V291" s="817"/>
      <c r="W291" s="817"/>
      <c r="X291" s="817"/>
      <c r="Y291" s="817"/>
      <c r="Z291" s="817"/>
      <c r="AA291" s="817"/>
    </row>
    <row r="292" spans="1:27" ht="18">
      <c r="A292" s="908"/>
      <c r="B292" s="1405" t="s">
        <v>5405</v>
      </c>
      <c r="C292" s="912" t="s">
        <v>5404</v>
      </c>
      <c r="D292" s="911" t="s">
        <v>5403</v>
      </c>
      <c r="E292" s="911" t="s">
        <v>5402</v>
      </c>
      <c r="F292" s="1406"/>
      <c r="G292" s="910" t="s">
        <v>5401</v>
      </c>
      <c r="H292" s="905"/>
      <c r="I292" s="817"/>
      <c r="J292" s="817"/>
      <c r="K292" s="817"/>
      <c r="L292" s="817"/>
      <c r="M292" s="817"/>
      <c r="N292" s="817"/>
      <c r="O292" s="817"/>
      <c r="P292" s="817"/>
      <c r="Q292" s="817"/>
      <c r="R292" s="817"/>
      <c r="S292" s="817"/>
      <c r="T292" s="817"/>
      <c r="U292" s="817"/>
      <c r="V292" s="817"/>
      <c r="W292" s="817"/>
      <c r="X292" s="817"/>
      <c r="Y292" s="817"/>
      <c r="Z292" s="817"/>
      <c r="AA292" s="817"/>
    </row>
    <row r="293" spans="1:27" ht="18">
      <c r="A293" s="908"/>
      <c r="B293" s="1406"/>
      <c r="C293" s="1405" t="s">
        <v>435</v>
      </c>
      <c r="D293" s="911" t="s">
        <v>5400</v>
      </c>
      <c r="E293" s="911" t="s">
        <v>5394</v>
      </c>
      <c r="F293" s="1406"/>
      <c r="G293" s="910" t="s">
        <v>5399</v>
      </c>
      <c r="H293" s="905"/>
      <c r="I293" s="817"/>
      <c r="J293" s="817"/>
      <c r="K293" s="817"/>
      <c r="L293" s="817"/>
      <c r="M293" s="817"/>
      <c r="N293" s="817"/>
      <c r="O293" s="817"/>
      <c r="P293" s="817"/>
      <c r="Q293" s="817"/>
      <c r="R293" s="817"/>
      <c r="S293" s="817"/>
      <c r="T293" s="817"/>
      <c r="U293" s="817"/>
      <c r="V293" s="817"/>
      <c r="W293" s="817"/>
      <c r="X293" s="817"/>
      <c r="Y293" s="817"/>
      <c r="Z293" s="817"/>
      <c r="AA293" s="817"/>
    </row>
    <row r="294" spans="1:27" ht="18">
      <c r="A294" s="908"/>
      <c r="B294" s="1406"/>
      <c r="C294" s="1406"/>
      <c r="D294" s="911" t="s">
        <v>5398</v>
      </c>
      <c r="E294" s="911" t="s">
        <v>5397</v>
      </c>
      <c r="F294" s="1406"/>
      <c r="G294" s="910" t="s">
        <v>5396</v>
      </c>
      <c r="H294" s="905"/>
      <c r="I294" s="817"/>
      <c r="J294" s="817"/>
      <c r="K294" s="817"/>
      <c r="L294" s="817"/>
      <c r="M294" s="817"/>
      <c r="N294" s="817"/>
      <c r="O294" s="817"/>
      <c r="P294" s="817"/>
      <c r="Q294" s="817"/>
      <c r="R294" s="817"/>
      <c r="S294" s="817"/>
      <c r="T294" s="817"/>
      <c r="U294" s="817"/>
      <c r="V294" s="817"/>
      <c r="W294" s="817"/>
      <c r="X294" s="817"/>
      <c r="Y294" s="817"/>
      <c r="Z294" s="817"/>
      <c r="AA294" s="817"/>
    </row>
    <row r="295" spans="1:27" ht="18">
      <c r="A295" s="908"/>
      <c r="B295" s="1406"/>
      <c r="C295" s="1406"/>
      <c r="D295" s="911" t="s">
        <v>5395</v>
      </c>
      <c r="E295" s="911" t="s">
        <v>5394</v>
      </c>
      <c r="F295" s="1406"/>
      <c r="G295" s="910" t="s">
        <v>5393</v>
      </c>
      <c r="H295" s="905"/>
      <c r="I295" s="817"/>
      <c r="J295" s="817"/>
      <c r="K295" s="817"/>
      <c r="L295" s="817"/>
      <c r="M295" s="817"/>
      <c r="N295" s="817"/>
      <c r="O295" s="817"/>
      <c r="P295" s="817"/>
      <c r="Q295" s="817"/>
      <c r="R295" s="817"/>
      <c r="S295" s="817"/>
      <c r="T295" s="817"/>
      <c r="U295" s="817"/>
      <c r="V295" s="817"/>
      <c r="W295" s="817"/>
      <c r="X295" s="817"/>
      <c r="Y295" s="817"/>
      <c r="Z295" s="817"/>
      <c r="AA295" s="817"/>
    </row>
    <row r="296" spans="1:27" ht="18">
      <c r="A296" s="908"/>
      <c r="B296" s="1406"/>
      <c r="C296" s="1406"/>
      <c r="D296" s="911" t="s">
        <v>5392</v>
      </c>
      <c r="E296" s="911" t="s">
        <v>5385</v>
      </c>
      <c r="F296" s="1406"/>
      <c r="G296" s="910" t="s">
        <v>5391</v>
      </c>
      <c r="H296" s="905"/>
      <c r="I296" s="817"/>
      <c r="J296" s="817"/>
      <c r="K296" s="817"/>
      <c r="L296" s="817"/>
      <c r="M296" s="817"/>
      <c r="N296" s="817"/>
      <c r="O296" s="817"/>
      <c r="P296" s="817"/>
      <c r="Q296" s="817"/>
      <c r="R296" s="817"/>
      <c r="S296" s="817"/>
      <c r="T296" s="817"/>
      <c r="U296" s="817"/>
      <c r="V296" s="817"/>
      <c r="W296" s="817"/>
      <c r="X296" s="817"/>
      <c r="Y296" s="817"/>
      <c r="Z296" s="817"/>
      <c r="AA296" s="817"/>
    </row>
    <row r="297" spans="1:27" ht="18">
      <c r="A297" s="908"/>
      <c r="B297" s="1406"/>
      <c r="C297" s="1406"/>
      <c r="D297" s="911" t="s">
        <v>5390</v>
      </c>
      <c r="E297" s="911" t="s">
        <v>5381</v>
      </c>
      <c r="F297" s="1406"/>
      <c r="G297" s="910" t="s">
        <v>5389</v>
      </c>
      <c r="H297" s="905"/>
      <c r="I297" s="817"/>
      <c r="J297" s="817"/>
      <c r="K297" s="817"/>
      <c r="L297" s="817"/>
      <c r="M297" s="817"/>
      <c r="N297" s="817"/>
      <c r="O297" s="817"/>
      <c r="P297" s="817"/>
      <c r="Q297" s="817"/>
      <c r="R297" s="817"/>
      <c r="S297" s="817"/>
      <c r="T297" s="817"/>
      <c r="U297" s="817"/>
      <c r="V297" s="817"/>
      <c r="W297" s="817"/>
      <c r="X297" s="817"/>
      <c r="Y297" s="817"/>
      <c r="Z297" s="817"/>
      <c r="AA297" s="817"/>
    </row>
    <row r="298" spans="1:27" ht="36">
      <c r="A298" s="908"/>
      <c r="B298" s="1406"/>
      <c r="C298" s="1406"/>
      <c r="D298" s="911" t="s">
        <v>5388</v>
      </c>
      <c r="E298" s="911" t="s">
        <v>5381</v>
      </c>
      <c r="F298" s="1406"/>
      <c r="G298" s="910" t="s">
        <v>5387</v>
      </c>
      <c r="H298" s="905"/>
      <c r="I298" s="817"/>
      <c r="J298" s="817"/>
      <c r="K298" s="817"/>
      <c r="L298" s="817"/>
      <c r="M298" s="817"/>
      <c r="N298" s="817"/>
      <c r="O298" s="817"/>
      <c r="P298" s="817"/>
      <c r="Q298" s="817"/>
      <c r="R298" s="817"/>
      <c r="S298" s="817"/>
      <c r="T298" s="817"/>
      <c r="U298" s="817"/>
      <c r="V298" s="817"/>
      <c r="W298" s="817"/>
      <c r="X298" s="817"/>
      <c r="Y298" s="817"/>
      <c r="Z298" s="817"/>
      <c r="AA298" s="817"/>
    </row>
    <row r="299" spans="1:27" ht="18">
      <c r="A299" s="908"/>
      <c r="B299" s="1407"/>
      <c r="C299" s="1407"/>
      <c r="D299" s="911" t="s">
        <v>5386</v>
      </c>
      <c r="E299" s="911" t="s">
        <v>5385</v>
      </c>
      <c r="F299" s="1407"/>
      <c r="G299" s="910" t="s">
        <v>5384</v>
      </c>
      <c r="H299" s="905"/>
      <c r="I299" s="817"/>
      <c r="J299" s="817"/>
      <c r="K299" s="817"/>
      <c r="L299" s="817"/>
      <c r="M299" s="817"/>
      <c r="N299" s="817"/>
      <c r="O299" s="817"/>
      <c r="P299" s="817"/>
      <c r="Q299" s="817"/>
      <c r="R299" s="817"/>
      <c r="S299" s="817"/>
      <c r="T299" s="817"/>
      <c r="U299" s="817"/>
      <c r="V299" s="817"/>
      <c r="W299" s="817"/>
      <c r="X299" s="817"/>
      <c r="Y299" s="817"/>
      <c r="Z299" s="817"/>
      <c r="AA299" s="817"/>
    </row>
    <row r="300" spans="1:27" ht="18">
      <c r="A300" s="908"/>
      <c r="B300" s="911" t="s">
        <v>709</v>
      </c>
      <c r="C300" s="911" t="s">
        <v>5383</v>
      </c>
      <c r="D300" s="911" t="s">
        <v>5382</v>
      </c>
      <c r="E300" s="911" t="s">
        <v>5381</v>
      </c>
      <c r="F300" s="911" t="s">
        <v>5380</v>
      </c>
      <c r="G300" s="910" t="s">
        <v>5379</v>
      </c>
      <c r="H300" s="905"/>
      <c r="I300" s="817"/>
      <c r="J300" s="817"/>
      <c r="K300" s="817"/>
      <c r="L300" s="817"/>
      <c r="M300" s="817"/>
      <c r="N300" s="817"/>
      <c r="O300" s="817"/>
      <c r="P300" s="817"/>
      <c r="Q300" s="817"/>
      <c r="R300" s="817"/>
      <c r="S300" s="817"/>
      <c r="T300" s="817"/>
      <c r="U300" s="817"/>
      <c r="V300" s="817"/>
      <c r="W300" s="817"/>
      <c r="X300" s="817"/>
      <c r="Y300" s="817"/>
      <c r="Z300" s="817"/>
      <c r="AA300" s="817"/>
    </row>
    <row r="301" spans="1:27" ht="33" customHeight="1">
      <c r="A301" s="908"/>
      <c r="B301" s="909" t="s">
        <v>1804</v>
      </c>
      <c r="C301" s="909" t="s">
        <v>646</v>
      </c>
      <c r="D301" s="909" t="s">
        <v>647</v>
      </c>
      <c r="E301" s="909" t="s">
        <v>648</v>
      </c>
      <c r="F301" s="909" t="s">
        <v>649</v>
      </c>
      <c r="G301" s="909" t="s">
        <v>650</v>
      </c>
      <c r="H301" s="905"/>
      <c r="I301" s="817"/>
      <c r="J301" s="817"/>
      <c r="K301" s="817"/>
      <c r="L301" s="817"/>
      <c r="M301" s="817"/>
      <c r="N301" s="817"/>
      <c r="O301" s="817"/>
      <c r="P301" s="817"/>
      <c r="Q301" s="817"/>
      <c r="R301" s="817"/>
      <c r="S301" s="817"/>
      <c r="T301" s="817"/>
      <c r="U301" s="817"/>
      <c r="V301" s="817"/>
      <c r="W301" s="817"/>
      <c r="X301" s="817"/>
      <c r="Y301" s="817"/>
      <c r="Z301" s="817"/>
      <c r="AA301" s="817"/>
    </row>
    <row r="302" spans="1:27" ht="17.25">
      <c r="A302" s="908"/>
      <c r="B302" s="907" t="s">
        <v>709</v>
      </c>
      <c r="C302" s="907" t="s">
        <v>432</v>
      </c>
      <c r="D302" s="907" t="s">
        <v>1209</v>
      </c>
      <c r="E302" s="907" t="s">
        <v>905</v>
      </c>
      <c r="F302" s="907" t="s">
        <v>226</v>
      </c>
      <c r="G302" s="906" t="s">
        <v>5378</v>
      </c>
      <c r="H302" s="905"/>
      <c r="I302" s="817"/>
      <c r="J302" s="817"/>
      <c r="K302" s="817"/>
      <c r="L302" s="817"/>
      <c r="M302" s="817"/>
      <c r="N302" s="817"/>
      <c r="O302" s="817"/>
      <c r="P302" s="817"/>
      <c r="Q302" s="817"/>
      <c r="R302" s="817"/>
      <c r="S302" s="817"/>
      <c r="T302" s="817"/>
      <c r="U302" s="817"/>
      <c r="V302" s="817"/>
      <c r="W302" s="817"/>
      <c r="X302" s="817"/>
      <c r="Y302" s="817"/>
      <c r="Z302" s="817"/>
      <c r="AA302" s="817"/>
    </row>
    <row r="303" spans="1:27" ht="17.25">
      <c r="A303" s="908"/>
      <c r="B303" s="907" t="s">
        <v>709</v>
      </c>
      <c r="C303" s="907" t="s">
        <v>435</v>
      </c>
      <c r="D303" s="907" t="s">
        <v>5377</v>
      </c>
      <c r="E303" s="907" t="s">
        <v>905</v>
      </c>
      <c r="F303" s="907" t="s">
        <v>226</v>
      </c>
      <c r="G303" s="906" t="s">
        <v>1211</v>
      </c>
      <c r="H303" s="905"/>
      <c r="I303" s="817"/>
      <c r="J303" s="817"/>
      <c r="K303" s="817"/>
      <c r="L303" s="817"/>
      <c r="M303" s="817"/>
      <c r="N303" s="817"/>
      <c r="O303" s="817"/>
      <c r="P303" s="817"/>
      <c r="Q303" s="817"/>
      <c r="R303" s="817"/>
      <c r="S303" s="817"/>
      <c r="T303" s="817"/>
      <c r="U303" s="817"/>
      <c r="V303" s="817"/>
      <c r="W303" s="817"/>
      <c r="X303" s="817"/>
      <c r="Y303" s="817"/>
      <c r="Z303" s="817"/>
      <c r="AA303" s="817"/>
    </row>
    <row r="304" spans="1:27" ht="16.5">
      <c r="A304" s="774"/>
      <c r="B304" s="903"/>
      <c r="C304" s="904"/>
      <c r="D304" s="904"/>
      <c r="E304" s="904"/>
      <c r="F304" s="903"/>
      <c r="G304" s="902"/>
      <c r="H304" s="901"/>
      <c r="I304" s="817"/>
      <c r="J304" s="817"/>
      <c r="K304" s="817"/>
      <c r="L304" s="817"/>
      <c r="M304" s="817"/>
      <c r="N304" s="817"/>
      <c r="O304" s="817"/>
      <c r="P304" s="817"/>
      <c r="Q304" s="817"/>
      <c r="R304" s="817"/>
      <c r="S304" s="817"/>
      <c r="T304" s="817"/>
      <c r="U304" s="817"/>
      <c r="V304" s="817"/>
      <c r="W304" s="817"/>
      <c r="X304" s="817"/>
      <c r="Y304" s="817"/>
      <c r="Z304" s="817"/>
      <c r="AA304" s="817"/>
    </row>
    <row r="305" spans="1:27">
      <c r="I305" s="817"/>
      <c r="J305" s="817"/>
      <c r="K305" s="817"/>
      <c r="L305" s="817"/>
      <c r="M305" s="817"/>
      <c r="N305" s="817"/>
      <c r="O305" s="817"/>
      <c r="P305" s="817"/>
      <c r="Q305" s="817"/>
      <c r="R305" s="817"/>
      <c r="S305" s="817"/>
      <c r="T305" s="817"/>
      <c r="U305" s="817"/>
      <c r="V305" s="817"/>
      <c r="W305" s="817"/>
      <c r="X305" s="817"/>
      <c r="Y305" s="817"/>
      <c r="Z305" s="817"/>
      <c r="AA305" s="817"/>
    </row>
    <row r="306" spans="1:27">
      <c r="I306" s="817"/>
      <c r="J306" s="817"/>
      <c r="K306" s="817"/>
      <c r="L306" s="817"/>
      <c r="M306" s="817"/>
      <c r="N306" s="817"/>
      <c r="O306" s="817"/>
      <c r="P306" s="817"/>
      <c r="Q306" s="817"/>
      <c r="R306" s="817"/>
      <c r="S306" s="817"/>
      <c r="T306" s="817"/>
      <c r="U306" s="817"/>
      <c r="V306" s="817"/>
      <c r="W306" s="817"/>
      <c r="X306" s="817"/>
      <c r="Y306" s="817"/>
      <c r="Z306" s="817"/>
      <c r="AA306" s="817"/>
    </row>
    <row r="307" spans="1:27">
      <c r="I307" s="817"/>
      <c r="J307" s="817"/>
      <c r="K307" s="817"/>
      <c r="L307" s="817"/>
      <c r="M307" s="817"/>
      <c r="N307" s="817"/>
      <c r="O307" s="817"/>
      <c r="P307" s="817"/>
      <c r="Q307" s="817"/>
      <c r="R307" s="817"/>
      <c r="S307" s="817"/>
      <c r="T307" s="817"/>
      <c r="U307" s="817"/>
      <c r="V307" s="817"/>
      <c r="W307" s="817"/>
      <c r="X307" s="817"/>
      <c r="Y307" s="817"/>
      <c r="Z307" s="817"/>
      <c r="AA307" s="817"/>
    </row>
    <row r="308" spans="1:27">
      <c r="I308" s="817"/>
      <c r="J308" s="817"/>
      <c r="K308" s="817"/>
      <c r="L308" s="817"/>
      <c r="M308" s="817"/>
      <c r="N308" s="817"/>
      <c r="O308" s="817"/>
      <c r="P308" s="817"/>
      <c r="Q308" s="817"/>
      <c r="R308" s="817"/>
      <c r="S308" s="817"/>
      <c r="T308" s="817"/>
      <c r="U308" s="817"/>
      <c r="V308" s="817"/>
      <c r="W308" s="817"/>
      <c r="X308" s="817"/>
      <c r="Y308" s="817"/>
      <c r="Z308" s="817"/>
      <c r="AA308" s="817"/>
    </row>
    <row r="309" spans="1:27">
      <c r="I309" s="817"/>
      <c r="J309" s="817"/>
      <c r="K309" s="817"/>
      <c r="L309" s="817"/>
      <c r="M309" s="817"/>
      <c r="N309" s="817"/>
      <c r="O309" s="817"/>
      <c r="P309" s="817"/>
      <c r="Q309" s="817"/>
      <c r="R309" s="817"/>
      <c r="S309" s="817"/>
      <c r="T309" s="817"/>
      <c r="U309" s="817"/>
      <c r="V309" s="817"/>
      <c r="W309" s="817"/>
      <c r="X309" s="817"/>
      <c r="Y309" s="817"/>
      <c r="Z309" s="817"/>
      <c r="AA309" s="817"/>
    </row>
    <row r="310" spans="1:27">
      <c r="I310" s="817"/>
      <c r="J310" s="817"/>
      <c r="K310" s="817"/>
      <c r="L310" s="817"/>
      <c r="M310" s="817"/>
      <c r="N310" s="817"/>
      <c r="O310" s="817"/>
      <c r="P310" s="817"/>
      <c r="Q310" s="817"/>
      <c r="R310" s="817"/>
      <c r="S310" s="817"/>
      <c r="T310" s="817"/>
      <c r="U310" s="817"/>
      <c r="V310" s="817"/>
      <c r="W310" s="817"/>
      <c r="X310" s="817"/>
      <c r="Y310" s="817"/>
      <c r="Z310" s="817"/>
      <c r="AA310" s="817"/>
    </row>
    <row r="311" spans="1:27">
      <c r="I311" s="817"/>
      <c r="J311" s="817"/>
      <c r="K311" s="817"/>
      <c r="L311" s="817"/>
      <c r="M311" s="817"/>
      <c r="N311" s="817"/>
      <c r="O311" s="817"/>
      <c r="P311" s="817"/>
      <c r="Q311" s="817"/>
      <c r="R311" s="817"/>
      <c r="S311" s="817"/>
      <c r="T311" s="817"/>
      <c r="U311" s="817"/>
      <c r="V311" s="817"/>
      <c r="W311" s="817"/>
      <c r="X311" s="817"/>
      <c r="Y311" s="817"/>
      <c r="Z311" s="817"/>
      <c r="AA311" s="817"/>
    </row>
    <row r="312" spans="1:27">
      <c r="I312" s="817"/>
      <c r="J312" s="817"/>
      <c r="K312" s="817"/>
      <c r="L312" s="817"/>
      <c r="M312" s="817"/>
      <c r="N312" s="817"/>
      <c r="O312" s="817"/>
      <c r="P312" s="817"/>
      <c r="Q312" s="817"/>
      <c r="R312" s="817"/>
      <c r="S312" s="817"/>
      <c r="T312" s="817"/>
      <c r="U312" s="817"/>
      <c r="V312" s="817"/>
      <c r="W312" s="817"/>
      <c r="X312" s="817"/>
      <c r="Y312" s="817"/>
      <c r="Z312" s="817"/>
      <c r="AA312" s="817"/>
    </row>
    <row r="313" spans="1:27">
      <c r="I313" s="817"/>
      <c r="J313" s="817"/>
      <c r="K313" s="817"/>
      <c r="L313" s="817"/>
      <c r="M313" s="817"/>
      <c r="N313" s="817"/>
      <c r="O313" s="817"/>
      <c r="P313" s="817"/>
      <c r="Q313" s="817"/>
      <c r="R313" s="817"/>
      <c r="S313" s="817"/>
      <c r="T313" s="817"/>
      <c r="U313" s="817"/>
      <c r="V313" s="817"/>
      <c r="W313" s="817"/>
      <c r="X313" s="817"/>
      <c r="Y313" s="817"/>
      <c r="Z313" s="817"/>
      <c r="AA313" s="817"/>
    </row>
    <row r="314" spans="1:27">
      <c r="I314" s="817"/>
      <c r="J314" s="817"/>
      <c r="K314" s="817"/>
      <c r="L314" s="817"/>
      <c r="M314" s="817"/>
      <c r="N314" s="817"/>
      <c r="O314" s="817"/>
      <c r="P314" s="817"/>
      <c r="Q314" s="817"/>
      <c r="R314" s="817"/>
      <c r="S314" s="817"/>
      <c r="T314" s="817"/>
      <c r="U314" s="817"/>
      <c r="V314" s="817"/>
      <c r="W314" s="817"/>
      <c r="X314" s="817"/>
      <c r="Y314" s="817"/>
      <c r="Z314" s="817"/>
      <c r="AA314" s="817"/>
    </row>
    <row r="315" spans="1:27">
      <c r="I315" s="817"/>
      <c r="J315" s="817"/>
      <c r="K315" s="817"/>
      <c r="L315" s="817"/>
      <c r="M315" s="817"/>
      <c r="N315" s="817"/>
      <c r="O315" s="817"/>
      <c r="P315" s="817"/>
      <c r="Q315" s="817"/>
      <c r="R315" s="817"/>
      <c r="S315" s="817"/>
      <c r="T315" s="817"/>
      <c r="U315" s="817"/>
      <c r="V315" s="817"/>
      <c r="W315" s="817"/>
      <c r="X315" s="817"/>
      <c r="Y315" s="817"/>
      <c r="Z315" s="817"/>
      <c r="AA315" s="817"/>
    </row>
    <row r="316" spans="1:27">
      <c r="A316" s="800"/>
      <c r="B316" s="800"/>
      <c r="C316" s="800"/>
      <c r="D316" s="800"/>
      <c r="E316" s="800"/>
      <c r="F316" s="800"/>
      <c r="G316" s="800"/>
      <c r="H316" s="800"/>
      <c r="I316" s="817"/>
      <c r="J316" s="817"/>
      <c r="K316" s="817"/>
      <c r="L316" s="817"/>
      <c r="M316" s="817"/>
      <c r="N316" s="817"/>
      <c r="O316" s="817"/>
      <c r="P316" s="817"/>
      <c r="Q316" s="817"/>
      <c r="R316" s="817"/>
      <c r="S316" s="817"/>
      <c r="T316" s="817"/>
      <c r="U316" s="817"/>
      <c r="V316" s="817"/>
      <c r="W316" s="817"/>
      <c r="X316" s="817"/>
      <c r="Y316" s="817"/>
      <c r="Z316" s="817"/>
      <c r="AA316" s="817"/>
    </row>
    <row r="317" spans="1:27">
      <c r="A317" s="800"/>
      <c r="B317" s="800"/>
      <c r="C317" s="800"/>
      <c r="D317" s="800"/>
      <c r="E317" s="800"/>
      <c r="F317" s="800"/>
      <c r="G317" s="800"/>
      <c r="H317" s="800"/>
      <c r="I317" s="817"/>
      <c r="J317" s="817"/>
      <c r="K317" s="817"/>
      <c r="L317" s="817"/>
      <c r="M317" s="817"/>
      <c r="N317" s="817"/>
      <c r="O317" s="817"/>
      <c r="P317" s="817"/>
      <c r="Q317" s="817"/>
      <c r="R317" s="817"/>
      <c r="S317" s="817"/>
      <c r="T317" s="817"/>
      <c r="U317" s="817"/>
      <c r="V317" s="817"/>
      <c r="W317" s="817"/>
      <c r="X317" s="817"/>
      <c r="Y317" s="817"/>
      <c r="Z317" s="817"/>
      <c r="AA317" s="817"/>
    </row>
    <row r="318" spans="1:27">
      <c r="A318" s="800"/>
      <c r="B318" s="800"/>
      <c r="C318" s="800"/>
      <c r="D318" s="800"/>
      <c r="E318" s="800"/>
      <c r="F318" s="800"/>
      <c r="G318" s="800"/>
      <c r="H318" s="800"/>
      <c r="I318" s="817"/>
      <c r="J318" s="817"/>
      <c r="K318" s="817"/>
      <c r="L318" s="817"/>
      <c r="M318" s="817"/>
      <c r="N318" s="817"/>
      <c r="O318" s="817"/>
      <c r="P318" s="817"/>
      <c r="Q318" s="817"/>
      <c r="R318" s="817"/>
      <c r="S318" s="817"/>
      <c r="T318" s="817"/>
      <c r="U318" s="817"/>
      <c r="V318" s="817"/>
      <c r="W318" s="817"/>
      <c r="X318" s="817"/>
      <c r="Y318" s="817"/>
      <c r="Z318" s="817"/>
      <c r="AA318" s="817"/>
    </row>
    <row r="319" spans="1:27">
      <c r="A319" s="800"/>
      <c r="B319" s="800"/>
      <c r="C319" s="800"/>
      <c r="D319" s="800"/>
      <c r="E319" s="800"/>
      <c r="F319" s="800"/>
      <c r="G319" s="800"/>
      <c r="H319" s="800"/>
      <c r="I319" s="817"/>
      <c r="J319" s="817"/>
      <c r="K319" s="817"/>
      <c r="L319" s="817"/>
      <c r="M319" s="817"/>
      <c r="N319" s="817"/>
      <c r="O319" s="817"/>
      <c r="P319" s="817"/>
      <c r="Q319" s="817"/>
      <c r="R319" s="817"/>
      <c r="S319" s="817"/>
      <c r="T319" s="817"/>
      <c r="U319" s="817"/>
      <c r="V319" s="817"/>
      <c r="W319" s="817"/>
      <c r="X319" s="817"/>
      <c r="Y319" s="817"/>
      <c r="Z319" s="817"/>
      <c r="AA319" s="817"/>
    </row>
    <row r="320" spans="1:27">
      <c r="A320" s="800"/>
      <c r="B320" s="800"/>
      <c r="C320" s="800"/>
      <c r="D320" s="800"/>
      <c r="E320" s="800"/>
      <c r="F320" s="800"/>
      <c r="G320" s="800"/>
      <c r="H320" s="800"/>
      <c r="I320" s="817"/>
      <c r="J320" s="817"/>
      <c r="K320" s="817"/>
      <c r="L320" s="817"/>
      <c r="M320" s="817"/>
      <c r="N320" s="817"/>
      <c r="O320" s="817"/>
      <c r="P320" s="817"/>
      <c r="Q320" s="817"/>
      <c r="R320" s="817"/>
      <c r="S320" s="817"/>
      <c r="T320" s="817"/>
      <c r="U320" s="817"/>
      <c r="V320" s="817"/>
      <c r="W320" s="817"/>
      <c r="X320" s="817"/>
      <c r="Y320" s="817"/>
      <c r="Z320" s="817"/>
      <c r="AA320" s="817"/>
    </row>
    <row r="321" spans="1:27">
      <c r="A321" s="800"/>
      <c r="B321" s="800"/>
      <c r="C321" s="800"/>
      <c r="D321" s="800"/>
      <c r="E321" s="800"/>
      <c r="F321" s="800"/>
      <c r="G321" s="800"/>
      <c r="H321" s="800"/>
      <c r="I321" s="817"/>
      <c r="J321" s="817"/>
      <c r="K321" s="817"/>
      <c r="L321" s="817"/>
      <c r="M321" s="817"/>
      <c r="N321" s="817"/>
      <c r="O321" s="817"/>
      <c r="P321" s="817"/>
      <c r="Q321" s="817"/>
      <c r="R321" s="817"/>
      <c r="S321" s="817"/>
      <c r="T321" s="817"/>
      <c r="U321" s="817"/>
      <c r="V321" s="817"/>
      <c r="W321" s="817"/>
      <c r="X321" s="817"/>
      <c r="Y321" s="817"/>
      <c r="Z321" s="817"/>
      <c r="AA321" s="817"/>
    </row>
    <row r="322" spans="1:27">
      <c r="A322" s="800"/>
      <c r="B322" s="800"/>
      <c r="C322" s="800"/>
      <c r="D322" s="800"/>
      <c r="E322" s="800"/>
      <c r="F322" s="800"/>
      <c r="G322" s="800"/>
      <c r="H322" s="800"/>
      <c r="I322" s="817"/>
      <c r="J322" s="817"/>
      <c r="K322" s="817"/>
      <c r="L322" s="817"/>
      <c r="M322" s="817"/>
      <c r="N322" s="817"/>
      <c r="O322" s="817"/>
      <c r="P322" s="817"/>
      <c r="Q322" s="817"/>
      <c r="R322" s="817"/>
      <c r="S322" s="817"/>
      <c r="T322" s="817"/>
      <c r="U322" s="817"/>
      <c r="V322" s="817"/>
      <c r="W322" s="817"/>
      <c r="X322" s="817"/>
      <c r="Y322" s="817"/>
      <c r="Z322" s="817"/>
      <c r="AA322" s="817"/>
    </row>
    <row r="323" spans="1:27">
      <c r="A323" s="800"/>
      <c r="B323" s="800"/>
      <c r="C323" s="800"/>
      <c r="D323" s="800"/>
      <c r="E323" s="800"/>
      <c r="F323" s="800"/>
      <c r="G323" s="800"/>
      <c r="H323" s="800"/>
      <c r="I323" s="817"/>
      <c r="J323" s="817"/>
      <c r="K323" s="817"/>
      <c r="L323" s="817"/>
      <c r="M323" s="817"/>
      <c r="N323" s="817"/>
      <c r="O323" s="817"/>
      <c r="P323" s="817"/>
      <c r="Q323" s="817"/>
      <c r="R323" s="817"/>
      <c r="S323" s="817"/>
      <c r="T323" s="817"/>
      <c r="U323" s="817"/>
      <c r="V323" s="817"/>
      <c r="W323" s="817"/>
      <c r="X323" s="817"/>
      <c r="Y323" s="817"/>
      <c r="Z323" s="817"/>
      <c r="AA323" s="817"/>
    </row>
    <row r="324" spans="1:27">
      <c r="A324" s="800"/>
      <c r="B324" s="800"/>
      <c r="C324" s="800"/>
      <c r="D324" s="800"/>
      <c r="E324" s="800"/>
      <c r="F324" s="800"/>
      <c r="G324" s="800"/>
      <c r="H324" s="800"/>
      <c r="I324" s="817"/>
      <c r="J324" s="817"/>
      <c r="K324" s="817"/>
      <c r="L324" s="817"/>
      <c r="M324" s="817"/>
      <c r="N324" s="817"/>
      <c r="O324" s="817"/>
      <c r="P324" s="817"/>
      <c r="Q324" s="817"/>
      <c r="R324" s="817"/>
      <c r="S324" s="817"/>
      <c r="T324" s="817"/>
      <c r="U324" s="817"/>
      <c r="V324" s="817"/>
      <c r="W324" s="817"/>
      <c r="X324" s="817"/>
      <c r="Y324" s="817"/>
      <c r="Z324" s="817"/>
      <c r="AA324" s="817"/>
    </row>
    <row r="325" spans="1:27">
      <c r="A325" s="800"/>
      <c r="B325" s="800"/>
      <c r="C325" s="800"/>
      <c r="D325" s="800"/>
      <c r="E325" s="800"/>
      <c r="F325" s="800"/>
      <c r="G325" s="800"/>
      <c r="H325" s="800"/>
      <c r="I325" s="817"/>
      <c r="J325" s="817"/>
      <c r="K325" s="817"/>
      <c r="L325" s="817"/>
      <c r="M325" s="817"/>
      <c r="N325" s="817"/>
      <c r="O325" s="817"/>
      <c r="P325" s="817"/>
      <c r="Q325" s="817"/>
      <c r="R325" s="817"/>
      <c r="S325" s="817"/>
      <c r="T325" s="817"/>
      <c r="U325" s="817"/>
      <c r="V325" s="817"/>
      <c r="W325" s="817"/>
      <c r="X325" s="817"/>
      <c r="Y325" s="817"/>
      <c r="Z325" s="817"/>
      <c r="AA325" s="817"/>
    </row>
    <row r="326" spans="1:27">
      <c r="A326" s="800"/>
      <c r="B326" s="800"/>
      <c r="C326" s="800"/>
      <c r="D326" s="800"/>
      <c r="E326" s="800"/>
      <c r="F326" s="800"/>
      <c r="G326" s="800"/>
      <c r="H326" s="800"/>
      <c r="I326" s="817"/>
      <c r="J326" s="817"/>
      <c r="K326" s="817"/>
      <c r="L326" s="817"/>
      <c r="M326" s="817"/>
      <c r="N326" s="817"/>
      <c r="O326" s="817"/>
      <c r="P326" s="817"/>
      <c r="Q326" s="817"/>
      <c r="R326" s="817"/>
      <c r="S326" s="817"/>
      <c r="T326" s="817"/>
      <c r="U326" s="817"/>
      <c r="V326" s="817"/>
      <c r="W326" s="817"/>
      <c r="X326" s="817"/>
      <c r="Y326" s="817"/>
      <c r="Z326" s="817"/>
      <c r="AA326" s="817"/>
    </row>
    <row r="327" spans="1:27">
      <c r="A327" s="800"/>
      <c r="B327" s="800"/>
      <c r="C327" s="800"/>
      <c r="D327" s="800"/>
      <c r="E327" s="800"/>
      <c r="F327" s="800"/>
      <c r="G327" s="800"/>
      <c r="H327" s="800"/>
      <c r="I327" s="817"/>
      <c r="J327" s="817"/>
      <c r="K327" s="817"/>
      <c r="L327" s="817"/>
      <c r="M327" s="817"/>
      <c r="N327" s="817"/>
      <c r="O327" s="817"/>
      <c r="P327" s="817"/>
      <c r="Q327" s="817"/>
      <c r="R327" s="817"/>
      <c r="S327" s="817"/>
      <c r="T327" s="817"/>
      <c r="U327" s="817"/>
      <c r="V327" s="817"/>
      <c r="W327" s="817"/>
      <c r="X327" s="817"/>
      <c r="Y327" s="817"/>
      <c r="Z327" s="817"/>
      <c r="AA327" s="817"/>
    </row>
    <row r="328" spans="1:27">
      <c r="A328" s="800"/>
      <c r="B328" s="800"/>
      <c r="C328" s="800"/>
      <c r="D328" s="800"/>
      <c r="E328" s="800"/>
      <c r="F328" s="800"/>
      <c r="G328" s="800"/>
      <c r="H328" s="800"/>
      <c r="I328" s="817"/>
      <c r="J328" s="817"/>
      <c r="K328" s="817"/>
      <c r="L328" s="817"/>
      <c r="M328" s="817"/>
      <c r="N328" s="817"/>
      <c r="O328" s="817"/>
      <c r="P328" s="817"/>
      <c r="Q328" s="817"/>
      <c r="R328" s="817"/>
      <c r="S328" s="817"/>
      <c r="T328" s="817"/>
      <c r="U328" s="817"/>
      <c r="V328" s="817"/>
      <c r="W328" s="817"/>
      <c r="X328" s="817"/>
      <c r="Y328" s="817"/>
      <c r="Z328" s="817"/>
      <c r="AA328" s="817"/>
    </row>
    <row r="329" spans="1:27">
      <c r="A329" s="800"/>
      <c r="B329" s="800"/>
      <c r="C329" s="800"/>
      <c r="D329" s="800"/>
      <c r="E329" s="800"/>
      <c r="F329" s="800"/>
      <c r="G329" s="800"/>
      <c r="H329" s="800"/>
      <c r="I329" s="817"/>
      <c r="J329" s="817"/>
      <c r="K329" s="817"/>
      <c r="L329" s="817"/>
      <c r="M329" s="817"/>
      <c r="N329" s="817"/>
      <c r="O329" s="817"/>
      <c r="P329" s="817"/>
      <c r="Q329" s="817"/>
      <c r="R329" s="817"/>
      <c r="S329" s="817"/>
      <c r="T329" s="817"/>
      <c r="U329" s="817"/>
      <c r="V329" s="817"/>
      <c r="W329" s="817"/>
      <c r="X329" s="817"/>
      <c r="Y329" s="817"/>
      <c r="Z329" s="817"/>
      <c r="AA329" s="817"/>
    </row>
    <row r="330" spans="1:27">
      <c r="A330" s="800"/>
      <c r="B330" s="800"/>
      <c r="C330" s="800"/>
      <c r="D330" s="800"/>
      <c r="E330" s="800"/>
      <c r="F330" s="800"/>
      <c r="G330" s="800"/>
      <c r="H330" s="800"/>
      <c r="I330" s="817"/>
      <c r="J330" s="817"/>
      <c r="K330" s="817"/>
      <c r="L330" s="817"/>
      <c r="M330" s="817"/>
      <c r="N330" s="817"/>
      <c r="O330" s="817"/>
      <c r="P330" s="817"/>
      <c r="Q330" s="817"/>
      <c r="R330" s="817"/>
      <c r="S330" s="817"/>
      <c r="T330" s="817"/>
      <c r="U330" s="817"/>
      <c r="V330" s="817"/>
      <c r="W330" s="817"/>
      <c r="X330" s="817"/>
      <c r="Y330" s="817"/>
      <c r="Z330" s="817"/>
      <c r="AA330" s="817"/>
    </row>
    <row r="331" spans="1:27">
      <c r="A331" s="800"/>
      <c r="B331" s="800"/>
      <c r="C331" s="800"/>
      <c r="D331" s="800"/>
      <c r="E331" s="800"/>
      <c r="F331" s="800"/>
      <c r="G331" s="800"/>
      <c r="H331" s="800"/>
      <c r="I331" s="817"/>
      <c r="J331" s="817"/>
      <c r="K331" s="817"/>
      <c r="L331" s="817"/>
      <c r="M331" s="817"/>
      <c r="N331" s="817"/>
      <c r="O331" s="817"/>
      <c r="P331" s="817"/>
      <c r="Q331" s="817"/>
      <c r="R331" s="817"/>
      <c r="S331" s="817"/>
      <c r="T331" s="817"/>
      <c r="U331" s="817"/>
      <c r="V331" s="817"/>
      <c r="W331" s="817"/>
      <c r="X331" s="817"/>
      <c r="Y331" s="817"/>
      <c r="Z331" s="817"/>
      <c r="AA331" s="817"/>
    </row>
    <row r="332" spans="1:27">
      <c r="A332" s="800"/>
      <c r="B332" s="800"/>
      <c r="C332" s="800"/>
      <c r="D332" s="800"/>
      <c r="E332" s="800"/>
      <c r="F332" s="800"/>
      <c r="G332" s="800"/>
      <c r="H332" s="800"/>
      <c r="I332" s="817"/>
      <c r="J332" s="817"/>
      <c r="K332" s="817"/>
      <c r="L332" s="817"/>
      <c r="M332" s="817"/>
      <c r="N332" s="817"/>
      <c r="O332" s="817"/>
      <c r="P332" s="817"/>
      <c r="Q332" s="817"/>
      <c r="R332" s="817"/>
      <c r="S332" s="817"/>
      <c r="T332" s="817"/>
      <c r="U332" s="817"/>
      <c r="V332" s="817"/>
      <c r="W332" s="817"/>
      <c r="X332" s="817"/>
      <c r="Y332" s="817"/>
      <c r="Z332" s="817"/>
      <c r="AA332" s="817"/>
    </row>
    <row r="333" spans="1:27">
      <c r="A333" s="800"/>
      <c r="B333" s="800"/>
      <c r="C333" s="800"/>
      <c r="D333" s="800"/>
      <c r="E333" s="800"/>
      <c r="F333" s="800"/>
      <c r="G333" s="800"/>
      <c r="H333" s="800"/>
      <c r="I333" s="817"/>
      <c r="J333" s="817"/>
      <c r="K333" s="817"/>
      <c r="L333" s="817"/>
      <c r="M333" s="817"/>
      <c r="N333" s="817"/>
      <c r="O333" s="817"/>
      <c r="P333" s="817"/>
      <c r="Q333" s="817"/>
      <c r="R333" s="817"/>
      <c r="S333" s="817"/>
      <c r="T333" s="817"/>
      <c r="U333" s="817"/>
      <c r="V333" s="817"/>
      <c r="W333" s="817"/>
      <c r="X333" s="817"/>
      <c r="Y333" s="817"/>
      <c r="Z333" s="817"/>
      <c r="AA333" s="817"/>
    </row>
    <row r="334" spans="1:27">
      <c r="A334" s="800"/>
      <c r="B334" s="800"/>
      <c r="C334" s="800"/>
      <c r="D334" s="800"/>
      <c r="E334" s="800"/>
      <c r="F334" s="800"/>
      <c r="G334" s="800"/>
      <c r="H334" s="800"/>
      <c r="I334" s="817"/>
      <c r="J334" s="817"/>
      <c r="K334" s="817"/>
      <c r="L334" s="817"/>
      <c r="M334" s="817"/>
      <c r="N334" s="817"/>
      <c r="O334" s="817"/>
      <c r="P334" s="817"/>
      <c r="Q334" s="817"/>
      <c r="R334" s="817"/>
      <c r="S334" s="817"/>
      <c r="T334" s="817"/>
      <c r="U334" s="817"/>
      <c r="V334" s="817"/>
      <c r="W334" s="817"/>
      <c r="X334" s="817"/>
      <c r="Y334" s="817"/>
      <c r="Z334" s="817"/>
      <c r="AA334" s="817"/>
    </row>
    <row r="335" spans="1:27">
      <c r="A335" s="800"/>
      <c r="B335" s="800"/>
      <c r="C335" s="800"/>
      <c r="D335" s="800"/>
      <c r="E335" s="800"/>
      <c r="F335" s="800"/>
      <c r="G335" s="800"/>
      <c r="H335" s="800"/>
      <c r="I335" s="817"/>
      <c r="J335" s="817"/>
      <c r="K335" s="817"/>
      <c r="L335" s="817"/>
      <c r="M335" s="817"/>
      <c r="N335" s="817"/>
      <c r="O335" s="817"/>
      <c r="P335" s="817"/>
      <c r="Q335" s="817"/>
      <c r="R335" s="817"/>
      <c r="S335" s="817"/>
      <c r="T335" s="817"/>
      <c r="U335" s="817"/>
      <c r="V335" s="817"/>
      <c r="W335" s="817"/>
      <c r="X335" s="817"/>
      <c r="Y335" s="817"/>
      <c r="Z335" s="817"/>
      <c r="AA335" s="817"/>
    </row>
    <row r="336" spans="1:27">
      <c r="A336" s="800"/>
      <c r="B336" s="800"/>
      <c r="C336" s="800"/>
      <c r="D336" s="800"/>
      <c r="E336" s="800"/>
      <c r="F336" s="800"/>
      <c r="G336" s="800"/>
      <c r="H336" s="800"/>
      <c r="I336" s="817"/>
      <c r="J336" s="817"/>
      <c r="K336" s="817"/>
      <c r="L336" s="817"/>
      <c r="M336" s="817"/>
      <c r="N336" s="817"/>
      <c r="O336" s="817"/>
      <c r="P336" s="817"/>
      <c r="Q336" s="817"/>
      <c r="R336" s="817"/>
      <c r="S336" s="817"/>
      <c r="T336" s="817"/>
      <c r="U336" s="817"/>
      <c r="V336" s="817"/>
      <c r="W336" s="817"/>
      <c r="X336" s="817"/>
      <c r="Y336" s="817"/>
      <c r="Z336" s="817"/>
      <c r="AA336" s="817"/>
    </row>
    <row r="337" spans="1:27">
      <c r="A337" s="800"/>
      <c r="B337" s="800"/>
      <c r="C337" s="800"/>
      <c r="D337" s="800"/>
      <c r="E337" s="800"/>
      <c r="F337" s="800"/>
      <c r="G337" s="800"/>
      <c r="H337" s="800"/>
      <c r="I337" s="817"/>
      <c r="J337" s="817"/>
      <c r="K337" s="817"/>
      <c r="L337" s="817"/>
      <c r="M337" s="817"/>
      <c r="N337" s="817"/>
      <c r="O337" s="817"/>
      <c r="P337" s="817"/>
      <c r="Q337" s="817"/>
      <c r="R337" s="817"/>
      <c r="S337" s="817"/>
      <c r="T337" s="817"/>
      <c r="U337" s="817"/>
      <c r="V337" s="817"/>
      <c r="W337" s="817"/>
      <c r="X337" s="817"/>
      <c r="Y337" s="817"/>
      <c r="Z337" s="817"/>
      <c r="AA337" s="817"/>
    </row>
    <row r="338" spans="1:27">
      <c r="A338" s="800"/>
      <c r="B338" s="800"/>
      <c r="C338" s="800"/>
      <c r="D338" s="800"/>
      <c r="E338" s="800"/>
      <c r="F338" s="800"/>
      <c r="G338" s="800"/>
      <c r="H338" s="800"/>
      <c r="I338" s="817"/>
      <c r="J338" s="817"/>
      <c r="K338" s="817"/>
      <c r="L338" s="817"/>
      <c r="M338" s="817"/>
      <c r="N338" s="817"/>
      <c r="O338" s="817"/>
      <c r="P338" s="817"/>
      <c r="Q338" s="817"/>
      <c r="R338" s="817"/>
      <c r="S338" s="817"/>
      <c r="T338" s="817"/>
      <c r="U338" s="817"/>
      <c r="V338" s="817"/>
      <c r="W338" s="817"/>
      <c r="X338" s="817"/>
      <c r="Y338" s="817"/>
      <c r="Z338" s="817"/>
      <c r="AA338" s="817"/>
    </row>
    <row r="339" spans="1:27">
      <c r="A339" s="800"/>
      <c r="B339" s="800"/>
      <c r="C339" s="800"/>
      <c r="D339" s="800"/>
      <c r="E339" s="800"/>
      <c r="F339" s="800"/>
      <c r="G339" s="800"/>
      <c r="H339" s="800"/>
      <c r="I339" s="817"/>
      <c r="J339" s="817"/>
      <c r="K339" s="817"/>
      <c r="L339" s="817"/>
      <c r="M339" s="817"/>
      <c r="N339" s="817"/>
      <c r="O339" s="817"/>
      <c r="P339" s="817"/>
      <c r="Q339" s="817"/>
      <c r="R339" s="817"/>
      <c r="S339" s="817"/>
      <c r="T339" s="817"/>
      <c r="U339" s="817"/>
      <c r="V339" s="817"/>
      <c r="W339" s="817"/>
      <c r="X339" s="817"/>
      <c r="Y339" s="817"/>
      <c r="Z339" s="817"/>
      <c r="AA339" s="817"/>
    </row>
    <row r="340" spans="1:27">
      <c r="A340" s="800"/>
      <c r="B340" s="800"/>
      <c r="C340" s="800"/>
      <c r="D340" s="800"/>
      <c r="E340" s="800"/>
      <c r="F340" s="800"/>
      <c r="G340" s="800"/>
      <c r="H340" s="800"/>
      <c r="I340" s="817"/>
      <c r="J340" s="817"/>
      <c r="K340" s="817"/>
      <c r="L340" s="817"/>
      <c r="M340" s="817"/>
      <c r="N340" s="817"/>
      <c r="O340" s="817"/>
      <c r="P340" s="817"/>
      <c r="Q340" s="817"/>
      <c r="R340" s="817"/>
      <c r="S340" s="817"/>
      <c r="T340" s="817"/>
      <c r="U340" s="817"/>
      <c r="V340" s="817"/>
      <c r="W340" s="817"/>
      <c r="X340" s="817"/>
      <c r="Y340" s="817"/>
      <c r="Z340" s="817"/>
      <c r="AA340" s="817"/>
    </row>
    <row r="341" spans="1:27">
      <c r="A341" s="800"/>
      <c r="B341" s="800"/>
      <c r="C341" s="800"/>
      <c r="D341" s="800"/>
      <c r="E341" s="800"/>
      <c r="F341" s="800"/>
      <c r="G341" s="800"/>
      <c r="H341" s="800"/>
      <c r="I341" s="817"/>
      <c r="J341" s="817"/>
      <c r="K341" s="817"/>
      <c r="L341" s="817"/>
      <c r="M341" s="817"/>
      <c r="N341" s="817"/>
      <c r="O341" s="817"/>
      <c r="P341" s="817"/>
      <c r="Q341" s="817"/>
      <c r="R341" s="817"/>
      <c r="S341" s="817"/>
      <c r="T341" s="817"/>
      <c r="U341" s="817"/>
      <c r="V341" s="817"/>
      <c r="W341" s="817"/>
      <c r="X341" s="817"/>
      <c r="Y341" s="817"/>
      <c r="Z341" s="817"/>
      <c r="AA341" s="817"/>
    </row>
    <row r="342" spans="1:27">
      <c r="A342" s="800"/>
      <c r="B342" s="800"/>
      <c r="C342" s="800"/>
      <c r="D342" s="800"/>
      <c r="E342" s="800"/>
      <c r="F342" s="800"/>
      <c r="G342" s="800"/>
      <c r="H342" s="800"/>
      <c r="I342" s="817"/>
      <c r="J342" s="817"/>
      <c r="K342" s="817"/>
      <c r="L342" s="817"/>
      <c r="M342" s="817"/>
      <c r="N342" s="817"/>
      <c r="O342" s="817"/>
      <c r="P342" s="817"/>
      <c r="Q342" s="817"/>
      <c r="R342" s="817"/>
      <c r="S342" s="817"/>
      <c r="T342" s="817"/>
      <c r="U342" s="817"/>
      <c r="V342" s="817"/>
      <c r="W342" s="817"/>
      <c r="X342" s="817"/>
      <c r="Y342" s="817"/>
      <c r="Z342" s="817"/>
      <c r="AA342" s="817"/>
    </row>
    <row r="343" spans="1:27">
      <c r="A343" s="800"/>
      <c r="B343" s="800"/>
      <c r="C343" s="800"/>
      <c r="D343" s="800"/>
      <c r="E343" s="800"/>
      <c r="F343" s="800"/>
      <c r="G343" s="800"/>
      <c r="H343" s="800"/>
      <c r="I343" s="817"/>
      <c r="J343" s="817"/>
      <c r="K343" s="817"/>
      <c r="L343" s="817"/>
      <c r="M343" s="817"/>
      <c r="N343" s="817"/>
      <c r="O343" s="817"/>
      <c r="P343" s="817"/>
      <c r="Q343" s="817"/>
      <c r="R343" s="817"/>
      <c r="S343" s="817"/>
      <c r="T343" s="817"/>
      <c r="U343" s="817"/>
      <c r="V343" s="817"/>
      <c r="W343" s="817"/>
      <c r="X343" s="817"/>
      <c r="Y343" s="817"/>
      <c r="Z343" s="817"/>
      <c r="AA343" s="817"/>
    </row>
    <row r="344" spans="1:27">
      <c r="A344" s="800"/>
      <c r="B344" s="800"/>
      <c r="C344" s="800"/>
      <c r="D344" s="800"/>
      <c r="E344" s="800"/>
      <c r="F344" s="800"/>
      <c r="G344" s="800"/>
      <c r="H344" s="800"/>
      <c r="I344" s="817"/>
      <c r="J344" s="817"/>
      <c r="K344" s="817"/>
      <c r="L344" s="817"/>
      <c r="M344" s="817"/>
      <c r="N344" s="817"/>
      <c r="O344" s="817"/>
      <c r="P344" s="817"/>
      <c r="Q344" s="817"/>
      <c r="R344" s="817"/>
      <c r="S344" s="817"/>
      <c r="T344" s="817"/>
      <c r="U344" s="817"/>
      <c r="V344" s="817"/>
      <c r="W344" s="817"/>
      <c r="X344" s="817"/>
      <c r="Y344" s="817"/>
      <c r="Z344" s="817"/>
      <c r="AA344" s="817"/>
    </row>
    <row r="345" spans="1:27">
      <c r="A345" s="800"/>
      <c r="B345" s="800"/>
      <c r="C345" s="800"/>
      <c r="D345" s="800"/>
      <c r="E345" s="800"/>
      <c r="F345" s="800"/>
      <c r="G345" s="800"/>
      <c r="H345" s="800"/>
      <c r="I345" s="817"/>
      <c r="J345" s="817"/>
      <c r="K345" s="817"/>
      <c r="L345" s="817"/>
      <c r="M345" s="817"/>
      <c r="N345" s="817"/>
      <c r="O345" s="817"/>
      <c r="P345" s="817"/>
      <c r="Q345" s="817"/>
      <c r="R345" s="817"/>
      <c r="S345" s="817"/>
      <c r="T345" s="817"/>
      <c r="U345" s="817"/>
      <c r="V345" s="817"/>
      <c r="W345" s="817"/>
      <c r="X345" s="817"/>
      <c r="Y345" s="817"/>
      <c r="Z345" s="817"/>
      <c r="AA345" s="817"/>
    </row>
    <row r="346" spans="1:27">
      <c r="A346" s="800"/>
      <c r="B346" s="800"/>
      <c r="C346" s="800"/>
      <c r="D346" s="800"/>
      <c r="E346" s="800"/>
      <c r="F346" s="800"/>
      <c r="G346" s="800"/>
      <c r="H346" s="800"/>
      <c r="I346" s="817"/>
      <c r="J346" s="817"/>
      <c r="K346" s="817"/>
      <c r="L346" s="817"/>
      <c r="M346" s="817"/>
      <c r="N346" s="817"/>
      <c r="O346" s="817"/>
      <c r="P346" s="817"/>
      <c r="Q346" s="817"/>
      <c r="R346" s="817"/>
      <c r="S346" s="817"/>
      <c r="T346" s="817"/>
      <c r="U346" s="817"/>
      <c r="V346" s="817"/>
      <c r="W346" s="817"/>
      <c r="X346" s="817"/>
      <c r="Y346" s="817"/>
      <c r="Z346" s="817"/>
      <c r="AA346" s="817"/>
    </row>
    <row r="347" spans="1:27">
      <c r="A347" s="800"/>
      <c r="B347" s="800"/>
      <c r="C347" s="800"/>
      <c r="D347" s="800"/>
      <c r="E347" s="800"/>
      <c r="F347" s="800"/>
      <c r="G347" s="800"/>
      <c r="H347" s="800"/>
      <c r="I347" s="817"/>
      <c r="J347" s="817"/>
      <c r="K347" s="817"/>
      <c r="L347" s="817"/>
      <c r="M347" s="817"/>
      <c r="N347" s="817"/>
      <c r="O347" s="817"/>
      <c r="P347" s="817"/>
      <c r="Q347" s="817"/>
      <c r="R347" s="817"/>
      <c r="S347" s="817"/>
      <c r="T347" s="817"/>
      <c r="U347" s="817"/>
      <c r="V347" s="817"/>
      <c r="W347" s="817"/>
      <c r="X347" s="817"/>
      <c r="Y347" s="817"/>
      <c r="Z347" s="817"/>
      <c r="AA347" s="817"/>
    </row>
    <row r="348" spans="1:27">
      <c r="A348" s="800"/>
      <c r="B348" s="800"/>
      <c r="C348" s="800"/>
      <c r="D348" s="800"/>
      <c r="E348" s="800"/>
      <c r="F348" s="800"/>
      <c r="G348" s="800"/>
      <c r="H348" s="800"/>
      <c r="I348" s="817"/>
      <c r="J348" s="817"/>
      <c r="K348" s="817"/>
      <c r="L348" s="817"/>
      <c r="M348" s="817"/>
      <c r="N348" s="817"/>
      <c r="O348" s="817"/>
      <c r="P348" s="817"/>
      <c r="Q348" s="817"/>
      <c r="R348" s="817"/>
      <c r="S348" s="817"/>
      <c r="T348" s="817"/>
      <c r="U348" s="817"/>
      <c r="V348" s="817"/>
      <c r="W348" s="817"/>
      <c r="X348" s="817"/>
      <c r="Y348" s="817"/>
      <c r="Z348" s="817"/>
      <c r="AA348" s="817"/>
    </row>
    <row r="349" spans="1:27">
      <c r="A349" s="800"/>
      <c r="B349" s="800"/>
      <c r="C349" s="800"/>
      <c r="D349" s="800"/>
      <c r="E349" s="800"/>
      <c r="F349" s="800"/>
      <c r="G349" s="800"/>
      <c r="H349" s="800"/>
      <c r="I349" s="817"/>
      <c r="J349" s="817"/>
      <c r="K349" s="817"/>
      <c r="L349" s="817"/>
      <c r="M349" s="817"/>
      <c r="N349" s="817"/>
      <c r="O349" s="817"/>
      <c r="P349" s="817"/>
      <c r="Q349" s="817"/>
      <c r="R349" s="817"/>
      <c r="S349" s="817"/>
      <c r="T349" s="817"/>
      <c r="U349" s="817"/>
      <c r="V349" s="817"/>
      <c r="W349" s="817"/>
      <c r="X349" s="817"/>
      <c r="Y349" s="817"/>
      <c r="Z349" s="817"/>
      <c r="AA349" s="817"/>
    </row>
    <row r="350" spans="1:27">
      <c r="A350" s="800"/>
      <c r="B350" s="800"/>
      <c r="C350" s="800"/>
      <c r="D350" s="800"/>
      <c r="E350" s="800"/>
      <c r="F350" s="800"/>
      <c r="G350" s="800"/>
      <c r="H350" s="800"/>
      <c r="I350" s="817"/>
      <c r="J350" s="817"/>
      <c r="K350" s="817"/>
      <c r="L350" s="817"/>
      <c r="M350" s="817"/>
      <c r="N350" s="817"/>
      <c r="O350" s="817"/>
      <c r="P350" s="817"/>
      <c r="Q350" s="817"/>
      <c r="R350" s="817"/>
      <c r="S350" s="817"/>
      <c r="T350" s="817"/>
      <c r="U350" s="817"/>
      <c r="V350" s="817"/>
      <c r="W350" s="817"/>
      <c r="X350" s="817"/>
      <c r="Y350" s="817"/>
      <c r="Z350" s="817"/>
      <c r="AA350" s="817"/>
    </row>
    <row r="351" spans="1:27">
      <c r="A351" s="800"/>
      <c r="B351" s="800"/>
      <c r="C351" s="800"/>
      <c r="D351" s="800"/>
      <c r="E351" s="800"/>
      <c r="F351" s="800"/>
      <c r="G351" s="800"/>
      <c r="H351" s="800"/>
      <c r="I351" s="817"/>
      <c r="J351" s="817"/>
      <c r="K351" s="817"/>
      <c r="L351" s="817"/>
      <c r="M351" s="817"/>
      <c r="N351" s="817"/>
      <c r="O351" s="817"/>
      <c r="P351" s="817"/>
      <c r="Q351" s="817"/>
      <c r="R351" s="817"/>
      <c r="S351" s="817"/>
      <c r="T351" s="817"/>
      <c r="U351" s="817"/>
      <c r="V351" s="817"/>
      <c r="W351" s="817"/>
      <c r="X351" s="817"/>
      <c r="Y351" s="817"/>
      <c r="Z351" s="817"/>
      <c r="AA351" s="817"/>
    </row>
    <row r="352" spans="1:27">
      <c r="A352" s="800"/>
      <c r="B352" s="800"/>
      <c r="C352" s="800"/>
      <c r="D352" s="800"/>
      <c r="E352" s="800"/>
      <c r="F352" s="800"/>
      <c r="G352" s="800"/>
      <c r="H352" s="800"/>
      <c r="I352" s="817"/>
      <c r="J352" s="817"/>
      <c r="K352" s="817"/>
      <c r="L352" s="817"/>
      <c r="M352" s="817"/>
      <c r="N352" s="817"/>
      <c r="O352" s="817"/>
      <c r="P352" s="817"/>
      <c r="Q352" s="817"/>
      <c r="R352" s="817"/>
      <c r="S352" s="817"/>
      <c r="T352" s="817"/>
      <c r="U352" s="817"/>
      <c r="V352" s="817"/>
      <c r="W352" s="817"/>
      <c r="X352" s="817"/>
      <c r="Y352" s="817"/>
      <c r="Z352" s="817"/>
      <c r="AA352" s="817"/>
    </row>
    <row r="353" spans="1:27">
      <c r="A353" s="800"/>
      <c r="B353" s="800"/>
      <c r="C353" s="800"/>
      <c r="D353" s="800"/>
      <c r="E353" s="800"/>
      <c r="F353" s="800"/>
      <c r="G353" s="800"/>
      <c r="H353" s="800"/>
      <c r="I353" s="817"/>
      <c r="J353" s="817"/>
      <c r="K353" s="817"/>
      <c r="L353" s="817"/>
      <c r="M353" s="817"/>
      <c r="N353" s="817"/>
      <c r="O353" s="817"/>
      <c r="P353" s="817"/>
      <c r="Q353" s="817"/>
      <c r="R353" s="817"/>
      <c r="S353" s="817"/>
      <c r="T353" s="817"/>
      <c r="U353" s="817"/>
      <c r="V353" s="817"/>
      <c r="W353" s="817"/>
      <c r="X353" s="817"/>
      <c r="Y353" s="817"/>
      <c r="Z353" s="817"/>
      <c r="AA353" s="817"/>
    </row>
    <row r="354" spans="1:27">
      <c r="A354" s="800"/>
      <c r="B354" s="800"/>
      <c r="C354" s="800"/>
      <c r="D354" s="800"/>
      <c r="E354" s="800"/>
      <c r="F354" s="800"/>
      <c r="G354" s="800"/>
      <c r="H354" s="800"/>
      <c r="I354" s="817"/>
      <c r="J354" s="817"/>
      <c r="K354" s="817"/>
      <c r="L354" s="817"/>
      <c r="M354" s="817"/>
      <c r="N354" s="817"/>
      <c r="O354" s="817"/>
      <c r="P354" s="817"/>
      <c r="Q354" s="817"/>
      <c r="R354" s="817"/>
      <c r="S354" s="817"/>
      <c r="T354" s="817"/>
      <c r="U354" s="817"/>
      <c r="V354" s="817"/>
      <c r="W354" s="817"/>
      <c r="X354" s="817"/>
      <c r="Y354" s="817"/>
      <c r="Z354" s="817"/>
      <c r="AA354" s="817"/>
    </row>
    <row r="355" spans="1:27">
      <c r="A355" s="800"/>
      <c r="B355" s="800"/>
      <c r="C355" s="800"/>
      <c r="D355" s="800"/>
      <c r="E355" s="800"/>
      <c r="F355" s="800"/>
      <c r="G355" s="800"/>
      <c r="H355" s="800"/>
      <c r="I355" s="817"/>
      <c r="J355" s="817"/>
      <c r="K355" s="817"/>
      <c r="L355" s="817"/>
      <c r="M355" s="817"/>
      <c r="N355" s="817"/>
      <c r="O355" s="817"/>
      <c r="P355" s="817"/>
      <c r="Q355" s="817"/>
      <c r="R355" s="817"/>
      <c r="S355" s="817"/>
      <c r="T355" s="817"/>
      <c r="U355" s="817"/>
      <c r="V355" s="817"/>
      <c r="W355" s="817"/>
      <c r="X355" s="817"/>
      <c r="Y355" s="817"/>
      <c r="Z355" s="817"/>
      <c r="AA355" s="817"/>
    </row>
    <row r="356" spans="1:27">
      <c r="A356" s="800"/>
      <c r="B356" s="800"/>
      <c r="C356" s="800"/>
      <c r="D356" s="800"/>
      <c r="E356" s="800"/>
      <c r="F356" s="800"/>
      <c r="G356" s="800"/>
      <c r="H356" s="800"/>
      <c r="I356" s="817"/>
      <c r="J356" s="817"/>
      <c r="K356" s="817"/>
      <c r="L356" s="817"/>
      <c r="M356" s="817"/>
      <c r="N356" s="817"/>
      <c r="O356" s="817"/>
      <c r="P356" s="817"/>
      <c r="Q356" s="817"/>
      <c r="R356" s="817"/>
      <c r="S356" s="817"/>
      <c r="T356" s="817"/>
      <c r="U356" s="817"/>
      <c r="V356" s="817"/>
      <c r="W356" s="817"/>
      <c r="X356" s="817"/>
      <c r="Y356" s="817"/>
      <c r="Z356" s="817"/>
      <c r="AA356" s="817"/>
    </row>
    <row r="357" spans="1:27">
      <c r="A357" s="800"/>
      <c r="B357" s="800"/>
      <c r="C357" s="800"/>
      <c r="D357" s="800"/>
      <c r="E357" s="800"/>
      <c r="F357" s="800"/>
      <c r="G357" s="800"/>
      <c r="H357" s="800"/>
      <c r="I357" s="817"/>
      <c r="J357" s="817"/>
      <c r="K357" s="817"/>
      <c r="L357" s="817"/>
      <c r="M357" s="817"/>
      <c r="N357" s="817"/>
      <c r="O357" s="817"/>
      <c r="P357" s="817"/>
      <c r="Q357" s="817"/>
      <c r="R357" s="817"/>
      <c r="S357" s="817"/>
      <c r="T357" s="817"/>
      <c r="U357" s="817"/>
      <c r="V357" s="817"/>
      <c r="W357" s="817"/>
      <c r="X357" s="817"/>
      <c r="Y357" s="817"/>
      <c r="Z357" s="817"/>
      <c r="AA357" s="817"/>
    </row>
    <row r="358" spans="1:27">
      <c r="A358" s="800"/>
      <c r="B358" s="800"/>
      <c r="C358" s="800"/>
      <c r="D358" s="800"/>
      <c r="E358" s="800"/>
      <c r="F358" s="800"/>
      <c r="G358" s="800"/>
      <c r="H358" s="800"/>
      <c r="I358" s="817"/>
      <c r="J358" s="817"/>
      <c r="K358" s="817"/>
      <c r="L358" s="817"/>
      <c r="M358" s="817"/>
      <c r="N358" s="817"/>
      <c r="O358" s="817"/>
      <c r="P358" s="817"/>
      <c r="Q358" s="817"/>
      <c r="R358" s="817"/>
      <c r="S358" s="817"/>
      <c r="T358" s="817"/>
      <c r="U358" s="817"/>
      <c r="V358" s="817"/>
      <c r="W358" s="817"/>
      <c r="X358" s="817"/>
      <c r="Y358" s="817"/>
      <c r="Z358" s="817"/>
      <c r="AA358" s="817"/>
    </row>
    <row r="359" spans="1:27">
      <c r="A359" s="800"/>
      <c r="B359" s="800"/>
      <c r="C359" s="800"/>
      <c r="D359" s="800"/>
      <c r="E359" s="800"/>
      <c r="F359" s="800"/>
      <c r="G359" s="800"/>
      <c r="H359" s="800"/>
      <c r="I359" s="817"/>
      <c r="J359" s="817"/>
      <c r="K359" s="817"/>
      <c r="L359" s="817"/>
      <c r="M359" s="817"/>
      <c r="N359" s="817"/>
      <c r="O359" s="817"/>
      <c r="P359" s="817"/>
      <c r="Q359" s="817"/>
      <c r="R359" s="817"/>
      <c r="S359" s="817"/>
      <c r="T359" s="817"/>
      <c r="U359" s="817"/>
      <c r="V359" s="817"/>
      <c r="W359" s="817"/>
      <c r="X359" s="817"/>
      <c r="Y359" s="817"/>
      <c r="Z359" s="817"/>
      <c r="AA359" s="817"/>
    </row>
    <row r="360" spans="1:27">
      <c r="A360" s="800"/>
      <c r="B360" s="800"/>
      <c r="C360" s="800"/>
      <c r="D360" s="800"/>
      <c r="E360" s="800"/>
      <c r="F360" s="800"/>
      <c r="G360" s="800"/>
      <c r="H360" s="800"/>
      <c r="I360" s="817"/>
      <c r="J360" s="817"/>
      <c r="K360" s="817"/>
      <c r="L360" s="817"/>
      <c r="M360" s="817"/>
      <c r="N360" s="817"/>
      <c r="O360" s="817"/>
      <c r="P360" s="817"/>
      <c r="Q360" s="817"/>
      <c r="R360" s="817"/>
      <c r="S360" s="817"/>
      <c r="T360" s="817"/>
      <c r="U360" s="817"/>
      <c r="V360" s="817"/>
      <c r="W360" s="817"/>
      <c r="X360" s="817"/>
      <c r="Y360" s="817"/>
      <c r="Z360" s="817"/>
      <c r="AA360" s="817"/>
    </row>
    <row r="361" spans="1:27">
      <c r="A361" s="800"/>
      <c r="B361" s="800"/>
      <c r="C361" s="800"/>
      <c r="D361" s="800"/>
      <c r="E361" s="800"/>
      <c r="F361" s="800"/>
      <c r="G361" s="800"/>
      <c r="H361" s="800"/>
      <c r="I361" s="817"/>
      <c r="J361" s="817"/>
      <c r="K361" s="817"/>
      <c r="L361" s="817"/>
      <c r="M361" s="817"/>
      <c r="N361" s="817"/>
      <c r="O361" s="817"/>
      <c r="P361" s="817"/>
      <c r="Q361" s="817"/>
      <c r="R361" s="817"/>
      <c r="S361" s="817"/>
      <c r="T361" s="817"/>
      <c r="U361" s="817"/>
      <c r="V361" s="817"/>
      <c r="W361" s="817"/>
      <c r="X361" s="817"/>
      <c r="Y361" s="817"/>
      <c r="Z361" s="817"/>
      <c r="AA361" s="817"/>
    </row>
    <row r="362" spans="1:27">
      <c r="A362" s="800"/>
      <c r="B362" s="800"/>
      <c r="C362" s="800"/>
      <c r="D362" s="800"/>
      <c r="E362" s="800"/>
      <c r="F362" s="800"/>
      <c r="G362" s="800"/>
      <c r="H362" s="800"/>
      <c r="I362" s="817"/>
      <c r="J362" s="817"/>
      <c r="K362" s="817"/>
      <c r="L362" s="817"/>
      <c r="M362" s="817"/>
      <c r="N362" s="817"/>
      <c r="O362" s="817"/>
      <c r="P362" s="817"/>
      <c r="Q362" s="817"/>
      <c r="R362" s="817"/>
      <c r="S362" s="817"/>
      <c r="T362" s="817"/>
      <c r="U362" s="817"/>
      <c r="V362" s="817"/>
      <c r="W362" s="817"/>
      <c r="X362" s="817"/>
      <c r="Y362" s="817"/>
      <c r="Z362" s="817"/>
      <c r="AA362" s="817"/>
    </row>
    <row r="363" spans="1:27">
      <c r="A363" s="800"/>
      <c r="B363" s="800"/>
      <c r="C363" s="800"/>
      <c r="D363" s="800"/>
      <c r="E363" s="800"/>
      <c r="F363" s="800"/>
      <c r="G363" s="800"/>
      <c r="H363" s="800"/>
      <c r="I363" s="817"/>
      <c r="J363" s="817"/>
      <c r="K363" s="817"/>
      <c r="L363" s="817"/>
      <c r="M363" s="817"/>
      <c r="N363" s="817"/>
      <c r="O363" s="817"/>
      <c r="P363" s="817"/>
      <c r="Q363" s="817"/>
      <c r="R363" s="817"/>
      <c r="S363" s="817"/>
      <c r="T363" s="817"/>
      <c r="U363" s="817"/>
      <c r="V363" s="817"/>
      <c r="W363" s="817"/>
      <c r="X363" s="817"/>
      <c r="Y363" s="817"/>
      <c r="Z363" s="817"/>
      <c r="AA363" s="817"/>
    </row>
    <row r="364" spans="1:27">
      <c r="A364" s="800"/>
      <c r="B364" s="800"/>
      <c r="C364" s="800"/>
      <c r="D364" s="800"/>
      <c r="E364" s="800"/>
      <c r="F364" s="800"/>
      <c r="G364" s="800"/>
      <c r="H364" s="800"/>
      <c r="I364" s="817"/>
      <c r="J364" s="817"/>
      <c r="K364" s="817"/>
      <c r="L364" s="817"/>
      <c r="M364" s="817"/>
      <c r="N364" s="817"/>
      <c r="O364" s="817"/>
      <c r="P364" s="817"/>
      <c r="Q364" s="817"/>
      <c r="R364" s="817"/>
      <c r="S364" s="817"/>
      <c r="T364" s="817"/>
      <c r="U364" s="817"/>
      <c r="V364" s="817"/>
      <c r="W364" s="817"/>
      <c r="X364" s="817"/>
      <c r="Y364" s="817"/>
      <c r="Z364" s="817"/>
      <c r="AA364" s="817"/>
    </row>
    <row r="365" spans="1:27">
      <c r="A365" s="800"/>
      <c r="B365" s="800"/>
      <c r="C365" s="800"/>
      <c r="D365" s="800"/>
      <c r="E365" s="800"/>
      <c r="F365" s="800"/>
      <c r="G365" s="800"/>
      <c r="H365" s="800"/>
      <c r="I365" s="817"/>
      <c r="J365" s="817"/>
      <c r="K365" s="817"/>
      <c r="L365" s="817"/>
      <c r="M365" s="817"/>
      <c r="N365" s="817"/>
      <c r="O365" s="817"/>
      <c r="P365" s="817"/>
      <c r="Q365" s="817"/>
      <c r="R365" s="817"/>
      <c r="S365" s="817"/>
      <c r="T365" s="817"/>
      <c r="U365" s="817"/>
      <c r="V365" s="817"/>
      <c r="W365" s="817"/>
      <c r="X365" s="817"/>
      <c r="Y365" s="817"/>
      <c r="Z365" s="817"/>
      <c r="AA365" s="817"/>
    </row>
    <row r="366" spans="1:27">
      <c r="A366" s="800"/>
      <c r="B366" s="800"/>
      <c r="C366" s="800"/>
      <c r="D366" s="800"/>
      <c r="E366" s="800"/>
      <c r="F366" s="800"/>
      <c r="G366" s="800"/>
      <c r="H366" s="800"/>
      <c r="I366" s="817"/>
      <c r="J366" s="817"/>
      <c r="K366" s="817"/>
      <c r="L366" s="817"/>
      <c r="M366" s="817"/>
      <c r="N366" s="817"/>
      <c r="O366" s="817"/>
      <c r="P366" s="817"/>
      <c r="Q366" s="817"/>
      <c r="R366" s="817"/>
      <c r="S366" s="817"/>
      <c r="T366" s="817"/>
      <c r="U366" s="817"/>
      <c r="V366" s="817"/>
      <c r="W366" s="817"/>
      <c r="X366" s="817"/>
      <c r="Y366" s="817"/>
      <c r="Z366" s="817"/>
      <c r="AA366" s="817"/>
    </row>
    <row r="367" spans="1:27">
      <c r="A367" s="800"/>
      <c r="B367" s="800"/>
      <c r="C367" s="800"/>
      <c r="D367" s="800"/>
      <c r="E367" s="800"/>
      <c r="F367" s="800"/>
      <c r="G367" s="800"/>
      <c r="H367" s="800"/>
      <c r="I367" s="817"/>
      <c r="J367" s="817"/>
      <c r="K367" s="817"/>
      <c r="L367" s="817"/>
      <c r="M367" s="817"/>
      <c r="N367" s="817"/>
      <c r="O367" s="817"/>
      <c r="P367" s="817"/>
      <c r="Q367" s="817"/>
      <c r="R367" s="817"/>
      <c r="S367" s="817"/>
      <c r="T367" s="817"/>
      <c r="U367" s="817"/>
      <c r="V367" s="817"/>
      <c r="W367" s="817"/>
      <c r="X367" s="817"/>
      <c r="Y367" s="817"/>
      <c r="Z367" s="817"/>
      <c r="AA367" s="817"/>
    </row>
    <row r="368" spans="1:27">
      <c r="A368" s="800"/>
      <c r="B368" s="800"/>
      <c r="C368" s="800"/>
      <c r="D368" s="800"/>
      <c r="E368" s="800"/>
      <c r="F368" s="800"/>
      <c r="G368" s="800"/>
      <c r="H368" s="800"/>
      <c r="I368" s="817"/>
      <c r="J368" s="817"/>
      <c r="K368" s="817"/>
      <c r="L368" s="817"/>
      <c r="M368" s="817"/>
      <c r="N368" s="817"/>
      <c r="O368" s="817"/>
      <c r="P368" s="817"/>
      <c r="Q368" s="817"/>
      <c r="R368" s="817"/>
      <c r="S368" s="817"/>
      <c r="T368" s="817"/>
      <c r="U368" s="817"/>
      <c r="V368" s="817"/>
      <c r="W368" s="817"/>
      <c r="X368" s="817"/>
      <c r="Y368" s="817"/>
      <c r="Z368" s="817"/>
      <c r="AA368" s="817"/>
    </row>
    <row r="369" spans="1:27">
      <c r="A369" s="800"/>
      <c r="B369" s="800"/>
      <c r="C369" s="800"/>
      <c r="D369" s="800"/>
      <c r="E369" s="800"/>
      <c r="F369" s="800"/>
      <c r="G369" s="800"/>
      <c r="H369" s="800"/>
      <c r="I369" s="817"/>
      <c r="J369" s="817"/>
      <c r="K369" s="817"/>
      <c r="L369" s="817"/>
      <c r="M369" s="817"/>
      <c r="N369" s="817"/>
      <c r="O369" s="817"/>
      <c r="P369" s="817"/>
      <c r="Q369" s="817"/>
      <c r="R369" s="817"/>
      <c r="S369" s="817"/>
      <c r="T369" s="817"/>
      <c r="U369" s="817"/>
      <c r="V369" s="817"/>
      <c r="W369" s="817"/>
      <c r="X369" s="817"/>
      <c r="Y369" s="817"/>
      <c r="Z369" s="817"/>
      <c r="AA369" s="817"/>
    </row>
    <row r="370" spans="1:27">
      <c r="A370" s="800"/>
      <c r="B370" s="800"/>
      <c r="C370" s="800"/>
      <c r="D370" s="800"/>
      <c r="E370" s="800"/>
      <c r="F370" s="800"/>
      <c r="G370" s="800"/>
      <c r="H370" s="800"/>
      <c r="I370" s="817"/>
      <c r="J370" s="817"/>
      <c r="K370" s="817"/>
      <c r="L370" s="817"/>
      <c r="M370" s="817"/>
      <c r="N370" s="817"/>
      <c r="O370" s="817"/>
      <c r="P370" s="817"/>
      <c r="Q370" s="817"/>
      <c r="R370" s="817"/>
      <c r="S370" s="817"/>
      <c r="T370" s="817"/>
      <c r="U370" s="817"/>
      <c r="V370" s="817"/>
      <c r="W370" s="817"/>
      <c r="X370" s="817"/>
      <c r="Y370" s="817"/>
      <c r="Z370" s="817"/>
      <c r="AA370" s="817"/>
    </row>
  </sheetData>
  <mergeCells count="136">
    <mergeCell ref="F129:F142"/>
    <mergeCell ref="F143:F145"/>
    <mergeCell ref="F146:F148"/>
    <mergeCell ref="F152:F157"/>
    <mergeCell ref="F161:F166"/>
    <mergeCell ref="F181:F186"/>
    <mergeCell ref="F98:F100"/>
    <mergeCell ref="F104:F108"/>
    <mergeCell ref="F110:F113"/>
    <mergeCell ref="F117:F118"/>
    <mergeCell ref="F120:F122"/>
    <mergeCell ref="F124:F126"/>
    <mergeCell ref="F270:F272"/>
    <mergeCell ref="F275:F276"/>
    <mergeCell ref="H2:H283"/>
    <mergeCell ref="F205:F206"/>
    <mergeCell ref="F213:F215"/>
    <mergeCell ref="F216:F217"/>
    <mergeCell ref="F218:F219"/>
    <mergeCell ref="F222:F223"/>
    <mergeCell ref="F226:F227"/>
    <mergeCell ref="F228:F232"/>
    <mergeCell ref="F241:F245"/>
    <mergeCell ref="F247:F249"/>
    <mergeCell ref="F252:F257"/>
    <mergeCell ref="F260:F261"/>
    <mergeCell ref="F265:F267"/>
    <mergeCell ref="F268:F269"/>
    <mergeCell ref="F233:F234"/>
    <mergeCell ref="F235:F236"/>
    <mergeCell ref="C281:C282"/>
    <mergeCell ref="C285:C286"/>
    <mergeCell ref="E64:E65"/>
    <mergeCell ref="E68:E69"/>
    <mergeCell ref="E117:E118"/>
    <mergeCell ref="C162:C165"/>
    <mergeCell ref="C166:C171"/>
    <mergeCell ref="C174:C177"/>
    <mergeCell ref="C180:C184"/>
    <mergeCell ref="C185:C190"/>
    <mergeCell ref="C239:C246"/>
    <mergeCell ref="C247:C248"/>
    <mergeCell ref="C251:C252"/>
    <mergeCell ref="C253:C260"/>
    <mergeCell ref="C261:C273"/>
    <mergeCell ref="C274:C280"/>
    <mergeCell ref="C89:C92"/>
    <mergeCell ref="C93:C96"/>
    <mergeCell ref="C97:C98"/>
    <mergeCell ref="C99:C101"/>
    <mergeCell ref="C102:C107"/>
    <mergeCell ref="C191:C201"/>
    <mergeCell ref="C202:C211"/>
    <mergeCell ref="C212:C224"/>
    <mergeCell ref="B1:G1"/>
    <mergeCell ref="B3:B10"/>
    <mergeCell ref="B11:B21"/>
    <mergeCell ref="B22:B27"/>
    <mergeCell ref="B30:B43"/>
    <mergeCell ref="B202:B238"/>
    <mergeCell ref="F64:F65"/>
    <mergeCell ref="F67:F72"/>
    <mergeCell ref="F75:F77"/>
    <mergeCell ref="F78:F79"/>
    <mergeCell ref="F80:F86"/>
    <mergeCell ref="B84:B86"/>
    <mergeCell ref="B88:B96"/>
    <mergeCell ref="B97:B107"/>
    <mergeCell ref="B108:B114"/>
    <mergeCell ref="C71:C73"/>
    <mergeCell ref="C141:C146"/>
    <mergeCell ref="C147:C148"/>
    <mergeCell ref="F188:F189"/>
    <mergeCell ref="F193:F197"/>
    <mergeCell ref="F199:F200"/>
    <mergeCell ref="F88:F89"/>
    <mergeCell ref="F90:F91"/>
    <mergeCell ref="F94:F96"/>
    <mergeCell ref="B151:B154"/>
    <mergeCell ref="B59:B62"/>
    <mergeCell ref="B64:B73"/>
    <mergeCell ref="B74:B83"/>
    <mergeCell ref="C75:C79"/>
    <mergeCell ref="C80:C83"/>
    <mergeCell ref="C225:C238"/>
    <mergeCell ref="C122:C126"/>
    <mergeCell ref="C127:C129"/>
    <mergeCell ref="C130:C134"/>
    <mergeCell ref="C135:C140"/>
    <mergeCell ref="C155:C158"/>
    <mergeCell ref="B289:B291"/>
    <mergeCell ref="C289:C291"/>
    <mergeCell ref="F289:F299"/>
    <mergeCell ref="C293:C299"/>
    <mergeCell ref="B292:B299"/>
    <mergeCell ref="C59:C60"/>
    <mergeCell ref="C65:C70"/>
    <mergeCell ref="B285:B286"/>
    <mergeCell ref="C108:C109"/>
    <mergeCell ref="C110:C114"/>
    <mergeCell ref="C117:C121"/>
    <mergeCell ref="B239:B249"/>
    <mergeCell ref="B251:B273"/>
    <mergeCell ref="B274:B283"/>
    <mergeCell ref="B155:B158"/>
    <mergeCell ref="B161:B171"/>
    <mergeCell ref="B174:B178"/>
    <mergeCell ref="B180:B201"/>
    <mergeCell ref="C84:C85"/>
    <mergeCell ref="C151:C152"/>
    <mergeCell ref="C153:C154"/>
    <mergeCell ref="B116:B126"/>
    <mergeCell ref="B127:B140"/>
    <mergeCell ref="B141:B148"/>
    <mergeCell ref="F54:F55"/>
    <mergeCell ref="F56:F57"/>
    <mergeCell ref="F3:F4"/>
    <mergeCell ref="F14:F16"/>
    <mergeCell ref="F18:F21"/>
    <mergeCell ref="F24:F26"/>
    <mergeCell ref="F38:F43"/>
    <mergeCell ref="F47:F53"/>
    <mergeCell ref="B44:B58"/>
    <mergeCell ref="C38:C43"/>
    <mergeCell ref="C44:C45"/>
    <mergeCell ref="C46:C48"/>
    <mergeCell ref="C49:C58"/>
    <mergeCell ref="C3:C7"/>
    <mergeCell ref="C8:C10"/>
    <mergeCell ref="C11:C12"/>
    <mergeCell ref="C13:C15"/>
    <mergeCell ref="C16:C21"/>
    <mergeCell ref="C23:C26"/>
    <mergeCell ref="C27:C28"/>
    <mergeCell ref="C30:C31"/>
    <mergeCell ref="C32:C37"/>
  </mergeCells>
  <phoneticPr fontId="140"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E8D9-1E8F-4CC9-9545-DBE7ED57405A}">
  <dimension ref="A1:G185"/>
  <sheetViews>
    <sheetView zoomScaleNormal="100" workbookViewId="0">
      <pane ySplit="1" topLeftCell="A2" activePane="bottomLeft" state="frozen"/>
      <selection activeCell="D39" sqref="D39"/>
      <selection pane="bottomLeft" activeCell="E151" sqref="E151"/>
    </sheetView>
  </sheetViews>
  <sheetFormatPr defaultColWidth="9" defaultRowHeight="17.25"/>
  <cols>
    <col min="1" max="1" width="18.7109375" style="885" customWidth="1"/>
    <col min="2" max="2" width="25.7109375" style="885" customWidth="1"/>
    <col min="3" max="3" width="30.42578125" style="885" customWidth="1"/>
    <col min="4" max="4" width="10.7109375" style="885" customWidth="1"/>
    <col min="5" max="5" width="66.7109375" style="886" customWidth="1"/>
    <col min="6" max="6" width="30.7109375" style="885" customWidth="1"/>
    <col min="7" max="7" width="50.7109375" style="885" customWidth="1"/>
    <col min="8" max="11" width="20.7109375" style="884" customWidth="1"/>
    <col min="12" max="16384" width="9" style="884"/>
  </cols>
  <sheetData>
    <row r="1" spans="1:7" s="898" customFormat="1" ht="50.1" customHeight="1" thickBot="1">
      <c r="A1" s="900" t="s">
        <v>5376</v>
      </c>
      <c r="B1" s="899" t="s">
        <v>5375</v>
      </c>
      <c r="C1" s="899" t="s">
        <v>1294</v>
      </c>
      <c r="D1" s="899" t="s">
        <v>5374</v>
      </c>
      <c r="E1" s="899" t="s">
        <v>5373</v>
      </c>
      <c r="F1" s="899" t="s">
        <v>1296</v>
      </c>
      <c r="G1" s="899" t="s">
        <v>1297</v>
      </c>
    </row>
    <row r="2" spans="1:7" ht="50.1" customHeight="1" thickBot="1">
      <c r="A2" s="897" t="s">
        <v>5372</v>
      </c>
      <c r="B2" s="1548" t="s">
        <v>5371</v>
      </c>
      <c r="C2" s="1549"/>
      <c r="D2" s="1549"/>
      <c r="E2" s="1549"/>
      <c r="F2" s="1549"/>
      <c r="G2" s="1550"/>
    </row>
    <row r="3" spans="1:7" ht="50.1" customHeight="1" thickBot="1">
      <c r="A3" s="1565" t="s">
        <v>5370</v>
      </c>
      <c r="B3" s="896" t="s">
        <v>5364</v>
      </c>
      <c r="C3" s="895" t="s">
        <v>5369</v>
      </c>
      <c r="D3" s="895" t="s">
        <v>4949</v>
      </c>
      <c r="E3" s="895" t="s">
        <v>5368</v>
      </c>
      <c r="F3" s="895" t="s">
        <v>4411</v>
      </c>
      <c r="G3" s="895" t="s">
        <v>4919</v>
      </c>
    </row>
    <row r="4" spans="1:7" ht="50.1" customHeight="1" thickBot="1">
      <c r="A4" s="1566"/>
      <c r="B4" s="894" t="s">
        <v>5321</v>
      </c>
      <c r="C4" s="888" t="s">
        <v>5367</v>
      </c>
      <c r="D4" s="888" t="s">
        <v>4983</v>
      </c>
      <c r="E4" s="888" t="s">
        <v>5366</v>
      </c>
      <c r="F4" s="888" t="s">
        <v>5365</v>
      </c>
      <c r="G4" s="888" t="s">
        <v>4919</v>
      </c>
    </row>
    <row r="5" spans="1:7" ht="50.1" customHeight="1" thickBot="1">
      <c r="A5" s="1566"/>
      <c r="B5" s="894" t="s">
        <v>5364</v>
      </c>
      <c r="C5" s="888" t="s">
        <v>5273</v>
      </c>
      <c r="D5" s="888" t="s">
        <v>4974</v>
      </c>
      <c r="E5" s="888" t="s">
        <v>5363</v>
      </c>
      <c r="F5" s="888" t="s">
        <v>5362</v>
      </c>
      <c r="G5" s="888" t="s">
        <v>5285</v>
      </c>
    </row>
    <row r="6" spans="1:7" ht="50.1" customHeight="1" thickBot="1">
      <c r="A6" s="1566"/>
      <c r="B6" s="894" t="s">
        <v>5321</v>
      </c>
      <c r="C6" s="888" t="s">
        <v>5361</v>
      </c>
      <c r="D6" s="888" t="s">
        <v>4998</v>
      </c>
      <c r="E6" s="888" t="s">
        <v>5360</v>
      </c>
      <c r="F6" s="888" t="s">
        <v>5359</v>
      </c>
      <c r="G6" s="888" t="s">
        <v>5358</v>
      </c>
    </row>
    <row r="7" spans="1:7" ht="50.1" customHeight="1" thickBot="1">
      <c r="A7" s="1566"/>
      <c r="B7" s="894" t="s">
        <v>5321</v>
      </c>
      <c r="C7" s="888" t="s">
        <v>5357</v>
      </c>
      <c r="D7" s="888" t="s">
        <v>4983</v>
      </c>
      <c r="E7" s="888" t="s">
        <v>5356</v>
      </c>
      <c r="F7" s="888" t="s">
        <v>5355</v>
      </c>
      <c r="G7" s="888" t="s">
        <v>5354</v>
      </c>
    </row>
    <row r="8" spans="1:7" ht="50.1" customHeight="1" thickBot="1">
      <c r="A8" s="1566"/>
      <c r="B8" s="894" t="s">
        <v>5321</v>
      </c>
      <c r="C8" s="888" t="s">
        <v>5353</v>
      </c>
      <c r="D8" s="888" t="s">
        <v>4974</v>
      </c>
      <c r="E8" s="888" t="s">
        <v>5352</v>
      </c>
      <c r="F8" s="888" t="s">
        <v>5351</v>
      </c>
      <c r="G8" s="888" t="s">
        <v>5350</v>
      </c>
    </row>
    <row r="9" spans="1:7" ht="50.1" customHeight="1" thickBot="1">
      <c r="A9" s="1566"/>
      <c r="B9" s="894" t="s">
        <v>5321</v>
      </c>
      <c r="C9" s="888" t="s">
        <v>5349</v>
      </c>
      <c r="D9" s="888" t="s">
        <v>4974</v>
      </c>
      <c r="E9" s="888" t="s">
        <v>5348</v>
      </c>
      <c r="F9" s="888" t="s">
        <v>5347</v>
      </c>
      <c r="G9" s="888" t="s">
        <v>5346</v>
      </c>
    </row>
    <row r="10" spans="1:7" ht="50.1" customHeight="1" thickBot="1">
      <c r="A10" s="1566"/>
      <c r="B10" s="894" t="s">
        <v>5321</v>
      </c>
      <c r="C10" s="888" t="s">
        <v>5345</v>
      </c>
      <c r="D10" s="888" t="s">
        <v>4974</v>
      </c>
      <c r="E10" s="888" t="s">
        <v>5344</v>
      </c>
      <c r="F10" s="888" t="s">
        <v>5343</v>
      </c>
      <c r="G10" s="888" t="s">
        <v>4919</v>
      </c>
    </row>
    <row r="11" spans="1:7" ht="50.1" customHeight="1" thickBot="1">
      <c r="A11" s="1566"/>
      <c r="B11" s="894" t="s">
        <v>5321</v>
      </c>
      <c r="C11" s="888" t="s">
        <v>5342</v>
      </c>
      <c r="D11" s="888" t="s">
        <v>4974</v>
      </c>
      <c r="E11" s="888" t="s">
        <v>5341</v>
      </c>
      <c r="F11" s="888" t="s">
        <v>5340</v>
      </c>
      <c r="G11" s="888" t="s">
        <v>4919</v>
      </c>
    </row>
    <row r="12" spans="1:7" ht="50.1" customHeight="1" thickBot="1">
      <c r="A12" s="1566"/>
      <c r="B12" s="894" t="s">
        <v>5321</v>
      </c>
      <c r="C12" s="888" t="s">
        <v>5339</v>
      </c>
      <c r="D12" s="888" t="s">
        <v>4974</v>
      </c>
      <c r="E12" s="888" t="s">
        <v>5338</v>
      </c>
      <c r="F12" s="888" t="s">
        <v>5203</v>
      </c>
      <c r="G12" s="888" t="s">
        <v>5337</v>
      </c>
    </row>
    <row r="13" spans="1:7" ht="50.1" customHeight="1" thickBot="1">
      <c r="A13" s="1566"/>
      <c r="B13" s="894" t="s">
        <v>5321</v>
      </c>
      <c r="C13" s="888" t="s">
        <v>5336</v>
      </c>
      <c r="D13" s="888" t="s">
        <v>4998</v>
      </c>
      <c r="E13" s="888" t="s">
        <v>5335</v>
      </c>
      <c r="F13" s="888" t="s">
        <v>5334</v>
      </c>
      <c r="G13" s="888" t="s">
        <v>5333</v>
      </c>
    </row>
    <row r="14" spans="1:7" ht="50.1" customHeight="1" thickBot="1">
      <c r="A14" s="1566"/>
      <c r="B14" s="894" t="s">
        <v>5321</v>
      </c>
      <c r="C14" s="888" t="s">
        <v>5332</v>
      </c>
      <c r="D14" s="888" t="s">
        <v>4998</v>
      </c>
      <c r="E14" s="888" t="s">
        <v>5331</v>
      </c>
      <c r="F14" s="888" t="s">
        <v>5330</v>
      </c>
      <c r="G14" s="888" t="s">
        <v>5329</v>
      </c>
    </row>
    <row r="15" spans="1:7" ht="50.1" customHeight="1" thickBot="1">
      <c r="A15" s="1566"/>
      <c r="B15" s="894" t="s">
        <v>5321</v>
      </c>
      <c r="C15" s="888" t="s">
        <v>5328</v>
      </c>
      <c r="D15" s="888" t="s">
        <v>4949</v>
      </c>
      <c r="E15" s="888" t="s">
        <v>5327</v>
      </c>
      <c r="F15" s="888" t="s">
        <v>5326</v>
      </c>
      <c r="G15" s="888" t="s">
        <v>5325</v>
      </c>
    </row>
    <row r="16" spans="1:7" ht="50.1" customHeight="1" thickBot="1">
      <c r="A16" s="1566"/>
      <c r="B16" s="894" t="s">
        <v>5321</v>
      </c>
      <c r="C16" s="888" t="s">
        <v>5102</v>
      </c>
      <c r="D16" s="888" t="s">
        <v>4998</v>
      </c>
      <c r="E16" s="888" t="s">
        <v>5324</v>
      </c>
      <c r="F16" s="888" t="s">
        <v>5323</v>
      </c>
      <c r="G16" s="888" t="s">
        <v>5322</v>
      </c>
    </row>
    <row r="17" spans="1:7" ht="50.1" customHeight="1" thickBot="1">
      <c r="A17" s="1566"/>
      <c r="B17" s="894" t="s">
        <v>5321</v>
      </c>
      <c r="C17" s="888" t="s">
        <v>5320</v>
      </c>
      <c r="D17" s="888" t="s">
        <v>4983</v>
      </c>
      <c r="E17" s="888" t="s">
        <v>5319</v>
      </c>
      <c r="F17" s="888" t="s">
        <v>5318</v>
      </c>
      <c r="G17" s="888" t="s">
        <v>5317</v>
      </c>
    </row>
    <row r="18" spans="1:7" ht="50.1" customHeight="1" thickBot="1">
      <c r="A18" s="1566"/>
      <c r="B18" s="888" t="s">
        <v>5314</v>
      </c>
      <c r="C18" s="888" t="s">
        <v>5316</v>
      </c>
      <c r="D18" s="888" t="s">
        <v>4974</v>
      </c>
      <c r="E18" s="888" t="s">
        <v>5315</v>
      </c>
      <c r="F18" s="888" t="s">
        <v>4633</v>
      </c>
      <c r="G18" s="888" t="s">
        <v>4919</v>
      </c>
    </row>
    <row r="19" spans="1:7" ht="50.1" customHeight="1" thickBot="1">
      <c r="A19" s="1566"/>
      <c r="B19" s="888" t="s">
        <v>5314</v>
      </c>
      <c r="C19" s="888" t="s">
        <v>4989</v>
      </c>
      <c r="D19" s="888" t="s">
        <v>4983</v>
      </c>
      <c r="E19" s="888" t="s">
        <v>5313</v>
      </c>
      <c r="F19" s="888" t="s">
        <v>5193</v>
      </c>
      <c r="G19" s="888" t="s">
        <v>5312</v>
      </c>
    </row>
    <row r="20" spans="1:7" ht="50.1" customHeight="1" thickBot="1">
      <c r="A20" s="1566"/>
      <c r="B20" s="888" t="s">
        <v>5307</v>
      </c>
      <c r="C20" s="888" t="s">
        <v>5273</v>
      </c>
      <c r="D20" s="888" t="s">
        <v>4974</v>
      </c>
      <c r="E20" s="888" t="s">
        <v>5311</v>
      </c>
      <c r="F20" s="888" t="s">
        <v>5271</v>
      </c>
      <c r="G20" s="888" t="s">
        <v>5285</v>
      </c>
    </row>
    <row r="21" spans="1:7" ht="50.1" customHeight="1" thickBot="1">
      <c r="A21" s="1566"/>
      <c r="B21" s="888" t="s">
        <v>5307</v>
      </c>
      <c r="C21" s="888" t="s">
        <v>5162</v>
      </c>
      <c r="D21" s="888" t="s">
        <v>4949</v>
      </c>
      <c r="E21" s="888" t="s">
        <v>5310</v>
      </c>
      <c r="F21" s="888" t="s">
        <v>5309</v>
      </c>
      <c r="G21" s="888" t="s">
        <v>5308</v>
      </c>
    </row>
    <row r="22" spans="1:7" ht="50.1" customHeight="1" thickBot="1">
      <c r="A22" s="1566"/>
      <c r="B22" s="888" t="s">
        <v>5307</v>
      </c>
      <c r="C22" s="888" t="s">
        <v>5226</v>
      </c>
      <c r="D22" s="888" t="s">
        <v>4983</v>
      </c>
      <c r="E22" s="888" t="s">
        <v>5306</v>
      </c>
      <c r="F22" s="888" t="s">
        <v>5193</v>
      </c>
      <c r="G22" s="888" t="s">
        <v>5305</v>
      </c>
    </row>
    <row r="23" spans="1:7" ht="50.1" customHeight="1" thickBot="1">
      <c r="A23" s="1566"/>
      <c r="B23" s="888" t="s">
        <v>5304</v>
      </c>
      <c r="C23" s="888" t="s">
        <v>5303</v>
      </c>
      <c r="D23" s="888" t="s">
        <v>4955</v>
      </c>
      <c r="E23" s="888" t="s">
        <v>5302</v>
      </c>
      <c r="F23" s="888" t="s">
        <v>5102</v>
      </c>
      <c r="G23" s="888" t="s">
        <v>4919</v>
      </c>
    </row>
    <row r="24" spans="1:7" ht="50.1" customHeight="1" thickBot="1">
      <c r="A24" s="1566"/>
      <c r="B24" s="888" t="s">
        <v>5301</v>
      </c>
      <c r="C24" s="888" t="s">
        <v>5042</v>
      </c>
      <c r="D24" s="888" t="s">
        <v>4974</v>
      </c>
      <c r="E24" s="888" t="s">
        <v>5300</v>
      </c>
      <c r="F24" s="888" t="s">
        <v>5040</v>
      </c>
      <c r="G24" s="888" t="s">
        <v>4919</v>
      </c>
    </row>
    <row r="25" spans="1:7" ht="50.1" customHeight="1" thickBot="1">
      <c r="A25" s="1566"/>
      <c r="B25" s="888" t="s">
        <v>5299</v>
      </c>
      <c r="C25" s="888" t="s">
        <v>5298</v>
      </c>
      <c r="D25" s="888" t="s">
        <v>4983</v>
      </c>
      <c r="E25" s="888" t="s">
        <v>5297</v>
      </c>
      <c r="F25" s="888" t="s">
        <v>5296</v>
      </c>
      <c r="G25" s="888" t="s">
        <v>5295</v>
      </c>
    </row>
    <row r="26" spans="1:7" ht="50.1" customHeight="1" thickBot="1">
      <c r="A26" s="1566"/>
      <c r="B26" s="888" t="s">
        <v>5293</v>
      </c>
      <c r="C26" s="888" t="s">
        <v>5273</v>
      </c>
      <c r="D26" s="888" t="s">
        <v>4974</v>
      </c>
      <c r="E26" s="888" t="s">
        <v>5294</v>
      </c>
      <c r="F26" s="888" t="s">
        <v>5271</v>
      </c>
      <c r="G26" s="888" t="s">
        <v>5285</v>
      </c>
    </row>
    <row r="27" spans="1:7" ht="50.1" customHeight="1" thickBot="1">
      <c r="A27" s="1566"/>
      <c r="B27" s="888" t="s">
        <v>5293</v>
      </c>
      <c r="C27" s="888" t="s">
        <v>5292</v>
      </c>
      <c r="D27" s="888" t="s">
        <v>4998</v>
      </c>
      <c r="E27" s="888" t="s">
        <v>5291</v>
      </c>
      <c r="F27" s="888" t="s">
        <v>5290</v>
      </c>
      <c r="G27" s="888" t="s">
        <v>5289</v>
      </c>
    </row>
    <row r="28" spans="1:7" ht="50.1" customHeight="1" thickBot="1">
      <c r="A28" s="1566"/>
      <c r="B28" s="888" t="s">
        <v>5288</v>
      </c>
      <c r="C28" s="888" t="s">
        <v>5162</v>
      </c>
      <c r="D28" s="888" t="s">
        <v>4949</v>
      </c>
      <c r="E28" s="888" t="s">
        <v>5287</v>
      </c>
      <c r="F28" s="888" t="s">
        <v>4411</v>
      </c>
      <c r="G28" s="888" t="s">
        <v>4919</v>
      </c>
    </row>
    <row r="29" spans="1:7" ht="50.1" customHeight="1" thickBot="1">
      <c r="A29" s="1566"/>
      <c r="B29" s="888" t="s">
        <v>5284</v>
      </c>
      <c r="C29" s="888" t="s">
        <v>5273</v>
      </c>
      <c r="D29" s="888" t="s">
        <v>4974</v>
      </c>
      <c r="E29" s="888" t="s">
        <v>5286</v>
      </c>
      <c r="F29" s="888" t="s">
        <v>5271</v>
      </c>
      <c r="G29" s="888" t="s">
        <v>5285</v>
      </c>
    </row>
    <row r="30" spans="1:7" ht="50.1" customHeight="1" thickBot="1">
      <c r="A30" s="1566"/>
      <c r="B30" s="888" t="s">
        <v>5284</v>
      </c>
      <c r="C30" s="888" t="s">
        <v>5283</v>
      </c>
      <c r="D30" s="888" t="s">
        <v>4960</v>
      </c>
      <c r="E30" s="888" t="s">
        <v>5282</v>
      </c>
      <c r="F30" s="888" t="s">
        <v>5281</v>
      </c>
      <c r="G30" s="888" t="s">
        <v>5280</v>
      </c>
    </row>
    <row r="31" spans="1:7" ht="50.1" customHeight="1" thickBot="1">
      <c r="A31" s="1566"/>
      <c r="B31" s="888" t="s">
        <v>5279</v>
      </c>
      <c r="C31" s="888" t="s">
        <v>5042</v>
      </c>
      <c r="D31" s="888" t="s">
        <v>4974</v>
      </c>
      <c r="E31" s="888" t="s">
        <v>5278</v>
      </c>
      <c r="F31" s="888" t="s">
        <v>5040</v>
      </c>
      <c r="G31" s="888" t="s">
        <v>4919</v>
      </c>
    </row>
    <row r="32" spans="1:7" ht="50.1" customHeight="1" thickBot="1">
      <c r="A32" s="1566"/>
      <c r="B32" s="888" t="s">
        <v>5132</v>
      </c>
      <c r="C32" s="888" t="s">
        <v>5277</v>
      </c>
      <c r="D32" s="888" t="s">
        <v>4955</v>
      </c>
      <c r="E32" s="888" t="s">
        <v>5276</v>
      </c>
      <c r="F32" s="888" t="s">
        <v>5275</v>
      </c>
      <c r="G32" s="888" t="s">
        <v>5274</v>
      </c>
    </row>
    <row r="33" spans="1:7" ht="50.1" customHeight="1" thickBot="1">
      <c r="A33" s="1566"/>
      <c r="B33" s="888" t="s">
        <v>5266</v>
      </c>
      <c r="C33" s="888" t="s">
        <v>5273</v>
      </c>
      <c r="D33" s="888" t="s">
        <v>4974</v>
      </c>
      <c r="E33" s="888" t="s">
        <v>5272</v>
      </c>
      <c r="F33" s="888" t="s">
        <v>5271</v>
      </c>
      <c r="G33" s="888" t="s">
        <v>5270</v>
      </c>
    </row>
    <row r="34" spans="1:7" ht="50.1" customHeight="1" thickBot="1">
      <c r="A34" s="1566"/>
      <c r="B34" s="888" t="s">
        <v>5132</v>
      </c>
      <c r="C34" s="888" t="s">
        <v>5269</v>
      </c>
      <c r="D34" s="888" t="s">
        <v>4960</v>
      </c>
      <c r="E34" s="890" t="s">
        <v>5268</v>
      </c>
      <c r="F34" s="888" t="s">
        <v>5206</v>
      </c>
      <c r="G34" s="888" t="s">
        <v>5267</v>
      </c>
    </row>
    <row r="35" spans="1:7" ht="50.1" customHeight="1" thickBot="1">
      <c r="A35" s="1567"/>
      <c r="B35" s="888" t="s">
        <v>5266</v>
      </c>
      <c r="C35" s="888" t="s">
        <v>5265</v>
      </c>
      <c r="D35" s="888" t="s">
        <v>4949</v>
      </c>
      <c r="E35" s="888" t="s">
        <v>5264</v>
      </c>
      <c r="F35" s="888" t="s">
        <v>5220</v>
      </c>
      <c r="G35" s="888" t="s">
        <v>5263</v>
      </c>
    </row>
    <row r="36" spans="1:7" ht="50.1" customHeight="1" thickBot="1">
      <c r="A36" s="1562" t="s">
        <v>5231</v>
      </c>
      <c r="B36" s="888" t="s">
        <v>5231</v>
      </c>
      <c r="C36" s="888" t="s">
        <v>5262</v>
      </c>
      <c r="D36" s="888" t="s">
        <v>4955</v>
      </c>
      <c r="E36" s="888" t="s">
        <v>5261</v>
      </c>
      <c r="F36" s="888" t="s">
        <v>5260</v>
      </c>
      <c r="G36" s="888" t="s">
        <v>5259</v>
      </c>
    </row>
    <row r="37" spans="1:7" ht="50.1" customHeight="1" thickBot="1">
      <c r="A37" s="1563"/>
      <c r="B37" s="888" t="s">
        <v>5132</v>
      </c>
      <c r="C37" s="888" t="s">
        <v>5258</v>
      </c>
      <c r="D37" s="888" t="s">
        <v>4949</v>
      </c>
      <c r="E37" s="888" t="s">
        <v>5257</v>
      </c>
      <c r="F37" s="888" t="s">
        <v>5195</v>
      </c>
      <c r="G37" s="888" t="s">
        <v>5256</v>
      </c>
    </row>
    <row r="38" spans="1:7" ht="50.1" customHeight="1" thickBot="1">
      <c r="A38" s="1563"/>
      <c r="B38" s="888" t="s">
        <v>5231</v>
      </c>
      <c r="C38" s="888" t="s">
        <v>5255</v>
      </c>
      <c r="D38" s="888" t="s">
        <v>4983</v>
      </c>
      <c r="E38" s="888" t="s">
        <v>5254</v>
      </c>
      <c r="F38" s="888" t="s">
        <v>5243</v>
      </c>
      <c r="G38" s="888" t="s">
        <v>5253</v>
      </c>
    </row>
    <row r="39" spans="1:7" ht="50.1" customHeight="1" thickBot="1">
      <c r="A39" s="1563"/>
      <c r="B39" s="888" t="s">
        <v>5231</v>
      </c>
      <c r="C39" s="888" t="s">
        <v>5252</v>
      </c>
      <c r="D39" s="888" t="s">
        <v>4998</v>
      </c>
      <c r="E39" s="888" t="s">
        <v>5251</v>
      </c>
      <c r="F39" s="888" t="s">
        <v>5250</v>
      </c>
      <c r="G39" s="888" t="s">
        <v>5249</v>
      </c>
    </row>
    <row r="40" spans="1:7" ht="50.1" customHeight="1" thickBot="1">
      <c r="A40" s="1563"/>
      <c r="B40" s="888" t="s">
        <v>5132</v>
      </c>
      <c r="C40" s="888" t="s">
        <v>5248</v>
      </c>
      <c r="D40" s="888" t="s">
        <v>4998</v>
      </c>
      <c r="E40" s="888" t="s">
        <v>5231</v>
      </c>
      <c r="F40" s="888" t="s">
        <v>5247</v>
      </c>
      <c r="G40" s="888" t="s">
        <v>5246</v>
      </c>
    </row>
    <row r="41" spans="1:7" ht="50.1" customHeight="1" thickBot="1">
      <c r="A41" s="1563"/>
      <c r="B41" s="888" t="s">
        <v>5231</v>
      </c>
      <c r="C41" s="888" t="s">
        <v>5245</v>
      </c>
      <c r="D41" s="888" t="s">
        <v>4983</v>
      </c>
      <c r="E41" s="888" t="s">
        <v>5244</v>
      </c>
      <c r="F41" s="888" t="s">
        <v>5243</v>
      </c>
      <c r="G41" s="888" t="s">
        <v>5242</v>
      </c>
    </row>
    <row r="42" spans="1:7" ht="50.1" customHeight="1" thickBot="1">
      <c r="A42" s="1563"/>
      <c r="B42" s="888" t="s">
        <v>5231</v>
      </c>
      <c r="C42" s="888" t="s">
        <v>5241</v>
      </c>
      <c r="D42" s="888" t="s">
        <v>4998</v>
      </c>
      <c r="E42" s="888" t="s">
        <v>5240</v>
      </c>
      <c r="F42" s="888" t="s">
        <v>5239</v>
      </c>
      <c r="G42" s="888" t="s">
        <v>5238</v>
      </c>
    </row>
    <row r="43" spans="1:7" ht="50.1" customHeight="1" thickBot="1">
      <c r="A43" s="1563"/>
      <c r="B43" s="888" t="s">
        <v>5231</v>
      </c>
      <c r="C43" s="888" t="s">
        <v>5237</v>
      </c>
      <c r="D43" s="888" t="s">
        <v>4983</v>
      </c>
      <c r="E43" s="888" t="s">
        <v>5236</v>
      </c>
      <c r="F43" s="888" t="s">
        <v>5235</v>
      </c>
      <c r="G43" s="888" t="s">
        <v>5234</v>
      </c>
    </row>
    <row r="44" spans="1:7" ht="50.1" customHeight="1" thickBot="1">
      <c r="A44" s="1563"/>
      <c r="B44" s="888" t="s">
        <v>5231</v>
      </c>
      <c r="C44" s="888" t="s">
        <v>5233</v>
      </c>
      <c r="D44" s="888" t="s">
        <v>4983</v>
      </c>
      <c r="E44" s="888" t="s">
        <v>5232</v>
      </c>
      <c r="F44" s="888" t="s">
        <v>5206</v>
      </c>
      <c r="G44" s="888" t="s">
        <v>4919</v>
      </c>
    </row>
    <row r="45" spans="1:7" ht="50.1" customHeight="1" thickBot="1">
      <c r="A45" s="1563"/>
      <c r="B45" s="888" t="s">
        <v>5231</v>
      </c>
      <c r="C45" s="888" t="s">
        <v>5230</v>
      </c>
      <c r="D45" s="888" t="s">
        <v>4955</v>
      </c>
      <c r="E45" s="888" t="s">
        <v>5229</v>
      </c>
      <c r="F45" s="888" t="s">
        <v>5228</v>
      </c>
      <c r="G45" s="891" t="s">
        <v>5227</v>
      </c>
    </row>
    <row r="46" spans="1:7" ht="50.1" customHeight="1" thickBot="1">
      <c r="A46" s="1563"/>
      <c r="B46" s="888" t="s">
        <v>5216</v>
      </c>
      <c r="C46" s="888" t="s">
        <v>5226</v>
      </c>
      <c r="D46" s="888" t="s">
        <v>4955</v>
      </c>
      <c r="E46" s="888" t="s">
        <v>5225</v>
      </c>
      <c r="F46" s="888" t="s">
        <v>5224</v>
      </c>
      <c r="G46" s="888" t="s">
        <v>5223</v>
      </c>
    </row>
    <row r="47" spans="1:7" ht="50.1" customHeight="1" thickBot="1">
      <c r="A47" s="1563"/>
      <c r="B47" s="888" t="s">
        <v>5222</v>
      </c>
      <c r="C47" s="888" t="s">
        <v>4989</v>
      </c>
      <c r="D47" s="888" t="s">
        <v>4983</v>
      </c>
      <c r="E47" s="888" t="s">
        <v>5221</v>
      </c>
      <c r="F47" s="888" t="s">
        <v>5220</v>
      </c>
      <c r="G47" s="888" t="s">
        <v>5219</v>
      </c>
    </row>
    <row r="48" spans="1:7" ht="50.1" customHeight="1" thickBot="1">
      <c r="A48" s="1563"/>
      <c r="B48" s="888" t="s">
        <v>5216</v>
      </c>
      <c r="C48" s="888" t="s">
        <v>5218</v>
      </c>
      <c r="D48" s="888" t="s">
        <v>4949</v>
      </c>
      <c r="E48" s="888" t="s">
        <v>5217</v>
      </c>
      <c r="F48" s="888" t="s">
        <v>4411</v>
      </c>
      <c r="G48" s="888" t="s">
        <v>4919</v>
      </c>
    </row>
    <row r="49" spans="1:7" ht="50.1" customHeight="1" thickBot="1">
      <c r="A49" s="1563"/>
      <c r="B49" s="888" t="s">
        <v>5216</v>
      </c>
      <c r="C49" s="888" t="s">
        <v>5215</v>
      </c>
      <c r="D49" s="888" t="s">
        <v>4998</v>
      </c>
      <c r="E49" s="888" t="s">
        <v>5214</v>
      </c>
      <c r="F49" s="888" t="s">
        <v>5193</v>
      </c>
      <c r="G49" s="888" t="s">
        <v>5209</v>
      </c>
    </row>
    <row r="50" spans="1:7" ht="50.1" customHeight="1" thickBot="1">
      <c r="A50" s="1563"/>
      <c r="B50" s="888" t="s">
        <v>5132</v>
      </c>
      <c r="C50" s="888" t="s">
        <v>5039</v>
      </c>
      <c r="D50" s="888" t="s">
        <v>4949</v>
      </c>
      <c r="E50" s="888" t="s">
        <v>5213</v>
      </c>
      <c r="F50" s="888" t="s">
        <v>4411</v>
      </c>
      <c r="G50" s="888" t="s">
        <v>4919</v>
      </c>
    </row>
    <row r="51" spans="1:7" ht="50.1" customHeight="1" thickBot="1">
      <c r="A51" s="1563"/>
      <c r="B51" s="888" t="s">
        <v>5132</v>
      </c>
      <c r="C51" s="888" t="s">
        <v>5212</v>
      </c>
      <c r="D51" s="888" t="s">
        <v>4998</v>
      </c>
      <c r="E51" s="888" t="s">
        <v>5211</v>
      </c>
      <c r="F51" s="888" t="s">
        <v>5210</v>
      </c>
      <c r="G51" s="888" t="s">
        <v>5209</v>
      </c>
    </row>
    <row r="52" spans="1:7" ht="50.1" customHeight="1" thickBot="1">
      <c r="A52" s="1563"/>
      <c r="B52" s="888" t="s">
        <v>5132</v>
      </c>
      <c r="C52" s="888" t="s">
        <v>5208</v>
      </c>
      <c r="D52" s="888" t="s">
        <v>5113</v>
      </c>
      <c r="E52" s="888" t="s">
        <v>5207</v>
      </c>
      <c r="F52" s="888" t="s">
        <v>5206</v>
      </c>
      <c r="G52" s="888" t="s">
        <v>4919</v>
      </c>
    </row>
    <row r="53" spans="1:7" ht="50.1" customHeight="1" thickBot="1">
      <c r="A53" s="1563"/>
      <c r="B53" s="888" t="s">
        <v>5200</v>
      </c>
      <c r="C53" s="888" t="s">
        <v>5205</v>
      </c>
      <c r="D53" s="888" t="s">
        <v>4863</v>
      </c>
      <c r="E53" s="888" t="s">
        <v>5204</v>
      </c>
      <c r="F53" s="888" t="s">
        <v>5203</v>
      </c>
      <c r="G53" s="888" t="s">
        <v>5202</v>
      </c>
    </row>
    <row r="54" spans="1:7" ht="50.1" customHeight="1" thickBot="1">
      <c r="A54" s="1563"/>
      <c r="B54" s="888" t="s">
        <v>5200</v>
      </c>
      <c r="C54" s="888" t="s">
        <v>5042</v>
      </c>
      <c r="D54" s="888" t="s">
        <v>4974</v>
      </c>
      <c r="E54" s="888" t="s">
        <v>5201</v>
      </c>
      <c r="F54" s="888" t="s">
        <v>5040</v>
      </c>
      <c r="G54" s="888" t="s">
        <v>4919</v>
      </c>
    </row>
    <row r="55" spans="1:7" ht="50.1" customHeight="1" thickBot="1">
      <c r="A55" s="1563"/>
      <c r="B55" s="888" t="s">
        <v>5200</v>
      </c>
      <c r="C55" s="888" t="s">
        <v>5199</v>
      </c>
      <c r="D55" s="888" t="s">
        <v>4955</v>
      </c>
      <c r="E55" s="888" t="s">
        <v>5198</v>
      </c>
      <c r="F55" s="888" t="s">
        <v>5193</v>
      </c>
      <c r="G55" s="888" t="s">
        <v>4919</v>
      </c>
    </row>
    <row r="56" spans="1:7" ht="50.1" customHeight="1" thickBot="1">
      <c r="A56" s="1563"/>
      <c r="B56" s="888" t="s">
        <v>5132</v>
      </c>
      <c r="C56" s="888" t="s">
        <v>5197</v>
      </c>
      <c r="D56" s="888" t="s">
        <v>4955</v>
      </c>
      <c r="E56" s="888" t="s">
        <v>5196</v>
      </c>
      <c r="F56" s="888" t="s">
        <v>5195</v>
      </c>
      <c r="G56" s="888" t="s">
        <v>4919</v>
      </c>
    </row>
    <row r="57" spans="1:7" ht="50.1" customHeight="1" thickBot="1">
      <c r="A57" s="1563"/>
      <c r="B57" s="888" t="s">
        <v>5192</v>
      </c>
      <c r="C57" s="888" t="s">
        <v>4989</v>
      </c>
      <c r="D57" s="888" t="s">
        <v>4955</v>
      </c>
      <c r="E57" s="888" t="s">
        <v>5194</v>
      </c>
      <c r="F57" s="888" t="s">
        <v>5193</v>
      </c>
      <c r="G57" s="888" t="s">
        <v>4919</v>
      </c>
    </row>
    <row r="58" spans="1:7" ht="50.1" customHeight="1" thickBot="1">
      <c r="A58" s="1563"/>
      <c r="B58" s="888" t="s">
        <v>5192</v>
      </c>
      <c r="C58" s="888" t="s">
        <v>5042</v>
      </c>
      <c r="D58" s="888" t="s">
        <v>4974</v>
      </c>
      <c r="E58" s="888" t="s">
        <v>5191</v>
      </c>
      <c r="F58" s="888" t="s">
        <v>5040</v>
      </c>
      <c r="G58" s="888" t="s">
        <v>4919</v>
      </c>
    </row>
    <row r="59" spans="1:7" ht="50.1" customHeight="1" thickBot="1">
      <c r="A59" s="1563"/>
      <c r="B59" s="888" t="s">
        <v>5187</v>
      </c>
      <c r="C59" s="888" t="s">
        <v>5042</v>
      </c>
      <c r="D59" s="888" t="s">
        <v>4974</v>
      </c>
      <c r="E59" s="888" t="s">
        <v>5190</v>
      </c>
      <c r="F59" s="888" t="s">
        <v>5040</v>
      </c>
      <c r="G59" s="888" t="s">
        <v>4919</v>
      </c>
    </row>
    <row r="60" spans="1:7" ht="50.1" customHeight="1" thickBot="1">
      <c r="A60" s="1563"/>
      <c r="B60" s="888" t="s">
        <v>5187</v>
      </c>
      <c r="C60" s="888" t="s">
        <v>5189</v>
      </c>
      <c r="D60" s="888" t="s">
        <v>5113</v>
      </c>
      <c r="E60" s="888" t="s">
        <v>5188</v>
      </c>
      <c r="F60" s="888" t="s">
        <v>5040</v>
      </c>
      <c r="G60" s="888" t="s">
        <v>4919</v>
      </c>
    </row>
    <row r="61" spans="1:7" ht="50.1" customHeight="1" thickBot="1">
      <c r="A61" s="1563"/>
      <c r="B61" s="888" t="s">
        <v>5187</v>
      </c>
      <c r="C61" s="888" t="s">
        <v>547</v>
      </c>
      <c r="D61" s="888" t="s">
        <v>5023</v>
      </c>
      <c r="E61" s="888" t="s">
        <v>5186</v>
      </c>
      <c r="F61" s="888" t="s">
        <v>5185</v>
      </c>
      <c r="G61" s="888"/>
    </row>
    <row r="62" spans="1:7" ht="50.1" customHeight="1" thickBot="1">
      <c r="A62" s="1563"/>
      <c r="B62" s="888" t="s">
        <v>5184</v>
      </c>
      <c r="C62" s="888" t="s">
        <v>5042</v>
      </c>
      <c r="D62" s="888" t="s">
        <v>4974</v>
      </c>
      <c r="E62" s="888" t="s">
        <v>5183</v>
      </c>
      <c r="F62" s="888" t="s">
        <v>5040</v>
      </c>
      <c r="G62" s="888" t="s">
        <v>4919</v>
      </c>
    </row>
    <row r="63" spans="1:7" ht="50.1" customHeight="1" thickBot="1">
      <c r="A63" s="1563"/>
      <c r="B63" s="888" t="s">
        <v>5182</v>
      </c>
      <c r="C63" s="888" t="s">
        <v>5181</v>
      </c>
      <c r="D63" s="888" t="s">
        <v>4949</v>
      </c>
      <c r="E63" s="888" t="s">
        <v>5180</v>
      </c>
      <c r="F63" s="888" t="s">
        <v>4411</v>
      </c>
      <c r="G63" s="888" t="s">
        <v>4919</v>
      </c>
    </row>
    <row r="64" spans="1:7" ht="50.1" customHeight="1" thickBot="1">
      <c r="A64" s="1563"/>
      <c r="B64" s="888" t="s">
        <v>5179</v>
      </c>
      <c r="C64" s="888" t="s">
        <v>5178</v>
      </c>
      <c r="D64" s="888" t="s">
        <v>4949</v>
      </c>
      <c r="E64" s="888" t="s">
        <v>5177</v>
      </c>
      <c r="F64" s="888" t="s">
        <v>4411</v>
      </c>
      <c r="G64" s="888" t="s">
        <v>4919</v>
      </c>
    </row>
    <row r="65" spans="1:7" ht="50.1" customHeight="1" thickBot="1">
      <c r="A65" s="1563"/>
      <c r="B65" s="888" t="s">
        <v>5172</v>
      </c>
      <c r="C65" s="888" t="s">
        <v>5042</v>
      </c>
      <c r="D65" s="888" t="s">
        <v>4974</v>
      </c>
      <c r="E65" s="888" t="s">
        <v>5176</v>
      </c>
      <c r="F65" s="888" t="s">
        <v>5040</v>
      </c>
      <c r="G65" s="888" t="s">
        <v>4919</v>
      </c>
    </row>
    <row r="66" spans="1:7" ht="50.1" customHeight="1" thickBot="1">
      <c r="A66" s="1563"/>
      <c r="B66" s="888" t="s">
        <v>5172</v>
      </c>
      <c r="C66" s="888" t="s">
        <v>539</v>
      </c>
      <c r="D66" s="888" t="s">
        <v>5023</v>
      </c>
      <c r="E66" s="888" t="s">
        <v>5175</v>
      </c>
      <c r="F66" s="888" t="s">
        <v>5174</v>
      </c>
      <c r="G66" s="888" t="s">
        <v>5173</v>
      </c>
    </row>
    <row r="67" spans="1:7" ht="50.1" customHeight="1" thickBot="1">
      <c r="A67" s="1563"/>
      <c r="B67" s="888" t="s">
        <v>5172</v>
      </c>
      <c r="C67" s="888" t="s">
        <v>5171</v>
      </c>
      <c r="D67" s="888" t="s">
        <v>5023</v>
      </c>
      <c r="E67" s="888" t="s">
        <v>5170</v>
      </c>
      <c r="F67" s="888" t="s">
        <v>5169</v>
      </c>
      <c r="G67" s="888" t="s">
        <v>5168</v>
      </c>
    </row>
    <row r="68" spans="1:7" ht="50.1" customHeight="1" thickBot="1">
      <c r="A68" s="1563"/>
      <c r="B68" s="888" t="s">
        <v>5167</v>
      </c>
      <c r="C68" s="888" t="s">
        <v>5042</v>
      </c>
      <c r="D68" s="888" t="s">
        <v>4974</v>
      </c>
      <c r="E68" s="888" t="s">
        <v>5166</v>
      </c>
      <c r="F68" s="888" t="s">
        <v>5040</v>
      </c>
      <c r="G68" s="888" t="s">
        <v>4919</v>
      </c>
    </row>
    <row r="69" spans="1:7" ht="50.1" customHeight="1" thickBot="1">
      <c r="A69" s="1563"/>
      <c r="B69" s="888" t="s">
        <v>5165</v>
      </c>
      <c r="C69" s="888" t="s">
        <v>5164</v>
      </c>
      <c r="D69" s="888" t="s">
        <v>4949</v>
      </c>
      <c r="E69" s="888" t="s">
        <v>5163</v>
      </c>
      <c r="F69" s="888" t="s">
        <v>4411</v>
      </c>
      <c r="G69" s="888" t="s">
        <v>4919</v>
      </c>
    </row>
    <row r="70" spans="1:7" ht="50.1" customHeight="1" thickBot="1">
      <c r="A70" s="1563"/>
      <c r="B70" s="888" t="s">
        <v>5156</v>
      </c>
      <c r="C70" s="888" t="s">
        <v>5162</v>
      </c>
      <c r="D70" s="888" t="s">
        <v>4949</v>
      </c>
      <c r="E70" s="888" t="s">
        <v>5161</v>
      </c>
      <c r="F70" s="888" t="s">
        <v>4411</v>
      </c>
      <c r="G70" s="888" t="s">
        <v>4919</v>
      </c>
    </row>
    <row r="71" spans="1:7" ht="50.1" customHeight="1" thickBot="1">
      <c r="A71" s="1563"/>
      <c r="B71" s="888" t="s">
        <v>5156</v>
      </c>
      <c r="C71" s="888" t="s">
        <v>5160</v>
      </c>
      <c r="D71" s="888" t="s">
        <v>4983</v>
      </c>
      <c r="E71" s="888" t="s">
        <v>5159</v>
      </c>
      <c r="F71" s="888" t="s">
        <v>5158</v>
      </c>
      <c r="G71" s="888" t="s">
        <v>5157</v>
      </c>
    </row>
    <row r="72" spans="1:7" ht="50.1" customHeight="1" thickBot="1">
      <c r="A72" s="1563"/>
      <c r="B72" s="888" t="s">
        <v>5156</v>
      </c>
      <c r="C72" s="888" t="s">
        <v>5155</v>
      </c>
      <c r="D72" s="888" t="s">
        <v>4983</v>
      </c>
      <c r="E72" s="888" t="s">
        <v>5154</v>
      </c>
      <c r="F72" s="888" t="s">
        <v>5153</v>
      </c>
      <c r="G72" s="888" t="s">
        <v>5152</v>
      </c>
    </row>
    <row r="73" spans="1:7" ht="50.1" customHeight="1" thickBot="1">
      <c r="A73" s="1563"/>
      <c r="B73" s="888" t="s">
        <v>5151</v>
      </c>
      <c r="C73" s="888" t="s">
        <v>5042</v>
      </c>
      <c r="D73" s="888" t="s">
        <v>4974</v>
      </c>
      <c r="E73" s="888" t="s">
        <v>5150</v>
      </c>
      <c r="F73" s="888" t="s">
        <v>5040</v>
      </c>
      <c r="G73" s="888" t="s">
        <v>4919</v>
      </c>
    </row>
    <row r="74" spans="1:7" ht="50.1" customHeight="1" thickBot="1">
      <c r="A74" s="1564"/>
      <c r="B74" s="888" t="s">
        <v>5149</v>
      </c>
      <c r="C74" s="888" t="s">
        <v>5148</v>
      </c>
      <c r="D74" s="888" t="s">
        <v>4949</v>
      </c>
      <c r="E74" s="888" t="s">
        <v>5147</v>
      </c>
      <c r="F74" s="888" t="s">
        <v>5146</v>
      </c>
      <c r="G74" s="888" t="s">
        <v>5145</v>
      </c>
    </row>
    <row r="75" spans="1:7" ht="50.1" customHeight="1" thickBot="1">
      <c r="A75" s="1571" t="s">
        <v>5059</v>
      </c>
      <c r="B75" s="888" t="s">
        <v>5054</v>
      </c>
      <c r="C75" s="888" t="s">
        <v>5042</v>
      </c>
      <c r="D75" s="888" t="s">
        <v>4974</v>
      </c>
      <c r="E75" s="888" t="s">
        <v>5144</v>
      </c>
      <c r="F75" s="888" t="s">
        <v>5040</v>
      </c>
      <c r="G75" s="888" t="s">
        <v>4919</v>
      </c>
    </row>
    <row r="76" spans="1:7" ht="50.1" customHeight="1" thickBot="1">
      <c r="A76" s="1572"/>
      <c r="B76" s="888" t="s">
        <v>5054</v>
      </c>
      <c r="C76" s="888" t="s">
        <v>5143</v>
      </c>
      <c r="D76" s="888" t="s">
        <v>4955</v>
      </c>
      <c r="E76" s="888" t="s">
        <v>5142</v>
      </c>
      <c r="F76" s="888" t="s">
        <v>5014</v>
      </c>
      <c r="G76" s="888" t="s">
        <v>4919</v>
      </c>
    </row>
    <row r="77" spans="1:7" ht="50.1" customHeight="1" thickBot="1">
      <c r="A77" s="1572"/>
      <c r="B77" s="888" t="s">
        <v>5059</v>
      </c>
      <c r="C77" s="888" t="s">
        <v>5141</v>
      </c>
      <c r="D77" s="888" t="s">
        <v>4863</v>
      </c>
      <c r="E77" s="888" t="s">
        <v>5140</v>
      </c>
      <c r="F77" s="888"/>
      <c r="G77" s="888"/>
    </row>
    <row r="78" spans="1:7" ht="50.1" customHeight="1" thickBot="1">
      <c r="A78" s="1572"/>
      <c r="B78" s="888" t="s">
        <v>5059</v>
      </c>
      <c r="C78" s="888" t="s">
        <v>5139</v>
      </c>
      <c r="D78" s="888" t="s">
        <v>4955</v>
      </c>
      <c r="E78" s="888" t="s">
        <v>5138</v>
      </c>
      <c r="F78" s="888" t="s">
        <v>5116</v>
      </c>
      <c r="G78" s="888" t="s">
        <v>5115</v>
      </c>
    </row>
    <row r="79" spans="1:7" ht="50.1" customHeight="1" thickBot="1">
      <c r="A79" s="1572"/>
      <c r="B79" s="888" t="s">
        <v>5059</v>
      </c>
      <c r="C79" s="888" t="s">
        <v>5114</v>
      </c>
      <c r="D79" s="888" t="s">
        <v>4955</v>
      </c>
      <c r="E79" s="888" t="s">
        <v>5137</v>
      </c>
      <c r="F79" s="888" t="s">
        <v>5111</v>
      </c>
      <c r="G79" s="888" t="s">
        <v>5136</v>
      </c>
    </row>
    <row r="80" spans="1:7" ht="50.1" customHeight="1" thickBot="1">
      <c r="A80" s="1572"/>
      <c r="B80" s="888" t="s">
        <v>5132</v>
      </c>
      <c r="C80" s="888" t="s">
        <v>5135</v>
      </c>
      <c r="D80" s="888" t="s">
        <v>4955</v>
      </c>
      <c r="E80" s="888" t="s">
        <v>5134</v>
      </c>
      <c r="F80" s="888" t="s">
        <v>5018</v>
      </c>
      <c r="G80" s="893" t="s">
        <v>5133</v>
      </c>
    </row>
    <row r="81" spans="1:7" ht="50.1" customHeight="1" thickBot="1">
      <c r="A81" s="1572"/>
      <c r="B81" s="888" t="s">
        <v>5132</v>
      </c>
      <c r="C81" s="888" t="s">
        <v>5131</v>
      </c>
      <c r="D81" s="888" t="s">
        <v>4955</v>
      </c>
      <c r="E81" s="888" t="s">
        <v>5130</v>
      </c>
      <c r="F81" s="888" t="s">
        <v>5129</v>
      </c>
      <c r="G81" s="891" t="s">
        <v>5128</v>
      </c>
    </row>
    <row r="82" spans="1:7" ht="50.1" customHeight="1" thickBot="1">
      <c r="A82" s="1572"/>
      <c r="B82" s="888" t="s">
        <v>5059</v>
      </c>
      <c r="C82" s="888" t="s">
        <v>5078</v>
      </c>
      <c r="D82" s="888" t="s">
        <v>4949</v>
      </c>
      <c r="E82" s="888" t="s">
        <v>5127</v>
      </c>
      <c r="F82" s="888" t="s">
        <v>5126</v>
      </c>
      <c r="G82" s="888" t="s">
        <v>5125</v>
      </c>
    </row>
    <row r="83" spans="1:7" ht="50.1" customHeight="1" thickBot="1">
      <c r="A83" s="1572"/>
      <c r="B83" s="888" t="s">
        <v>5059</v>
      </c>
      <c r="C83" s="888" t="s">
        <v>5124</v>
      </c>
      <c r="D83" s="888" t="s">
        <v>4960</v>
      </c>
      <c r="E83" s="888" t="s">
        <v>5059</v>
      </c>
      <c r="F83" s="888" t="s">
        <v>5123</v>
      </c>
      <c r="G83" s="888" t="s">
        <v>5122</v>
      </c>
    </row>
    <row r="84" spans="1:7" ht="50.1" customHeight="1" thickBot="1">
      <c r="A84" s="1572"/>
      <c r="B84" s="888" t="s">
        <v>5059</v>
      </c>
      <c r="C84" s="888" t="s">
        <v>5066</v>
      </c>
      <c r="D84" s="888" t="s">
        <v>4960</v>
      </c>
      <c r="E84" s="888" t="s">
        <v>5059</v>
      </c>
      <c r="F84" s="888" t="s">
        <v>5061</v>
      </c>
      <c r="G84" s="888" t="s">
        <v>5064</v>
      </c>
    </row>
    <row r="85" spans="1:7" ht="50.1" customHeight="1" thickBot="1">
      <c r="A85" s="1572"/>
      <c r="B85" s="888" t="s">
        <v>5059</v>
      </c>
      <c r="C85" s="888" t="s">
        <v>5063</v>
      </c>
      <c r="D85" s="888" t="s">
        <v>4960</v>
      </c>
      <c r="E85" s="888" t="s">
        <v>5121</v>
      </c>
      <c r="F85" s="888" t="s">
        <v>5120</v>
      </c>
      <c r="G85" s="888" t="s">
        <v>5119</v>
      </c>
    </row>
    <row r="86" spans="1:7" ht="50.1" customHeight="1" thickBot="1">
      <c r="A86" s="1572"/>
      <c r="B86" s="888" t="s">
        <v>5059</v>
      </c>
      <c r="C86" s="888" t="s">
        <v>5118</v>
      </c>
      <c r="D86" s="888" t="s">
        <v>4863</v>
      </c>
      <c r="E86" s="888" t="s">
        <v>5117</v>
      </c>
      <c r="F86" s="888" t="s">
        <v>5116</v>
      </c>
      <c r="G86" s="888" t="s">
        <v>5115</v>
      </c>
    </row>
    <row r="87" spans="1:7" ht="50.1" customHeight="1" thickBot="1">
      <c r="A87" s="1572"/>
      <c r="B87" s="888" t="s">
        <v>5059</v>
      </c>
      <c r="C87" s="888" t="s">
        <v>5114</v>
      </c>
      <c r="D87" s="888" t="s">
        <v>5113</v>
      </c>
      <c r="E87" s="888" t="s">
        <v>5112</v>
      </c>
      <c r="F87" s="888" t="s">
        <v>5111</v>
      </c>
      <c r="G87" s="888" t="s">
        <v>5110</v>
      </c>
    </row>
    <row r="88" spans="1:7" ht="50.1" customHeight="1" thickBot="1">
      <c r="A88" s="1572"/>
      <c r="B88" s="888" t="s">
        <v>5059</v>
      </c>
      <c r="C88" s="888" t="s">
        <v>5109</v>
      </c>
      <c r="D88" s="888" t="s">
        <v>4960</v>
      </c>
      <c r="E88" s="888" t="s">
        <v>5108</v>
      </c>
      <c r="F88" s="888" t="s">
        <v>5040</v>
      </c>
      <c r="G88" s="888" t="s">
        <v>5107</v>
      </c>
    </row>
    <row r="89" spans="1:7" ht="50.1" customHeight="1" thickBot="1">
      <c r="A89" s="1572"/>
      <c r="B89" s="888" t="s">
        <v>5059</v>
      </c>
      <c r="C89" s="888" t="s">
        <v>5106</v>
      </c>
      <c r="D89" s="888" t="s">
        <v>4960</v>
      </c>
      <c r="E89" s="888" t="s">
        <v>5105</v>
      </c>
      <c r="F89" s="888" t="s">
        <v>5104</v>
      </c>
      <c r="G89" s="888" t="s">
        <v>5103</v>
      </c>
    </row>
    <row r="90" spans="1:7" ht="50.1" customHeight="1" thickBot="1">
      <c r="A90" s="1572"/>
      <c r="B90" s="888" t="s">
        <v>5059</v>
      </c>
      <c r="C90" s="888" t="s">
        <v>5102</v>
      </c>
      <c r="D90" s="888" t="s">
        <v>4949</v>
      </c>
      <c r="E90" s="888" t="s">
        <v>5101</v>
      </c>
      <c r="F90" s="888" t="s">
        <v>5100</v>
      </c>
      <c r="G90" s="888" t="s">
        <v>5099</v>
      </c>
    </row>
    <row r="91" spans="1:7" ht="50.1" customHeight="1" thickBot="1">
      <c r="A91" s="1572"/>
      <c r="B91" s="888" t="s">
        <v>5059</v>
      </c>
      <c r="C91" s="888" t="s">
        <v>5098</v>
      </c>
      <c r="D91" s="888" t="s">
        <v>4974</v>
      </c>
      <c r="E91" s="888" t="s">
        <v>5097</v>
      </c>
      <c r="F91" s="888" t="s">
        <v>5040</v>
      </c>
      <c r="G91" s="888" t="s">
        <v>4919</v>
      </c>
    </row>
    <row r="92" spans="1:7" ht="50.1" customHeight="1" thickBot="1">
      <c r="A92" s="1572"/>
      <c r="B92" s="888" t="s">
        <v>5059</v>
      </c>
      <c r="C92" s="888" t="s">
        <v>4890</v>
      </c>
      <c r="D92" s="888" t="s">
        <v>4998</v>
      </c>
      <c r="E92" s="888" t="s">
        <v>5096</v>
      </c>
      <c r="F92" s="888" t="s">
        <v>4888</v>
      </c>
      <c r="G92" s="888" t="s">
        <v>5095</v>
      </c>
    </row>
    <row r="93" spans="1:7" ht="50.1" customHeight="1" thickBot="1">
      <c r="A93" s="1572"/>
      <c r="B93" s="888" t="s">
        <v>5059</v>
      </c>
      <c r="C93" s="888" t="s">
        <v>5094</v>
      </c>
      <c r="D93" s="888" t="s">
        <v>4983</v>
      </c>
      <c r="E93" s="888" t="s">
        <v>5093</v>
      </c>
      <c r="F93" s="888" t="s">
        <v>5092</v>
      </c>
      <c r="G93" s="888" t="s">
        <v>5091</v>
      </c>
    </row>
    <row r="94" spans="1:7" ht="50.1" customHeight="1" thickBot="1">
      <c r="A94" s="1572"/>
      <c r="B94" s="888" t="s">
        <v>5059</v>
      </c>
      <c r="C94" s="888" t="s">
        <v>5090</v>
      </c>
      <c r="D94" s="888" t="s">
        <v>4983</v>
      </c>
      <c r="E94" s="888" t="s">
        <v>5089</v>
      </c>
      <c r="F94" s="888" t="s">
        <v>5088</v>
      </c>
      <c r="G94" s="888" t="s">
        <v>5087</v>
      </c>
    </row>
    <row r="95" spans="1:7" ht="50.1" customHeight="1" thickBot="1">
      <c r="A95" s="1572"/>
      <c r="B95" s="888" t="s">
        <v>5059</v>
      </c>
      <c r="C95" s="888" t="s">
        <v>5086</v>
      </c>
      <c r="D95" s="888" t="s">
        <v>4949</v>
      </c>
      <c r="E95" s="888" t="s">
        <v>5083</v>
      </c>
      <c r="F95" s="888" t="s">
        <v>5085</v>
      </c>
      <c r="G95" s="888" t="s">
        <v>4919</v>
      </c>
    </row>
    <row r="96" spans="1:7" ht="50.1" customHeight="1" thickBot="1">
      <c r="A96" s="1572"/>
      <c r="B96" s="888" t="s">
        <v>5059</v>
      </c>
      <c r="C96" s="888" t="s">
        <v>5084</v>
      </c>
      <c r="D96" s="888" t="s">
        <v>4949</v>
      </c>
      <c r="E96" s="888" t="s">
        <v>5083</v>
      </c>
      <c r="F96" s="888" t="s">
        <v>5082</v>
      </c>
      <c r="G96" s="888" t="s">
        <v>4919</v>
      </c>
    </row>
    <row r="97" spans="1:7" ht="50.1" customHeight="1" thickBot="1">
      <c r="A97" s="1572"/>
      <c r="B97" s="888" t="s">
        <v>5059</v>
      </c>
      <c r="C97" s="888" t="s">
        <v>5081</v>
      </c>
      <c r="D97" s="888" t="s">
        <v>4949</v>
      </c>
      <c r="E97" s="888" t="s">
        <v>5080</v>
      </c>
      <c r="F97" s="888" t="s">
        <v>5079</v>
      </c>
      <c r="G97" s="888" t="s">
        <v>4919</v>
      </c>
    </row>
    <row r="98" spans="1:7" ht="50.1" customHeight="1" thickBot="1">
      <c r="A98" s="1572"/>
      <c r="B98" s="888" t="s">
        <v>5059</v>
      </c>
      <c r="C98" s="888" t="s">
        <v>5078</v>
      </c>
      <c r="D98" s="888" t="s">
        <v>4949</v>
      </c>
      <c r="E98" s="888" t="s">
        <v>5077</v>
      </c>
      <c r="F98" s="888" t="s">
        <v>5076</v>
      </c>
      <c r="G98" s="888" t="s">
        <v>5075</v>
      </c>
    </row>
    <row r="99" spans="1:7" ht="50.1" customHeight="1" thickBot="1">
      <c r="A99" s="1572"/>
      <c r="B99" s="888" t="s">
        <v>5059</v>
      </c>
      <c r="C99" s="888" t="s">
        <v>5074</v>
      </c>
      <c r="D99" s="888" t="s">
        <v>4949</v>
      </c>
      <c r="E99" s="888" t="s">
        <v>5073</v>
      </c>
      <c r="F99" s="888" t="s">
        <v>5072</v>
      </c>
      <c r="G99" s="888" t="s">
        <v>5071</v>
      </c>
    </row>
    <row r="100" spans="1:7" ht="50.1" customHeight="1" thickBot="1">
      <c r="A100" s="1572"/>
      <c r="B100" s="888" t="s">
        <v>5059</v>
      </c>
      <c r="C100" s="888" t="s">
        <v>5070</v>
      </c>
      <c r="D100" s="888" t="s">
        <v>4949</v>
      </c>
      <c r="E100" s="888" t="s">
        <v>5069</v>
      </c>
      <c r="F100" s="888" t="s">
        <v>5068</v>
      </c>
      <c r="G100" s="888" t="s">
        <v>5067</v>
      </c>
    </row>
    <row r="101" spans="1:7" ht="50.1" customHeight="1" thickBot="1">
      <c r="A101" s="1572"/>
      <c r="B101" s="888" t="s">
        <v>5059</v>
      </c>
      <c r="C101" s="888" t="s">
        <v>5066</v>
      </c>
      <c r="D101" s="888" t="s">
        <v>4998</v>
      </c>
      <c r="E101" s="888" t="s">
        <v>5065</v>
      </c>
      <c r="F101" s="888" t="s">
        <v>5061</v>
      </c>
      <c r="G101" s="888" t="s">
        <v>5064</v>
      </c>
    </row>
    <row r="102" spans="1:7" ht="50.1" customHeight="1" thickBot="1">
      <c r="A102" s="1572"/>
      <c r="B102" s="888" t="s">
        <v>5059</v>
      </c>
      <c r="C102" s="888" t="s">
        <v>5063</v>
      </c>
      <c r="D102" s="888" t="s">
        <v>4998</v>
      </c>
      <c r="E102" s="888" t="s">
        <v>5062</v>
      </c>
      <c r="F102" s="888" t="s">
        <v>5061</v>
      </c>
      <c r="G102" s="888" t="s">
        <v>5060</v>
      </c>
    </row>
    <row r="103" spans="1:7" ht="99.95" customHeight="1" thickBot="1">
      <c r="A103" s="1572"/>
      <c r="B103" s="888" t="s">
        <v>5059</v>
      </c>
      <c r="C103" s="888" t="s">
        <v>5058</v>
      </c>
      <c r="D103" s="888" t="s">
        <v>4974</v>
      </c>
      <c r="E103" s="890" t="s">
        <v>5057</v>
      </c>
      <c r="F103" s="888" t="s">
        <v>5056</v>
      </c>
      <c r="G103" s="888" t="s">
        <v>5055</v>
      </c>
    </row>
    <row r="104" spans="1:7" ht="50.1" customHeight="1" thickBot="1">
      <c r="A104" s="1572"/>
      <c r="B104" s="888" t="s">
        <v>5054</v>
      </c>
      <c r="C104" s="888" t="s">
        <v>5053</v>
      </c>
      <c r="D104" s="888" t="s">
        <v>4955</v>
      </c>
      <c r="E104" s="888" t="s">
        <v>5052</v>
      </c>
      <c r="F104" s="888" t="s">
        <v>5018</v>
      </c>
      <c r="G104" s="891" t="s">
        <v>5051</v>
      </c>
    </row>
    <row r="105" spans="1:7" ht="50.1" customHeight="1" thickBot="1">
      <c r="A105" s="1572"/>
      <c r="B105" s="888" t="s">
        <v>5050</v>
      </c>
      <c r="C105" s="888" t="s">
        <v>5042</v>
      </c>
      <c r="D105" s="888" t="s">
        <v>4974</v>
      </c>
      <c r="E105" s="888" t="s">
        <v>5049</v>
      </c>
      <c r="F105" s="888" t="s">
        <v>5040</v>
      </c>
      <c r="G105" s="888" t="s">
        <v>4919</v>
      </c>
    </row>
    <row r="106" spans="1:7" ht="50.1" customHeight="1" thickBot="1">
      <c r="A106" s="1572"/>
      <c r="B106" s="888" t="s">
        <v>5048</v>
      </c>
      <c r="C106" s="888" t="s">
        <v>5047</v>
      </c>
      <c r="D106" s="888" t="s">
        <v>4949</v>
      </c>
      <c r="E106" s="888" t="s">
        <v>5046</v>
      </c>
      <c r="F106" s="888" t="s">
        <v>4411</v>
      </c>
      <c r="G106" s="888" t="s">
        <v>4919</v>
      </c>
    </row>
    <row r="107" spans="1:7" ht="50.1" customHeight="1" thickBot="1">
      <c r="A107" s="1572"/>
      <c r="B107" s="888" t="s">
        <v>5045</v>
      </c>
      <c r="C107" s="888" t="s">
        <v>4989</v>
      </c>
      <c r="D107" s="888" t="s">
        <v>4955</v>
      </c>
      <c r="E107" s="888" t="s">
        <v>4828</v>
      </c>
      <c r="F107" s="888" t="s">
        <v>5044</v>
      </c>
      <c r="G107" s="888" t="s">
        <v>5043</v>
      </c>
    </row>
    <row r="108" spans="1:7" ht="50.1" customHeight="1" thickBot="1">
      <c r="A108" s="1572"/>
      <c r="B108" s="888" t="s">
        <v>5037</v>
      </c>
      <c r="C108" s="888" t="s">
        <v>5042</v>
      </c>
      <c r="D108" s="888" t="s">
        <v>4974</v>
      </c>
      <c r="E108" s="888" t="s">
        <v>5041</v>
      </c>
      <c r="F108" s="888" t="s">
        <v>5040</v>
      </c>
      <c r="G108" s="888" t="s">
        <v>4919</v>
      </c>
    </row>
    <row r="109" spans="1:7" ht="50.1" customHeight="1" thickBot="1">
      <c r="A109" s="1572"/>
      <c r="B109" s="888" t="s">
        <v>5037</v>
      </c>
      <c r="C109" s="888" t="s">
        <v>5039</v>
      </c>
      <c r="D109" s="888" t="s">
        <v>4949</v>
      </c>
      <c r="E109" s="888" t="s">
        <v>5038</v>
      </c>
      <c r="F109" s="888" t="s">
        <v>4411</v>
      </c>
      <c r="G109" s="888" t="s">
        <v>4919</v>
      </c>
    </row>
    <row r="110" spans="1:7" ht="50.1" customHeight="1" thickBot="1">
      <c r="A110" s="1572"/>
      <c r="B110" s="888" t="s">
        <v>5037</v>
      </c>
      <c r="C110" s="888" t="s">
        <v>5036</v>
      </c>
      <c r="D110" s="888" t="s">
        <v>4983</v>
      </c>
      <c r="E110" s="888" t="s">
        <v>5035</v>
      </c>
      <c r="F110" s="888" t="s">
        <v>5034</v>
      </c>
      <c r="G110" s="888" t="s">
        <v>5033</v>
      </c>
    </row>
    <row r="111" spans="1:7" ht="50.1" customHeight="1" thickBot="1">
      <c r="A111" s="1572"/>
      <c r="B111" s="888" t="s">
        <v>5032</v>
      </c>
      <c r="C111" s="888" t="s">
        <v>545</v>
      </c>
      <c r="D111" s="888" t="s">
        <v>5023</v>
      </c>
      <c r="E111" s="888" t="s">
        <v>5031</v>
      </c>
      <c r="F111" s="888" t="s">
        <v>5030</v>
      </c>
      <c r="G111" s="888" t="s">
        <v>5029</v>
      </c>
    </row>
    <row r="112" spans="1:7" ht="50.1" customHeight="1" thickBot="1">
      <c r="A112" s="1572"/>
      <c r="B112" s="888" t="s">
        <v>5028</v>
      </c>
      <c r="C112" s="888" t="s">
        <v>550</v>
      </c>
      <c r="D112" s="888" t="s">
        <v>5023</v>
      </c>
      <c r="E112" s="888" t="s">
        <v>5027</v>
      </c>
      <c r="F112" s="888" t="s">
        <v>5026</v>
      </c>
      <c r="G112" s="890" t="s">
        <v>5025</v>
      </c>
    </row>
    <row r="113" spans="1:7" ht="50.1" customHeight="1" thickBot="1">
      <c r="A113" s="1572"/>
      <c r="B113" s="888" t="s">
        <v>5024</v>
      </c>
      <c r="C113" s="888" t="s">
        <v>5012</v>
      </c>
      <c r="D113" s="888" t="s">
        <v>5023</v>
      </c>
      <c r="E113" s="888" t="s">
        <v>5022</v>
      </c>
      <c r="F113" s="888" t="s">
        <v>5021</v>
      </c>
      <c r="G113" s="888" t="s">
        <v>4919</v>
      </c>
    </row>
    <row r="114" spans="1:7" ht="50.1" customHeight="1" thickBot="1">
      <c r="A114" s="1572"/>
      <c r="B114" s="888" t="s">
        <v>5020</v>
      </c>
      <c r="C114" s="888" t="s">
        <v>5012</v>
      </c>
      <c r="D114" s="888" t="s">
        <v>4863</v>
      </c>
      <c r="E114" s="888" t="s">
        <v>5019</v>
      </c>
      <c r="F114" s="888" t="s">
        <v>5018</v>
      </c>
      <c r="G114" s="888" t="s">
        <v>5017</v>
      </c>
    </row>
    <row r="115" spans="1:7" ht="50.1" customHeight="1" thickBot="1">
      <c r="A115" s="1572"/>
      <c r="B115" s="888" t="s">
        <v>5016</v>
      </c>
      <c r="C115" s="888" t="s">
        <v>5012</v>
      </c>
      <c r="D115" s="888" t="s">
        <v>4863</v>
      </c>
      <c r="E115" s="888" t="s">
        <v>5015</v>
      </c>
      <c r="F115" s="888" t="s">
        <v>5014</v>
      </c>
      <c r="G115" s="888" t="s">
        <v>5013</v>
      </c>
    </row>
    <row r="116" spans="1:7" ht="50.1" customHeight="1" thickBot="1">
      <c r="A116" s="1573"/>
      <c r="B116" s="888" t="s">
        <v>5009</v>
      </c>
      <c r="C116" s="888" t="s">
        <v>5012</v>
      </c>
      <c r="D116" s="888" t="s">
        <v>4863</v>
      </c>
      <c r="E116" s="888" t="s">
        <v>5011</v>
      </c>
      <c r="F116" s="888" t="s">
        <v>738</v>
      </c>
      <c r="G116" s="892" t="s">
        <v>5010</v>
      </c>
    </row>
    <row r="117" spans="1:7" ht="50.1" customHeight="1" thickBot="1">
      <c r="A117" s="1559" t="s">
        <v>4994</v>
      </c>
      <c r="B117" s="888" t="s">
        <v>5009</v>
      </c>
      <c r="C117" s="888" t="s">
        <v>5008</v>
      </c>
      <c r="D117" s="888" t="s">
        <v>4955</v>
      </c>
      <c r="E117" s="1551" t="s">
        <v>5007</v>
      </c>
      <c r="F117" s="1552"/>
      <c r="G117" s="1553"/>
    </row>
    <row r="118" spans="1:7" ht="50.1" customHeight="1" thickBot="1">
      <c r="A118" s="1560"/>
      <c r="B118" s="888" t="s">
        <v>4994</v>
      </c>
      <c r="C118" s="888" t="s">
        <v>5006</v>
      </c>
      <c r="D118" s="888" t="s">
        <v>4998</v>
      </c>
      <c r="E118" s="888" t="s">
        <v>5005</v>
      </c>
      <c r="F118" s="888" t="s">
        <v>5004</v>
      </c>
      <c r="G118" s="888" t="s">
        <v>5000</v>
      </c>
    </row>
    <row r="119" spans="1:7" ht="50.1" customHeight="1" thickBot="1">
      <c r="A119" s="1560"/>
      <c r="B119" s="888" t="s">
        <v>4994</v>
      </c>
      <c r="C119" s="888" t="s">
        <v>5003</v>
      </c>
      <c r="D119" s="888" t="s">
        <v>4998</v>
      </c>
      <c r="E119" s="888" t="s">
        <v>5002</v>
      </c>
      <c r="F119" s="888" t="s">
        <v>5001</v>
      </c>
      <c r="G119" s="888" t="s">
        <v>5000</v>
      </c>
    </row>
    <row r="120" spans="1:7" ht="50.1" customHeight="1" thickBot="1">
      <c r="A120" s="1560"/>
      <c r="B120" s="888" t="s">
        <v>4994</v>
      </c>
      <c r="C120" s="888" t="s">
        <v>4999</v>
      </c>
      <c r="D120" s="888" t="s">
        <v>4998</v>
      </c>
      <c r="E120" s="888" t="s">
        <v>4997</v>
      </c>
      <c r="F120" s="888" t="s">
        <v>4996</v>
      </c>
      <c r="G120" s="888" t="s">
        <v>4995</v>
      </c>
    </row>
    <row r="121" spans="1:7" ht="50.1" customHeight="1" thickBot="1">
      <c r="A121" s="1560"/>
      <c r="B121" s="888" t="s">
        <v>4994</v>
      </c>
      <c r="C121" s="888" t="s">
        <v>4993</v>
      </c>
      <c r="D121" s="888" t="s">
        <v>4983</v>
      </c>
      <c r="E121" s="888" t="s">
        <v>4992</v>
      </c>
      <c r="F121" s="888" t="s">
        <v>4991</v>
      </c>
      <c r="G121" s="888" t="s">
        <v>4990</v>
      </c>
    </row>
    <row r="122" spans="1:7" ht="50.1" customHeight="1" thickBot="1">
      <c r="A122" s="1560"/>
      <c r="B122" s="888" t="s">
        <v>4985</v>
      </c>
      <c r="C122" s="888" t="s">
        <v>4989</v>
      </c>
      <c r="D122" s="888" t="s">
        <v>4983</v>
      </c>
      <c r="E122" s="888" t="s">
        <v>4988</v>
      </c>
      <c r="F122" s="888" t="s">
        <v>4987</v>
      </c>
      <c r="G122" s="891" t="s">
        <v>4986</v>
      </c>
    </row>
    <row r="123" spans="1:7" ht="50.1" customHeight="1" thickBot="1">
      <c r="A123" s="1560"/>
      <c r="B123" s="888" t="s">
        <v>4985</v>
      </c>
      <c r="C123" s="888" t="s">
        <v>4984</v>
      </c>
      <c r="D123" s="888" t="s">
        <v>4983</v>
      </c>
      <c r="E123" s="888" t="s">
        <v>4982</v>
      </c>
      <c r="F123" s="888" t="s">
        <v>4981</v>
      </c>
      <c r="G123" s="888" t="s">
        <v>4980</v>
      </c>
    </row>
    <row r="124" spans="1:7" ht="50.1" customHeight="1" thickBot="1">
      <c r="A124" s="1560"/>
      <c r="B124" s="888" t="s">
        <v>4979</v>
      </c>
      <c r="C124" s="888" t="s">
        <v>4978</v>
      </c>
      <c r="D124" s="888" t="s">
        <v>4955</v>
      </c>
      <c r="E124" s="888" t="s">
        <v>4977</v>
      </c>
      <c r="F124" s="888" t="s">
        <v>4976</v>
      </c>
      <c r="G124" s="888"/>
    </row>
    <row r="125" spans="1:7" ht="50.1" customHeight="1" thickBot="1">
      <c r="A125" s="1560"/>
      <c r="B125" s="888" t="s">
        <v>4973</v>
      </c>
      <c r="C125" s="888" t="s">
        <v>4975</v>
      </c>
      <c r="D125" s="888" t="s">
        <v>4974</v>
      </c>
      <c r="E125" s="888" t="s">
        <v>4919</v>
      </c>
      <c r="F125" s="888" t="s">
        <v>4919</v>
      </c>
      <c r="G125" s="888" t="s">
        <v>4919</v>
      </c>
    </row>
    <row r="126" spans="1:7" ht="50.1" customHeight="1" thickBot="1">
      <c r="A126" s="1560"/>
      <c r="B126" s="888" t="s">
        <v>4973</v>
      </c>
      <c r="C126" s="888" t="s">
        <v>4972</v>
      </c>
      <c r="D126" s="888" t="s">
        <v>4955</v>
      </c>
      <c r="E126" s="888" t="s">
        <v>4971</v>
      </c>
      <c r="F126" s="888" t="s">
        <v>4970</v>
      </c>
      <c r="G126" s="890" t="s">
        <v>4969</v>
      </c>
    </row>
    <row r="127" spans="1:7" ht="50.1" customHeight="1" thickBot="1">
      <c r="A127" s="1560"/>
      <c r="B127" s="888" t="s">
        <v>4951</v>
      </c>
      <c r="C127" s="888" t="s">
        <v>4968</v>
      </c>
      <c r="D127" s="888" t="s">
        <v>4955</v>
      </c>
      <c r="E127" s="888" t="s">
        <v>4967</v>
      </c>
      <c r="F127" s="888" t="s">
        <v>4966</v>
      </c>
      <c r="G127" s="888" t="s">
        <v>4919</v>
      </c>
    </row>
    <row r="128" spans="1:7" ht="50.1" customHeight="1" thickBot="1">
      <c r="A128" s="1560"/>
      <c r="B128" s="888" t="s">
        <v>4951</v>
      </c>
      <c r="C128" s="888" t="s">
        <v>4965</v>
      </c>
      <c r="D128" s="888" t="s">
        <v>4960</v>
      </c>
      <c r="E128" s="888" t="s">
        <v>4964</v>
      </c>
      <c r="F128" s="888" t="s">
        <v>4963</v>
      </c>
      <c r="G128" s="888" t="s">
        <v>4962</v>
      </c>
    </row>
    <row r="129" spans="1:7" ht="50.1" customHeight="1" thickBot="1">
      <c r="A129" s="1560"/>
      <c r="B129" s="888" t="s">
        <v>4951</v>
      </c>
      <c r="C129" s="888" t="s">
        <v>4961</v>
      </c>
      <c r="D129" s="888" t="s">
        <v>4960</v>
      </c>
      <c r="E129" s="888" t="s">
        <v>4959</v>
      </c>
      <c r="F129" s="888" t="s">
        <v>4958</v>
      </c>
      <c r="G129" s="890" t="s">
        <v>4957</v>
      </c>
    </row>
    <row r="130" spans="1:7" ht="50.1" customHeight="1" thickBot="1">
      <c r="A130" s="1560"/>
      <c r="B130" s="888" t="s">
        <v>4951</v>
      </c>
      <c r="C130" s="888" t="s">
        <v>4956</v>
      </c>
      <c r="D130" s="888" t="s">
        <v>4955</v>
      </c>
      <c r="E130" s="888" t="s">
        <v>4954</v>
      </c>
      <c r="F130" s="888" t="s">
        <v>4953</v>
      </c>
      <c r="G130" s="890" t="s">
        <v>4952</v>
      </c>
    </row>
    <row r="131" spans="1:7" ht="50.1" customHeight="1" thickBot="1">
      <c r="A131" s="1561"/>
      <c r="B131" s="888" t="s">
        <v>4951</v>
      </c>
      <c r="C131" s="888" t="s">
        <v>4950</v>
      </c>
      <c r="D131" s="888" t="s">
        <v>4949</v>
      </c>
      <c r="E131" s="888"/>
      <c r="F131" s="888"/>
      <c r="G131" s="888"/>
    </row>
    <row r="132" spans="1:7" ht="50.1" customHeight="1" thickBot="1">
      <c r="A132" s="1568" t="s">
        <v>4948</v>
      </c>
      <c r="B132" s="1554" t="s">
        <v>4641</v>
      </c>
      <c r="C132" s="888" t="s">
        <v>4947</v>
      </c>
      <c r="D132" s="888" t="s">
        <v>4863</v>
      </c>
      <c r="E132" s="888" t="s">
        <v>4946</v>
      </c>
      <c r="F132" s="888" t="s">
        <v>4641</v>
      </c>
      <c r="G132" s="888" t="s">
        <v>4945</v>
      </c>
    </row>
    <row r="133" spans="1:7" ht="50.1" customHeight="1" thickBot="1">
      <c r="A133" s="1569"/>
      <c r="B133" s="1555"/>
      <c r="C133" s="888" t="s">
        <v>4944</v>
      </c>
      <c r="D133" s="888" t="s">
        <v>4863</v>
      </c>
      <c r="E133" s="888" t="s">
        <v>4943</v>
      </c>
      <c r="F133" s="888" t="s">
        <v>4939</v>
      </c>
      <c r="G133" s="888" t="s">
        <v>4942</v>
      </c>
    </row>
    <row r="134" spans="1:7" ht="50.1" customHeight="1" thickBot="1">
      <c r="A134" s="1569"/>
      <c r="B134" s="1555"/>
      <c r="C134" s="888" t="s">
        <v>4941</v>
      </c>
      <c r="D134" s="888" t="s">
        <v>4863</v>
      </c>
      <c r="E134" s="888" t="s">
        <v>4940</v>
      </c>
      <c r="F134" s="888" t="s">
        <v>4939</v>
      </c>
      <c r="G134" s="888" t="s">
        <v>4938</v>
      </c>
    </row>
    <row r="135" spans="1:7" ht="50.1" customHeight="1" thickBot="1">
      <c r="A135" s="1569"/>
      <c r="B135" s="1555"/>
      <c r="C135" s="888" t="s">
        <v>4937</v>
      </c>
      <c r="D135" s="888" t="s">
        <v>4863</v>
      </c>
      <c r="E135" s="888" t="s">
        <v>4936</v>
      </c>
      <c r="F135" s="888" t="s">
        <v>4935</v>
      </c>
      <c r="G135" s="888" t="s">
        <v>4934</v>
      </c>
    </row>
    <row r="136" spans="1:7" ht="50.1" customHeight="1" thickBot="1">
      <c r="A136" s="1569"/>
      <c r="B136" s="1555"/>
      <c r="C136" s="888" t="s">
        <v>4933</v>
      </c>
      <c r="D136" s="888" t="s">
        <v>4863</v>
      </c>
      <c r="E136" s="888" t="s">
        <v>4932</v>
      </c>
      <c r="F136" s="888" t="s">
        <v>4931</v>
      </c>
      <c r="G136" s="888" t="s">
        <v>4930</v>
      </c>
    </row>
    <row r="137" spans="1:7" ht="50.1" customHeight="1" thickBot="1">
      <c r="A137" s="1569"/>
      <c r="B137" s="1556"/>
      <c r="C137" s="888" t="s">
        <v>4929</v>
      </c>
      <c r="D137" s="888" t="s">
        <v>4863</v>
      </c>
      <c r="E137" s="888" t="s">
        <v>4928</v>
      </c>
      <c r="F137" s="888" t="s">
        <v>4927</v>
      </c>
      <c r="G137" s="888" t="s">
        <v>4926</v>
      </c>
    </row>
    <row r="138" spans="1:7" ht="50.1" customHeight="1" thickBot="1">
      <c r="A138" s="1569"/>
      <c r="B138" s="1554" t="s">
        <v>68</v>
      </c>
      <c r="C138" s="888" t="s">
        <v>4925</v>
      </c>
      <c r="D138" s="888" t="s">
        <v>4863</v>
      </c>
      <c r="E138" s="888" t="s">
        <v>4924</v>
      </c>
      <c r="F138" s="888" t="s">
        <v>4923</v>
      </c>
      <c r="G138" s="888" t="s">
        <v>4922</v>
      </c>
    </row>
    <row r="139" spans="1:7" ht="50.1" customHeight="1" thickBot="1">
      <c r="A139" s="1569"/>
      <c r="B139" s="1555"/>
      <c r="C139" s="888" t="s">
        <v>4921</v>
      </c>
      <c r="D139" s="888" t="s">
        <v>4863</v>
      </c>
      <c r="E139" s="888" t="s">
        <v>4920</v>
      </c>
      <c r="F139" s="888" t="s">
        <v>4637</v>
      </c>
      <c r="G139" s="888" t="s">
        <v>4919</v>
      </c>
    </row>
    <row r="140" spans="1:7" ht="50.1" customHeight="1" thickBot="1">
      <c r="A140" s="1569"/>
      <c r="B140" s="1555"/>
      <c r="C140" s="888" t="s">
        <v>4918</v>
      </c>
      <c r="D140" s="888" t="s">
        <v>4863</v>
      </c>
      <c r="E140" s="888" t="s">
        <v>4917</v>
      </c>
      <c r="F140" s="888" t="s">
        <v>4916</v>
      </c>
      <c r="G140" s="888" t="s">
        <v>4915</v>
      </c>
    </row>
    <row r="141" spans="1:7" ht="50.1" customHeight="1" thickBot="1">
      <c r="A141" s="1569"/>
      <c r="B141" s="1555"/>
      <c r="C141" s="888" t="s">
        <v>4914</v>
      </c>
      <c r="D141" s="888" t="s">
        <v>4863</v>
      </c>
      <c r="E141" s="888" t="s">
        <v>4913</v>
      </c>
      <c r="F141" s="888" t="s">
        <v>4912</v>
      </c>
      <c r="G141" s="888" t="s">
        <v>4911</v>
      </c>
    </row>
    <row r="142" spans="1:7" ht="50.1" customHeight="1" thickBot="1">
      <c r="A142" s="1569"/>
      <c r="B142" s="1555"/>
      <c r="C142" s="888" t="s">
        <v>4910</v>
      </c>
      <c r="D142" s="888" t="s">
        <v>4863</v>
      </c>
      <c r="E142" s="888" t="s">
        <v>4909</v>
      </c>
      <c r="F142" s="888" t="s">
        <v>4908</v>
      </c>
      <c r="G142" s="888" t="s">
        <v>4907</v>
      </c>
    </row>
    <row r="143" spans="1:7" ht="50.1" customHeight="1" thickBot="1">
      <c r="A143" s="1569"/>
      <c r="B143" s="1555"/>
      <c r="C143" s="888" t="s">
        <v>4906</v>
      </c>
      <c r="D143" s="888" t="s">
        <v>4863</v>
      </c>
      <c r="E143" s="888" t="s">
        <v>4905</v>
      </c>
      <c r="F143" s="888" t="s">
        <v>4904</v>
      </c>
      <c r="G143" s="888" t="s">
        <v>4903</v>
      </c>
    </row>
    <row r="144" spans="1:7" ht="50.1" customHeight="1" thickBot="1">
      <c r="A144" s="1569"/>
      <c r="B144" s="1555"/>
      <c r="C144" s="888" t="s">
        <v>4902</v>
      </c>
      <c r="D144" s="888" t="s">
        <v>4863</v>
      </c>
      <c r="E144" s="888" t="s">
        <v>4901</v>
      </c>
      <c r="F144" s="888" t="s">
        <v>4900</v>
      </c>
      <c r="G144" s="888" t="s">
        <v>4899</v>
      </c>
    </row>
    <row r="145" spans="1:7" ht="50.1" customHeight="1" thickBot="1">
      <c r="A145" s="1569"/>
      <c r="B145" s="1556"/>
      <c r="C145" s="888" t="s">
        <v>4898</v>
      </c>
      <c r="D145" s="888" t="s">
        <v>4863</v>
      </c>
      <c r="E145" s="888" t="s">
        <v>4897</v>
      </c>
      <c r="F145" s="888" t="s">
        <v>4896</v>
      </c>
      <c r="G145" s="888" t="s">
        <v>4895</v>
      </c>
    </row>
    <row r="146" spans="1:7" ht="50.1" customHeight="1" thickBot="1">
      <c r="A146" s="1569"/>
      <c r="B146" s="1554" t="s">
        <v>4635</v>
      </c>
      <c r="C146" s="888" t="s">
        <v>4894</v>
      </c>
      <c r="D146" s="888" t="s">
        <v>4863</v>
      </c>
      <c r="E146" s="889" t="s">
        <v>4893</v>
      </c>
      <c r="F146" s="888" t="s">
        <v>4892</v>
      </c>
      <c r="G146" s="888" t="s">
        <v>4891</v>
      </c>
    </row>
    <row r="147" spans="1:7" ht="50.1" customHeight="1" thickBot="1">
      <c r="A147" s="1569"/>
      <c r="B147" s="1555"/>
      <c r="C147" s="888" t="s">
        <v>4890</v>
      </c>
      <c r="D147" s="888" t="s">
        <v>4863</v>
      </c>
      <c r="E147" s="888" t="s">
        <v>4889</v>
      </c>
      <c r="F147" s="888" t="s">
        <v>4888</v>
      </c>
      <c r="G147" s="888" t="s">
        <v>4887</v>
      </c>
    </row>
    <row r="148" spans="1:7" ht="50.1" customHeight="1" thickBot="1">
      <c r="A148" s="1569"/>
      <c r="B148" s="1556"/>
      <c r="C148" s="888" t="s">
        <v>4886</v>
      </c>
      <c r="D148" s="888" t="s">
        <v>4863</v>
      </c>
      <c r="E148" s="888" t="s">
        <v>4885</v>
      </c>
      <c r="F148" s="888" t="s">
        <v>4884</v>
      </c>
      <c r="G148" s="888" t="s">
        <v>4883</v>
      </c>
    </row>
    <row r="149" spans="1:7" ht="50.1" customHeight="1" thickBot="1">
      <c r="A149" s="1569"/>
      <c r="B149" s="1554" t="s">
        <v>4639</v>
      </c>
      <c r="C149" s="888" t="s">
        <v>4882</v>
      </c>
      <c r="D149" s="888" t="s">
        <v>4863</v>
      </c>
      <c r="E149" s="888" t="s">
        <v>4881</v>
      </c>
      <c r="F149" s="888" t="s">
        <v>4880</v>
      </c>
      <c r="G149" s="888" t="s">
        <v>4879</v>
      </c>
    </row>
    <row r="150" spans="1:7" ht="50.1" customHeight="1" thickBot="1">
      <c r="A150" s="1569"/>
      <c r="B150" s="1555"/>
      <c r="C150" s="888" t="s">
        <v>4878</v>
      </c>
      <c r="D150" s="888" t="s">
        <v>4863</v>
      </c>
      <c r="E150" s="888" t="s">
        <v>4877</v>
      </c>
      <c r="F150" s="888" t="s">
        <v>4870</v>
      </c>
      <c r="G150" s="888" t="s">
        <v>4876</v>
      </c>
    </row>
    <row r="151" spans="1:7" ht="50.1" customHeight="1" thickBot="1">
      <c r="A151" s="1569"/>
      <c r="B151" s="1555"/>
      <c r="C151" s="888" t="s">
        <v>4875</v>
      </c>
      <c r="D151" s="888" t="s">
        <v>4863</v>
      </c>
      <c r="E151" s="888" t="s">
        <v>4874</v>
      </c>
      <c r="F151" s="888" t="s">
        <v>4870</v>
      </c>
      <c r="G151" s="888" t="s">
        <v>4873</v>
      </c>
    </row>
    <row r="152" spans="1:7" ht="50.1" customHeight="1" thickBot="1">
      <c r="A152" s="1569"/>
      <c r="B152" s="1556"/>
      <c r="C152" s="888" t="s">
        <v>4872</v>
      </c>
      <c r="D152" s="888" t="s">
        <v>4863</v>
      </c>
      <c r="E152" s="888" t="s">
        <v>4871</v>
      </c>
      <c r="F152" s="888" t="s">
        <v>4870</v>
      </c>
      <c r="G152" s="888" t="s">
        <v>4869</v>
      </c>
    </row>
    <row r="153" spans="1:7" ht="50.1" customHeight="1" thickBot="1">
      <c r="A153" s="1569"/>
      <c r="B153" s="1554" t="s">
        <v>130</v>
      </c>
      <c r="C153" s="888" t="s">
        <v>4868</v>
      </c>
      <c r="D153" s="888" t="s">
        <v>4863</v>
      </c>
      <c r="E153" s="888" t="s">
        <v>4411</v>
      </c>
      <c r="F153" s="888" t="s">
        <v>4861</v>
      </c>
      <c r="G153" s="888" t="s">
        <v>4867</v>
      </c>
    </row>
    <row r="154" spans="1:7" ht="50.1" customHeight="1" thickBot="1">
      <c r="A154" s="1569"/>
      <c r="B154" s="1555"/>
      <c r="C154" s="888" t="s">
        <v>4866</v>
      </c>
      <c r="D154" s="888" t="s">
        <v>4863</v>
      </c>
      <c r="E154" s="888" t="s">
        <v>4411</v>
      </c>
      <c r="F154" s="888" t="s">
        <v>4861</v>
      </c>
      <c r="G154" s="888" t="s">
        <v>4865</v>
      </c>
    </row>
    <row r="155" spans="1:7" ht="50.1" customHeight="1" thickBot="1">
      <c r="A155" s="1570"/>
      <c r="B155" s="1556"/>
      <c r="C155" s="888" t="s">
        <v>4864</v>
      </c>
      <c r="D155" s="888" t="s">
        <v>4863</v>
      </c>
      <c r="E155" s="888" t="s">
        <v>4862</v>
      </c>
      <c r="F155" s="888" t="s">
        <v>4861</v>
      </c>
      <c r="G155" s="888" t="s">
        <v>4860</v>
      </c>
    </row>
    <row r="156" spans="1:7" ht="30" customHeight="1">
      <c r="A156" s="1557" t="s">
        <v>4859</v>
      </c>
      <c r="B156" s="1557"/>
      <c r="C156" s="1557"/>
      <c r="D156" s="1557"/>
      <c r="E156" s="1557"/>
      <c r="F156" s="1557"/>
      <c r="G156" s="1557"/>
    </row>
    <row r="157" spans="1:7" ht="30" customHeight="1">
      <c r="A157" s="1558"/>
      <c r="B157" s="1558"/>
      <c r="C157" s="1558"/>
      <c r="D157" s="1558"/>
      <c r="E157" s="1558"/>
      <c r="F157" s="1558"/>
      <c r="G157" s="1558"/>
    </row>
    <row r="158" spans="1:7" ht="30" customHeight="1">
      <c r="A158" s="887"/>
      <c r="B158" s="830"/>
      <c r="C158" s="830"/>
      <c r="D158" s="830"/>
      <c r="E158" s="830"/>
      <c r="F158" s="830"/>
      <c r="G158" s="830"/>
    </row>
    <row r="159" spans="1:7" ht="30" customHeight="1">
      <c r="A159" s="887"/>
      <c r="B159" s="830"/>
      <c r="C159" s="830"/>
      <c r="D159" s="830"/>
      <c r="E159" s="830"/>
      <c r="F159" s="830"/>
      <c r="G159" s="830"/>
    </row>
    <row r="160" spans="1:7" ht="30" customHeight="1">
      <c r="A160" s="887"/>
      <c r="B160" s="830"/>
      <c r="C160" s="830"/>
      <c r="D160" s="830"/>
      <c r="E160" s="830"/>
      <c r="F160" s="830"/>
      <c r="G160" s="830"/>
    </row>
    <row r="161" spans="1:7" ht="30" customHeight="1">
      <c r="A161" s="887"/>
      <c r="B161" s="830"/>
      <c r="C161" s="830"/>
      <c r="D161" s="830"/>
      <c r="E161" s="830"/>
      <c r="F161" s="830"/>
      <c r="G161" s="830"/>
    </row>
    <row r="162" spans="1:7" ht="50.1" customHeight="1">
      <c r="A162" s="887"/>
      <c r="B162" s="830"/>
      <c r="C162" s="830"/>
      <c r="D162" s="830"/>
      <c r="E162" s="830"/>
      <c r="F162" s="830"/>
      <c r="G162" s="830"/>
    </row>
    <row r="163" spans="1:7" ht="30" customHeight="1">
      <c r="A163" s="887"/>
      <c r="B163" s="830"/>
      <c r="C163" s="830"/>
      <c r="D163" s="830"/>
      <c r="E163" s="830"/>
      <c r="F163" s="830"/>
      <c r="G163" s="830"/>
    </row>
    <row r="164" spans="1:7" ht="30" customHeight="1">
      <c r="A164" s="887"/>
      <c r="B164" s="830"/>
      <c r="C164" s="830"/>
      <c r="D164" s="830"/>
      <c r="E164" s="830"/>
      <c r="F164" s="830"/>
      <c r="G164" s="830"/>
    </row>
    <row r="165" spans="1:7" ht="30" customHeight="1">
      <c r="A165" s="887"/>
      <c r="B165" s="830"/>
      <c r="C165" s="830"/>
      <c r="D165" s="830"/>
      <c r="E165" s="830"/>
      <c r="F165" s="830"/>
      <c r="G165" s="830"/>
    </row>
    <row r="166" spans="1:7" ht="30" customHeight="1">
      <c r="A166" s="887"/>
      <c r="B166" s="830"/>
      <c r="C166" s="830"/>
      <c r="D166" s="830"/>
      <c r="E166" s="830"/>
      <c r="F166" s="830"/>
      <c r="G166" s="830"/>
    </row>
    <row r="167" spans="1:7" ht="30" customHeight="1">
      <c r="A167" s="887"/>
      <c r="B167" s="830"/>
      <c r="C167" s="830"/>
      <c r="D167" s="830"/>
      <c r="E167" s="830"/>
      <c r="F167" s="830"/>
      <c r="G167" s="830"/>
    </row>
    <row r="168" spans="1:7" ht="30" customHeight="1">
      <c r="A168" s="887"/>
      <c r="B168" s="830"/>
      <c r="C168" s="830"/>
      <c r="D168" s="830"/>
      <c r="E168" s="830"/>
      <c r="F168" s="830"/>
      <c r="G168" s="830"/>
    </row>
    <row r="169" spans="1:7" ht="30" customHeight="1">
      <c r="A169" s="887"/>
      <c r="B169" s="830"/>
      <c r="C169" s="830"/>
      <c r="D169" s="830"/>
      <c r="E169" s="830"/>
      <c r="F169" s="830"/>
      <c r="G169" s="830"/>
    </row>
    <row r="170" spans="1:7" ht="30" customHeight="1">
      <c r="A170" s="887"/>
      <c r="B170" s="830"/>
      <c r="C170" s="830"/>
      <c r="D170" s="830"/>
      <c r="E170" s="830"/>
      <c r="F170" s="830"/>
      <c r="G170" s="830"/>
    </row>
    <row r="171" spans="1:7" ht="30" customHeight="1">
      <c r="A171" s="887"/>
      <c r="B171" s="830"/>
      <c r="C171" s="830"/>
      <c r="D171" s="830"/>
      <c r="E171" s="830"/>
      <c r="F171" s="830"/>
      <c r="G171" s="830"/>
    </row>
    <row r="172" spans="1:7" ht="30" customHeight="1">
      <c r="A172" s="887"/>
      <c r="B172" s="830"/>
      <c r="C172" s="830"/>
      <c r="D172" s="830"/>
      <c r="E172" s="830"/>
      <c r="F172" s="830"/>
      <c r="G172" s="830"/>
    </row>
    <row r="173" spans="1:7" ht="30" customHeight="1">
      <c r="A173" s="887"/>
      <c r="B173" s="830"/>
      <c r="C173" s="830"/>
      <c r="D173" s="830"/>
      <c r="E173" s="830"/>
      <c r="F173" s="830"/>
      <c r="G173" s="830"/>
    </row>
    <row r="174" spans="1:7" ht="30" customHeight="1">
      <c r="A174" s="887"/>
      <c r="B174" s="830"/>
      <c r="C174" s="830"/>
      <c r="D174" s="830"/>
      <c r="E174" s="830"/>
      <c r="F174" s="830"/>
      <c r="G174" s="830"/>
    </row>
    <row r="175" spans="1:7" ht="30" customHeight="1">
      <c r="A175" s="887"/>
      <c r="B175" s="830"/>
      <c r="C175" s="830"/>
      <c r="D175" s="830"/>
      <c r="E175" s="830"/>
      <c r="F175" s="830"/>
      <c r="G175" s="830"/>
    </row>
    <row r="176" spans="1:7" ht="30" customHeight="1">
      <c r="A176" s="887"/>
      <c r="B176" s="830"/>
      <c r="C176" s="830"/>
      <c r="D176" s="830"/>
      <c r="E176" s="830"/>
      <c r="F176" s="830"/>
      <c r="G176" s="830"/>
    </row>
    <row r="177" spans="1:7" ht="30" customHeight="1">
      <c r="A177" s="887"/>
      <c r="B177" s="830"/>
      <c r="C177" s="830"/>
      <c r="D177" s="830"/>
      <c r="E177" s="830"/>
      <c r="F177" s="830"/>
      <c r="G177" s="830"/>
    </row>
    <row r="178" spans="1:7" ht="30" customHeight="1">
      <c r="A178" s="887"/>
      <c r="B178" s="830"/>
      <c r="C178" s="830"/>
      <c r="D178" s="830"/>
      <c r="E178" s="830"/>
      <c r="F178" s="830"/>
      <c r="G178" s="830"/>
    </row>
    <row r="179" spans="1:7" ht="30" customHeight="1">
      <c r="A179" s="887"/>
      <c r="B179" s="830"/>
      <c r="C179" s="830"/>
      <c r="D179" s="830"/>
      <c r="E179" s="830"/>
      <c r="F179" s="830"/>
      <c r="G179" s="830"/>
    </row>
    <row r="180" spans="1:7" ht="50.1" customHeight="1">
      <c r="A180" s="887"/>
      <c r="B180" s="830"/>
      <c r="C180" s="830"/>
      <c r="D180" s="830"/>
      <c r="E180" s="830"/>
      <c r="F180" s="830"/>
      <c r="G180" s="830"/>
    </row>
    <row r="181" spans="1:7" ht="30" customHeight="1">
      <c r="A181" s="887"/>
      <c r="B181" s="830"/>
      <c r="C181" s="830"/>
      <c r="D181" s="830"/>
      <c r="E181" s="830"/>
      <c r="F181" s="830"/>
      <c r="G181" s="830"/>
    </row>
    <row r="182" spans="1:7" ht="50.1" customHeight="1">
      <c r="A182" s="887"/>
      <c r="B182" s="830"/>
      <c r="C182" s="830"/>
      <c r="D182" s="830"/>
      <c r="E182" s="830"/>
      <c r="F182" s="830"/>
      <c r="G182" s="830"/>
    </row>
    <row r="183" spans="1:7" ht="30" customHeight="1">
      <c r="A183" s="887"/>
      <c r="B183" s="830"/>
      <c r="C183" s="830"/>
      <c r="D183" s="830"/>
      <c r="E183" s="830"/>
      <c r="F183" s="830"/>
      <c r="G183" s="830"/>
    </row>
    <row r="184" spans="1:7" ht="50.1" customHeight="1">
      <c r="A184" s="887"/>
      <c r="B184" s="830"/>
      <c r="C184" s="830"/>
      <c r="D184" s="830"/>
      <c r="E184" s="830"/>
      <c r="F184" s="830"/>
      <c r="G184" s="830"/>
    </row>
    <row r="185" spans="1:7" ht="30" customHeight="1">
      <c r="A185" s="887"/>
      <c r="B185" s="830"/>
      <c r="C185" s="830"/>
      <c r="D185" s="830"/>
      <c r="E185" s="830"/>
      <c r="F185" s="830"/>
      <c r="G185" s="830"/>
    </row>
  </sheetData>
  <mergeCells count="14">
    <mergeCell ref="A156:G156"/>
    <mergeCell ref="A157:G157"/>
    <mergeCell ref="A117:A131"/>
    <mergeCell ref="A36:A74"/>
    <mergeCell ref="A3:A35"/>
    <mergeCell ref="B153:B155"/>
    <mergeCell ref="A132:A155"/>
    <mergeCell ref="A75:A116"/>
    <mergeCell ref="B2:G2"/>
    <mergeCell ref="E117:G117"/>
    <mergeCell ref="B149:B152"/>
    <mergeCell ref="B146:B148"/>
    <mergeCell ref="B138:B145"/>
    <mergeCell ref="B132:B137"/>
  </mergeCells>
  <phoneticPr fontId="140" type="noConversion"/>
  <dataValidations count="1">
    <dataValidation type="list" allowBlank="1" showInputMessage="1" showErrorMessage="1" sqref="D3:D155" xr:uid="{4351E198-6414-4891-A8CB-3FDDCF7542F6}">
      <formula1>"人物,任务,奇遇,活动,宗门"</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7351-DB2C-4CB0-868F-47E20FEFE12C}">
  <dimension ref="A1:AH17"/>
  <sheetViews>
    <sheetView workbookViewId="0">
      <selection activeCell="S19" sqref="S19"/>
    </sheetView>
  </sheetViews>
  <sheetFormatPr defaultColWidth="9" defaultRowHeight="14.25"/>
  <cols>
    <col min="1" max="19" width="6.140625" style="859" customWidth="1"/>
    <col min="20" max="20" width="109.28515625" style="859" customWidth="1"/>
    <col min="21" max="29" width="9" style="860" customWidth="1"/>
    <col min="30" max="34" width="9" style="860"/>
    <col min="35" max="16384" width="9" style="859"/>
  </cols>
  <sheetData>
    <row r="1" spans="1:21" ht="35.1" customHeight="1">
      <c r="A1" s="862"/>
      <c r="B1" s="1577" t="s">
        <v>1391</v>
      </c>
      <c r="C1" s="1577"/>
      <c r="D1" s="1577"/>
      <c r="E1" s="1577"/>
      <c r="F1" s="1577"/>
      <c r="G1" s="1577"/>
      <c r="H1" s="1577"/>
      <c r="I1" s="1577"/>
      <c r="J1" s="1577"/>
      <c r="K1" s="1577"/>
      <c r="L1" s="1577"/>
      <c r="M1" s="1577"/>
      <c r="N1" s="1577"/>
      <c r="O1" s="1577"/>
      <c r="P1" s="883"/>
      <c r="Q1" s="883"/>
      <c r="R1" s="882"/>
      <c r="S1" s="881" t="s">
        <v>4858</v>
      </c>
      <c r="T1" s="880" t="s">
        <v>4857</v>
      </c>
      <c r="U1" s="861"/>
    </row>
    <row r="2" spans="1:21" ht="35.1" customHeight="1">
      <c r="A2" s="1578" t="s">
        <v>4856</v>
      </c>
      <c r="B2" s="864"/>
      <c r="C2" s="865" t="s">
        <v>441</v>
      </c>
      <c r="D2" s="864"/>
      <c r="E2" s="864"/>
      <c r="F2" s="864"/>
      <c r="G2" s="864"/>
      <c r="H2" s="864"/>
      <c r="I2" s="864"/>
      <c r="J2" s="864"/>
      <c r="K2" s="864"/>
      <c r="L2" s="864"/>
      <c r="M2" s="865" t="s">
        <v>441</v>
      </c>
      <c r="N2" s="864"/>
      <c r="O2" s="864"/>
      <c r="P2" s="864"/>
      <c r="Q2" s="864"/>
      <c r="R2" s="863"/>
      <c r="S2" s="865" t="s">
        <v>441</v>
      </c>
      <c r="T2" s="874" t="s">
        <v>4855</v>
      </c>
      <c r="U2" s="861"/>
    </row>
    <row r="3" spans="1:21" ht="35.1" customHeight="1">
      <c r="A3" s="1578"/>
      <c r="B3" s="864"/>
      <c r="C3" s="867"/>
      <c r="D3" s="864"/>
      <c r="E3" s="867"/>
      <c r="F3" s="867"/>
      <c r="G3" s="867"/>
      <c r="H3" s="867"/>
      <c r="I3" s="867"/>
      <c r="J3" s="867"/>
      <c r="K3" s="867"/>
      <c r="L3" s="864"/>
      <c r="M3" s="867"/>
      <c r="N3" s="864"/>
      <c r="O3" s="864"/>
      <c r="P3" s="864"/>
      <c r="Q3" s="864"/>
      <c r="R3" s="863"/>
      <c r="S3" s="879" t="s">
        <v>446</v>
      </c>
      <c r="T3" s="874" t="s">
        <v>4854</v>
      </c>
      <c r="U3" s="861"/>
    </row>
    <row r="4" spans="1:21" ht="35.1" customHeight="1">
      <c r="A4" s="1578"/>
      <c r="B4" s="864"/>
      <c r="C4" s="867"/>
      <c r="D4" s="867"/>
      <c r="E4" s="867"/>
      <c r="F4" s="864"/>
      <c r="G4" s="867"/>
      <c r="H4" s="864"/>
      <c r="I4" s="864"/>
      <c r="J4" s="864"/>
      <c r="K4" s="867"/>
      <c r="L4" s="867"/>
      <c r="M4" s="867"/>
      <c r="N4" s="867"/>
      <c r="O4" s="871"/>
      <c r="P4" s="864"/>
      <c r="Q4" s="864"/>
      <c r="R4" s="863"/>
      <c r="S4" s="878" t="s">
        <v>453</v>
      </c>
      <c r="T4" s="874" t="s">
        <v>4853</v>
      </c>
      <c r="U4" s="861"/>
    </row>
    <row r="5" spans="1:21" ht="35.1" customHeight="1">
      <c r="A5" s="1578"/>
      <c r="B5" s="864"/>
      <c r="C5" s="864"/>
      <c r="D5" s="864"/>
      <c r="E5" s="864"/>
      <c r="F5" s="869" t="s">
        <v>446</v>
      </c>
      <c r="G5" s="867"/>
      <c r="H5" s="867"/>
      <c r="I5" s="867"/>
      <c r="J5" s="867"/>
      <c r="K5" s="867"/>
      <c r="L5" s="864"/>
      <c r="M5" s="864"/>
      <c r="N5" s="864"/>
      <c r="O5" s="871"/>
      <c r="P5" s="864"/>
      <c r="Q5" s="864"/>
      <c r="R5" s="863"/>
      <c r="S5" s="877" t="s">
        <v>454</v>
      </c>
      <c r="T5" s="874" t="s">
        <v>448</v>
      </c>
      <c r="U5" s="861"/>
    </row>
    <row r="6" spans="1:21" ht="35.1" customHeight="1">
      <c r="A6" s="1578"/>
      <c r="B6" s="865" t="s">
        <v>441</v>
      </c>
      <c r="C6" s="867"/>
      <c r="D6" s="864"/>
      <c r="E6" s="867"/>
      <c r="F6" s="867"/>
      <c r="G6" s="867"/>
      <c r="H6" s="864"/>
      <c r="I6" s="864"/>
      <c r="J6" s="864"/>
      <c r="K6" s="876" t="s">
        <v>449</v>
      </c>
      <c r="L6" s="867"/>
      <c r="M6" s="867"/>
      <c r="N6" s="864"/>
      <c r="O6" s="871"/>
      <c r="P6" s="864"/>
      <c r="Q6" s="864"/>
      <c r="R6" s="863"/>
      <c r="S6" s="876" t="s">
        <v>449</v>
      </c>
      <c r="T6" s="874" t="s">
        <v>447</v>
      </c>
      <c r="U6" s="861"/>
    </row>
    <row r="7" spans="1:21" ht="35.1" customHeight="1">
      <c r="A7" s="1578"/>
      <c r="B7" s="864"/>
      <c r="C7" s="867"/>
      <c r="D7" s="864"/>
      <c r="E7" s="867"/>
      <c r="F7" s="864"/>
      <c r="G7" s="864"/>
      <c r="H7" s="864"/>
      <c r="I7" s="870"/>
      <c r="J7" s="870"/>
      <c r="K7" s="870"/>
      <c r="L7" s="864"/>
      <c r="M7" s="867"/>
      <c r="N7" s="864"/>
      <c r="O7" s="871"/>
      <c r="P7" s="864"/>
      <c r="Q7" s="864"/>
      <c r="R7" s="863"/>
      <c r="S7" s="875" t="s">
        <v>452</v>
      </c>
      <c r="T7" s="874" t="s">
        <v>4852</v>
      </c>
      <c r="U7" s="861"/>
    </row>
    <row r="8" spans="1:21" ht="35.1" customHeight="1">
      <c r="A8" s="1578"/>
      <c r="B8" s="864"/>
      <c r="C8" s="867"/>
      <c r="D8" s="864"/>
      <c r="E8" s="867"/>
      <c r="F8" s="864"/>
      <c r="G8" s="870"/>
      <c r="H8" s="870"/>
      <c r="I8" s="870"/>
      <c r="J8" s="864"/>
      <c r="K8" s="870"/>
      <c r="L8" s="864"/>
      <c r="M8" s="867"/>
      <c r="N8" s="864"/>
      <c r="O8" s="871"/>
      <c r="P8" s="864"/>
      <c r="Q8" s="864"/>
      <c r="R8" s="863"/>
      <c r="S8" s="870"/>
      <c r="T8" s="874" t="s">
        <v>4851</v>
      </c>
      <c r="U8" s="861"/>
    </row>
    <row r="9" spans="1:21" ht="35.1" customHeight="1">
      <c r="A9" s="1578"/>
      <c r="B9" s="864"/>
      <c r="C9" s="867"/>
      <c r="D9" s="864"/>
      <c r="E9" s="867"/>
      <c r="F9" s="867"/>
      <c r="G9" s="870"/>
      <c r="H9" s="864"/>
      <c r="I9" s="870"/>
      <c r="J9" s="870"/>
      <c r="K9" s="870"/>
      <c r="L9" s="867"/>
      <c r="M9" s="867"/>
      <c r="N9" s="875" t="s">
        <v>452</v>
      </c>
      <c r="O9" s="871"/>
      <c r="P9" s="864"/>
      <c r="Q9" s="864"/>
      <c r="R9" s="863"/>
      <c r="S9" s="871"/>
      <c r="T9" s="874" t="s">
        <v>4850</v>
      </c>
      <c r="U9" s="861"/>
    </row>
    <row r="10" spans="1:21" ht="35.1" customHeight="1">
      <c r="A10" s="1578"/>
      <c r="B10" s="864"/>
      <c r="C10" s="867"/>
      <c r="D10" s="873" t="s">
        <v>453</v>
      </c>
      <c r="E10" s="867"/>
      <c r="F10" s="864"/>
      <c r="G10" s="870"/>
      <c r="H10" s="869" t="s">
        <v>446</v>
      </c>
      <c r="I10" s="864"/>
      <c r="J10" s="870"/>
      <c r="K10" s="864"/>
      <c r="L10" s="864"/>
      <c r="M10" s="864"/>
      <c r="N10" s="872"/>
      <c r="O10" s="871"/>
      <c r="P10" s="864"/>
      <c r="Q10" s="864"/>
      <c r="R10" s="863"/>
      <c r="S10" s="1575" t="s">
        <v>4849</v>
      </c>
      <c r="T10" s="1575"/>
      <c r="U10" s="861"/>
    </row>
    <row r="11" spans="1:21" ht="35.1" customHeight="1">
      <c r="A11" s="1578"/>
      <c r="B11" s="864"/>
      <c r="C11" s="867"/>
      <c r="D11" s="864"/>
      <c r="E11" s="867"/>
      <c r="F11" s="864"/>
      <c r="G11" s="870"/>
      <c r="H11" s="870"/>
      <c r="I11" s="870"/>
      <c r="J11" s="870"/>
      <c r="K11" s="864"/>
      <c r="L11" s="864"/>
      <c r="M11" s="869" t="s">
        <v>446</v>
      </c>
      <c r="N11" s="867"/>
      <c r="O11" s="864"/>
      <c r="P11" s="864"/>
      <c r="Q11" s="864"/>
      <c r="R11" s="863"/>
      <c r="S11" s="1574" t="s">
        <v>4848</v>
      </c>
      <c r="T11" s="1575"/>
      <c r="U11" s="861"/>
    </row>
    <row r="12" spans="1:21" ht="35.1" customHeight="1">
      <c r="A12" s="1578"/>
      <c r="B12" s="864"/>
      <c r="C12" s="867"/>
      <c r="D12" s="864"/>
      <c r="E12" s="867"/>
      <c r="F12" s="864"/>
      <c r="G12" s="864"/>
      <c r="H12" s="864"/>
      <c r="I12" s="864"/>
      <c r="J12" s="867"/>
      <c r="K12" s="864"/>
      <c r="L12" s="864"/>
      <c r="M12" s="864"/>
      <c r="N12" s="867"/>
      <c r="O12" s="864"/>
      <c r="P12" s="864"/>
      <c r="Q12" s="864"/>
      <c r="R12" s="863"/>
      <c r="S12" s="1574" t="s">
        <v>4847</v>
      </c>
      <c r="T12" s="1575"/>
      <c r="U12" s="861"/>
    </row>
    <row r="13" spans="1:21" ht="35.1" customHeight="1">
      <c r="A13" s="1578"/>
      <c r="B13" s="864"/>
      <c r="C13" s="867"/>
      <c r="D13" s="867"/>
      <c r="E13" s="867"/>
      <c r="F13" s="867"/>
      <c r="G13" s="867"/>
      <c r="H13" s="867"/>
      <c r="I13" s="867"/>
      <c r="J13" s="867"/>
      <c r="K13" s="868" t="s">
        <v>454</v>
      </c>
      <c r="L13" s="867"/>
      <c r="M13" s="867"/>
      <c r="N13" s="867"/>
      <c r="O13" s="864"/>
      <c r="P13" s="864"/>
      <c r="Q13" s="864"/>
      <c r="R13" s="863"/>
      <c r="S13" s="1574" t="s">
        <v>4846</v>
      </c>
      <c r="T13" s="1575"/>
      <c r="U13" s="861"/>
    </row>
    <row r="14" spans="1:21" ht="35.1" customHeight="1">
      <c r="A14" s="1578"/>
      <c r="B14" s="864"/>
      <c r="C14" s="867"/>
      <c r="D14" s="864"/>
      <c r="E14" s="864"/>
      <c r="F14" s="864"/>
      <c r="G14" s="864"/>
      <c r="H14" s="864"/>
      <c r="I14" s="864"/>
      <c r="J14" s="864"/>
      <c r="K14" s="864"/>
      <c r="L14" s="864"/>
      <c r="M14" s="867"/>
      <c r="N14" s="864"/>
      <c r="O14" s="864"/>
      <c r="P14" s="864"/>
      <c r="Q14" s="864"/>
      <c r="R14" s="863"/>
      <c r="S14" s="1574" t="s">
        <v>4845</v>
      </c>
      <c r="T14" s="1575"/>
      <c r="U14" s="861"/>
    </row>
    <row r="15" spans="1:21" ht="35.1" customHeight="1">
      <c r="A15" s="1578"/>
      <c r="B15" s="864"/>
      <c r="C15" s="867"/>
      <c r="D15" s="867"/>
      <c r="E15" s="867"/>
      <c r="F15" s="867"/>
      <c r="G15" s="867"/>
      <c r="H15" s="867"/>
      <c r="I15" s="867"/>
      <c r="J15" s="867"/>
      <c r="K15" s="867"/>
      <c r="L15" s="867"/>
      <c r="M15" s="867"/>
      <c r="N15" s="867"/>
      <c r="O15" s="867"/>
      <c r="P15" s="864"/>
      <c r="Q15" s="864"/>
      <c r="R15" s="863"/>
      <c r="S15" s="1574" t="s">
        <v>4844</v>
      </c>
      <c r="T15" s="1575"/>
      <c r="U15" s="861"/>
    </row>
    <row r="16" spans="1:21" ht="35.1" customHeight="1">
      <c r="A16" s="866"/>
      <c r="B16" s="864"/>
      <c r="C16" s="864"/>
      <c r="D16" s="864"/>
      <c r="E16" s="865" t="s">
        <v>441</v>
      </c>
      <c r="F16" s="864"/>
      <c r="G16" s="864"/>
      <c r="H16" s="864"/>
      <c r="I16" s="864"/>
      <c r="J16" s="865" t="s">
        <v>441</v>
      </c>
      <c r="K16" s="864"/>
      <c r="L16" s="864"/>
      <c r="M16" s="864"/>
      <c r="N16" s="864"/>
      <c r="O16" s="864"/>
      <c r="P16" s="864"/>
      <c r="Q16" s="864"/>
      <c r="R16" s="863"/>
      <c r="S16" s="1574"/>
      <c r="T16" s="1575"/>
      <c r="U16" s="861"/>
    </row>
    <row r="17" spans="1:21" ht="35.1" customHeight="1">
      <c r="A17" s="862"/>
      <c r="B17" s="1576"/>
      <c r="C17" s="1576"/>
      <c r="D17" s="1576"/>
      <c r="E17" s="1576"/>
      <c r="F17" s="1576"/>
      <c r="G17" s="1576"/>
      <c r="H17" s="1576"/>
      <c r="I17" s="1576"/>
      <c r="J17" s="1576"/>
      <c r="K17" s="1576"/>
      <c r="L17" s="1576"/>
      <c r="M17" s="1576"/>
      <c r="N17" s="1576"/>
      <c r="O17" s="1576"/>
      <c r="P17" s="1576"/>
      <c r="Q17" s="1576"/>
      <c r="R17" s="1576"/>
      <c r="S17" s="861"/>
      <c r="T17" s="861"/>
      <c r="U17" s="861"/>
    </row>
  </sheetData>
  <mergeCells count="10">
    <mergeCell ref="S16:T16"/>
    <mergeCell ref="B17:R17"/>
    <mergeCell ref="B1:O1"/>
    <mergeCell ref="A2:A15"/>
    <mergeCell ref="S10:T10"/>
    <mergeCell ref="S11:T11"/>
    <mergeCell ref="S12:T12"/>
    <mergeCell ref="S13:T13"/>
    <mergeCell ref="S14:T14"/>
    <mergeCell ref="S15:T15"/>
  </mergeCells>
  <phoneticPr fontId="140"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231F5-0CE4-48DB-904A-FF9CBEFB7804}">
  <dimension ref="A1:D19"/>
  <sheetViews>
    <sheetView topLeftCell="A7" workbookViewId="0">
      <selection activeCell="C8" sqref="C8"/>
    </sheetView>
  </sheetViews>
  <sheetFormatPr defaultColWidth="8.85546875" defaultRowHeight="14.25"/>
  <cols>
    <col min="1" max="1" width="8.85546875" style="652"/>
    <col min="2" max="2" width="18" style="653" customWidth="1"/>
    <col min="3" max="4" width="100.7109375" style="652" customWidth="1"/>
    <col min="5" max="16384" width="8.85546875" style="652"/>
  </cols>
  <sheetData>
    <row r="1" spans="1:4" ht="50.1" customHeight="1">
      <c r="A1" s="1579" t="s">
        <v>4843</v>
      </c>
      <c r="B1" s="1579"/>
      <c r="C1" s="1579"/>
      <c r="D1" s="1579"/>
    </row>
    <row r="2" spans="1:4" ht="30" customHeight="1">
      <c r="A2" s="858" t="s">
        <v>4842</v>
      </c>
      <c r="B2" s="857" t="s">
        <v>4841</v>
      </c>
      <c r="C2" s="1580" t="s">
        <v>4840</v>
      </c>
      <c r="D2" s="1580"/>
    </row>
    <row r="3" spans="1:4" ht="60" customHeight="1">
      <c r="A3" s="1585" t="s">
        <v>4839</v>
      </c>
      <c r="B3" s="1583" t="s">
        <v>4838</v>
      </c>
      <c r="C3" s="1581" t="s">
        <v>4837</v>
      </c>
      <c r="D3" s="1581"/>
    </row>
    <row r="4" spans="1:4" ht="30" customHeight="1">
      <c r="A4" s="1585"/>
      <c r="B4" s="1583"/>
      <c r="C4" s="855" t="s">
        <v>4821</v>
      </c>
      <c r="D4" s="855" t="s">
        <v>4820</v>
      </c>
    </row>
    <row r="5" spans="1:4" ht="50.1" customHeight="1">
      <c r="A5" s="1585"/>
      <c r="B5" s="1583"/>
      <c r="C5" s="856" t="s">
        <v>4836</v>
      </c>
      <c r="D5" s="856" t="s">
        <v>4835</v>
      </c>
    </row>
    <row r="6" spans="1:4" ht="50.1" customHeight="1">
      <c r="A6" s="1585" t="s">
        <v>4834</v>
      </c>
      <c r="B6" s="1583" t="s">
        <v>4833</v>
      </c>
      <c r="C6" s="1584" t="s">
        <v>4832</v>
      </c>
      <c r="D6" s="1584"/>
    </row>
    <row r="7" spans="1:4" ht="30" customHeight="1">
      <c r="A7" s="1585"/>
      <c r="B7" s="1583"/>
      <c r="C7" s="855" t="s">
        <v>4821</v>
      </c>
      <c r="D7" s="855" t="s">
        <v>4820</v>
      </c>
    </row>
    <row r="8" spans="1:4" ht="120" customHeight="1">
      <c r="A8" s="1585"/>
      <c r="B8" s="1583"/>
      <c r="C8" s="854" t="s">
        <v>4831</v>
      </c>
      <c r="D8" s="854" t="s">
        <v>4830</v>
      </c>
    </row>
    <row r="9" spans="1:4" ht="30" customHeight="1">
      <c r="A9" s="1585"/>
      <c r="B9" s="1583"/>
      <c r="C9" s="1586" t="s">
        <v>4829</v>
      </c>
      <c r="D9" s="1586"/>
    </row>
    <row r="10" spans="1:4" ht="50.1" customHeight="1">
      <c r="A10" s="1585" t="s">
        <v>4828</v>
      </c>
      <c r="B10" s="1583" t="s">
        <v>4827</v>
      </c>
      <c r="C10" s="1584" t="s">
        <v>4826</v>
      </c>
      <c r="D10" s="1584"/>
    </row>
    <row r="11" spans="1:4" ht="30" customHeight="1">
      <c r="A11" s="1585"/>
      <c r="B11" s="1583"/>
      <c r="C11" s="855" t="s">
        <v>4821</v>
      </c>
      <c r="D11" s="855" t="s">
        <v>4820</v>
      </c>
    </row>
    <row r="12" spans="1:4" ht="120" customHeight="1">
      <c r="A12" s="1585"/>
      <c r="B12" s="1583"/>
      <c r="C12" s="854" t="s">
        <v>4825</v>
      </c>
      <c r="D12" s="854" t="s">
        <v>4824</v>
      </c>
    </row>
    <row r="13" spans="1:4" ht="99.95" customHeight="1">
      <c r="A13" s="1585" t="s">
        <v>1705</v>
      </c>
      <c r="B13" s="1583" t="s">
        <v>4823</v>
      </c>
      <c r="C13" s="1584" t="s">
        <v>4822</v>
      </c>
      <c r="D13" s="1584"/>
    </row>
    <row r="14" spans="1:4" ht="30" customHeight="1">
      <c r="A14" s="1585"/>
      <c r="B14" s="1583"/>
      <c r="C14" s="855" t="s">
        <v>4821</v>
      </c>
      <c r="D14" s="855" t="s">
        <v>4820</v>
      </c>
    </row>
    <row r="15" spans="1:4" ht="200.1" customHeight="1">
      <c r="A15" s="1585"/>
      <c r="B15" s="1583"/>
      <c r="C15" s="854" t="s">
        <v>4819</v>
      </c>
      <c r="D15" s="854" t="s">
        <v>4818</v>
      </c>
    </row>
    <row r="16" spans="1:4" ht="30" customHeight="1">
      <c r="A16" s="1585"/>
      <c r="B16" s="1583"/>
      <c r="C16" s="1582" t="s">
        <v>1472</v>
      </c>
      <c r="D16" s="1582"/>
    </row>
    <row r="17" ht="30" customHeight="1"/>
    <row r="18" ht="30" customHeight="1"/>
    <row r="19" ht="30" customHeight="1"/>
  </sheetData>
  <mergeCells count="16">
    <mergeCell ref="A1:D1"/>
    <mergeCell ref="C2:D2"/>
    <mergeCell ref="C3:D3"/>
    <mergeCell ref="C16:D16"/>
    <mergeCell ref="B10:B12"/>
    <mergeCell ref="C13:D13"/>
    <mergeCell ref="A13:A16"/>
    <mergeCell ref="B13:B16"/>
    <mergeCell ref="A3:A5"/>
    <mergeCell ref="B3:B5"/>
    <mergeCell ref="C6:D6"/>
    <mergeCell ref="C9:D9"/>
    <mergeCell ref="A6:A9"/>
    <mergeCell ref="B6:B9"/>
    <mergeCell ref="C10:D10"/>
    <mergeCell ref="A10:A12"/>
  </mergeCells>
  <phoneticPr fontId="14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B97A-78BC-4ABF-BBF8-E80A8132F7EE}">
  <dimension ref="A1:L16"/>
  <sheetViews>
    <sheetView workbookViewId="0">
      <selection activeCell="G8" sqref="G8"/>
    </sheetView>
  </sheetViews>
  <sheetFormatPr defaultColWidth="9" defaultRowHeight="14.25"/>
  <cols>
    <col min="1" max="1" width="9.42578125" style="652" customWidth="1"/>
    <col min="2" max="2" width="8.7109375" style="652" customWidth="1"/>
    <col min="3" max="3" width="20.7109375" style="652" customWidth="1"/>
    <col min="4" max="4" width="10.7109375" style="652" customWidth="1"/>
    <col min="5" max="6" width="25.7109375" style="652" customWidth="1"/>
    <col min="7" max="7" width="22.7109375" style="652" customWidth="1"/>
    <col min="8" max="9" width="28.7109375" style="652" customWidth="1"/>
    <col min="10" max="11" width="22.7109375" style="652" customWidth="1"/>
    <col min="12" max="16384" width="9" style="652"/>
  </cols>
  <sheetData>
    <row r="1" spans="1:12" ht="24.95" customHeight="1">
      <c r="A1" s="1592"/>
      <c r="B1" s="1589"/>
      <c r="C1" s="1589"/>
      <c r="D1" s="1589"/>
      <c r="E1" s="1589"/>
      <c r="F1" s="1589"/>
      <c r="G1" s="1589"/>
      <c r="H1" s="1589"/>
      <c r="I1" s="1589"/>
      <c r="J1" s="1589"/>
      <c r="K1" s="1589"/>
      <c r="L1" s="1592"/>
    </row>
    <row r="2" spans="1:12" ht="80.099999999999994" customHeight="1">
      <c r="A2" s="1592"/>
      <c r="B2" s="1590" t="s">
        <v>1477</v>
      </c>
      <c r="C2" s="1590"/>
      <c r="D2" s="1590"/>
      <c r="E2" s="1590"/>
      <c r="F2" s="1590"/>
      <c r="G2" s="1590"/>
      <c r="H2" s="1590"/>
      <c r="I2" s="1590"/>
      <c r="J2" s="1590"/>
      <c r="K2" s="1590"/>
      <c r="L2" s="1592"/>
    </row>
    <row r="3" spans="1:12" ht="30" customHeight="1">
      <c r="A3" s="1592"/>
      <c r="B3" s="1591" t="s">
        <v>1486</v>
      </c>
      <c r="C3" s="1591"/>
      <c r="D3" s="1591"/>
      <c r="E3" s="1591"/>
      <c r="F3" s="1591"/>
      <c r="G3" s="1591"/>
      <c r="H3" s="1591"/>
      <c r="I3" s="1591"/>
      <c r="J3" s="1591"/>
      <c r="K3" s="1591"/>
      <c r="L3" s="1592"/>
    </row>
    <row r="4" spans="1:12" ht="30" customHeight="1">
      <c r="A4" s="1592"/>
      <c r="B4" s="1588" t="s">
        <v>1490</v>
      </c>
      <c r="C4" s="1588"/>
      <c r="D4" s="1588"/>
      <c r="E4" s="1588"/>
      <c r="F4" s="1588" t="s">
        <v>1491</v>
      </c>
      <c r="G4" s="1588"/>
      <c r="H4" s="1588"/>
      <c r="I4" s="1588"/>
      <c r="J4" s="1588"/>
      <c r="K4" s="1588"/>
      <c r="L4" s="1592"/>
    </row>
    <row r="5" spans="1:12" ht="30" customHeight="1">
      <c r="A5" s="1592"/>
      <c r="B5" s="853" t="s">
        <v>1417</v>
      </c>
      <c r="C5" s="1587" t="s">
        <v>1495</v>
      </c>
      <c r="D5" s="1587"/>
      <c r="E5" s="1587"/>
      <c r="F5" s="1587" t="s">
        <v>1496</v>
      </c>
      <c r="G5" s="1587"/>
      <c r="H5" s="1587"/>
      <c r="I5" s="1587"/>
      <c r="J5" s="1587"/>
      <c r="K5" s="1587"/>
      <c r="L5" s="1592"/>
    </row>
    <row r="6" spans="1:12" ht="30" customHeight="1">
      <c r="A6" s="1592"/>
      <c r="B6" s="852" t="s">
        <v>1568</v>
      </c>
      <c r="C6" s="1587" t="s">
        <v>1500</v>
      </c>
      <c r="D6" s="1587"/>
      <c r="E6" s="1587"/>
      <c r="F6" s="851" t="s">
        <v>1501</v>
      </c>
      <c r="G6" s="1593" t="s">
        <v>1502</v>
      </c>
      <c r="H6" s="1593"/>
      <c r="I6" s="1593"/>
      <c r="J6" s="1587" t="s">
        <v>4817</v>
      </c>
      <c r="K6" s="1587"/>
      <c r="L6" s="1592"/>
    </row>
    <row r="7" spans="1:12" ht="30" customHeight="1">
      <c r="A7" s="1592"/>
      <c r="B7" s="847"/>
      <c r="C7" s="1588" t="s">
        <v>1505</v>
      </c>
      <c r="D7" s="1588"/>
      <c r="E7" s="848" t="s">
        <v>1506</v>
      </c>
      <c r="F7" s="848" t="s">
        <v>1507</v>
      </c>
      <c r="G7" s="848" t="s">
        <v>1508</v>
      </c>
      <c r="H7" s="1587" t="s">
        <v>1509</v>
      </c>
      <c r="I7" s="1587"/>
      <c r="J7" s="1587" t="s">
        <v>1495</v>
      </c>
      <c r="K7" s="1587"/>
      <c r="L7" s="1592"/>
    </row>
    <row r="8" spans="1:12" ht="30" customHeight="1">
      <c r="A8" s="1592"/>
      <c r="B8" s="847"/>
      <c r="C8" s="1587" t="s">
        <v>1513</v>
      </c>
      <c r="D8" s="1587"/>
      <c r="E8" s="850" t="s">
        <v>1514</v>
      </c>
      <c r="F8" s="848" t="s">
        <v>1514</v>
      </c>
      <c r="G8" s="846" t="s">
        <v>1520</v>
      </c>
      <c r="H8" s="1588" t="s">
        <v>1515</v>
      </c>
      <c r="I8" s="1588"/>
      <c r="J8" s="1587" t="s">
        <v>1500</v>
      </c>
      <c r="K8" s="1587"/>
      <c r="L8" s="1592"/>
    </row>
    <row r="9" spans="1:12" ht="50.1" customHeight="1">
      <c r="A9" s="1592"/>
      <c r="B9" s="847"/>
      <c r="C9" s="848" t="s">
        <v>4816</v>
      </c>
      <c r="D9" s="848" t="s">
        <v>4815</v>
      </c>
      <c r="E9" s="1587" t="s">
        <v>4814</v>
      </c>
      <c r="F9" s="1587"/>
      <c r="G9" s="849" t="s">
        <v>1568</v>
      </c>
      <c r="H9" s="1587" t="s">
        <v>1521</v>
      </c>
      <c r="I9" s="1587"/>
      <c r="J9" s="1587" t="s">
        <v>1505</v>
      </c>
      <c r="K9" s="848" t="s">
        <v>1506</v>
      </c>
      <c r="L9" s="1592"/>
    </row>
    <row r="10" spans="1:12" ht="30" customHeight="1">
      <c r="A10" s="1592"/>
      <c r="B10" s="847"/>
      <c r="C10" s="848" t="s">
        <v>4813</v>
      </c>
      <c r="D10" s="848" t="s">
        <v>1417</v>
      </c>
      <c r="E10" s="1587" t="s">
        <v>1568</v>
      </c>
      <c r="F10" s="1587"/>
      <c r="G10" s="847"/>
      <c r="H10" s="848" t="s">
        <v>1527</v>
      </c>
      <c r="I10" s="848" t="s">
        <v>1528</v>
      </c>
      <c r="J10" s="1587"/>
      <c r="K10" s="848" t="s">
        <v>1514</v>
      </c>
      <c r="L10" s="1592"/>
    </row>
    <row r="11" spans="1:12" ht="30" customHeight="1">
      <c r="A11" s="1592"/>
      <c r="B11" s="847"/>
      <c r="C11" s="1587" t="s">
        <v>1568</v>
      </c>
      <c r="D11" s="1587"/>
      <c r="E11" s="847"/>
      <c r="F11" s="847"/>
      <c r="G11" s="847"/>
      <c r="H11" s="848" t="s">
        <v>1514</v>
      </c>
      <c r="I11" s="848" t="s">
        <v>1533</v>
      </c>
      <c r="J11" s="847"/>
      <c r="K11" s="847"/>
      <c r="L11" s="1592"/>
    </row>
    <row r="12" spans="1:12" ht="120" customHeight="1">
      <c r="A12" s="1592"/>
      <c r="B12" s="847"/>
      <c r="C12" s="847"/>
      <c r="D12" s="847"/>
      <c r="E12" s="847"/>
      <c r="F12" s="847"/>
      <c r="G12" s="847"/>
      <c r="H12" s="848" t="s">
        <v>4812</v>
      </c>
      <c r="I12" s="848" t="s">
        <v>4811</v>
      </c>
      <c r="J12" s="847"/>
      <c r="K12" s="847"/>
      <c r="L12" s="1592"/>
    </row>
    <row r="13" spans="1:12" ht="20.100000000000001" customHeight="1">
      <c r="A13" s="1592"/>
      <c r="B13" s="847"/>
      <c r="C13" s="847"/>
      <c r="D13" s="847"/>
      <c r="E13" s="847"/>
      <c r="F13" s="847"/>
      <c r="G13" s="847"/>
      <c r="H13" s="848" t="s">
        <v>1568</v>
      </c>
      <c r="I13" s="848" t="s">
        <v>1568</v>
      </c>
      <c r="J13" s="847"/>
      <c r="K13" s="847"/>
      <c r="L13" s="1592"/>
    </row>
    <row r="14" spans="1:12" ht="17.25">
      <c r="A14" s="844"/>
      <c r="B14" s="845"/>
      <c r="C14" s="845"/>
      <c r="D14" s="845"/>
      <c r="E14" s="845"/>
      <c r="F14" s="845"/>
      <c r="G14" s="845"/>
      <c r="H14" s="846"/>
      <c r="I14" s="846"/>
      <c r="J14" s="845"/>
      <c r="K14" s="845"/>
      <c r="L14" s="844"/>
    </row>
    <row r="15" spans="1:12" ht="20.100000000000001" customHeight="1">
      <c r="A15" s="1592"/>
      <c r="B15" s="1592"/>
      <c r="C15" s="1592"/>
      <c r="D15" s="1592"/>
      <c r="E15" s="1592"/>
      <c r="F15" s="1592"/>
      <c r="G15" s="1592"/>
      <c r="H15" s="1592"/>
      <c r="I15" s="1592"/>
      <c r="J15" s="1592"/>
      <c r="K15" s="1592"/>
      <c r="L15" s="1592"/>
    </row>
    <row r="16" spans="1:12">
      <c r="A16" s="1592"/>
      <c r="B16" s="1592"/>
      <c r="C16" s="1592"/>
      <c r="D16" s="1592"/>
      <c r="E16" s="1592"/>
      <c r="F16" s="1592"/>
      <c r="G16" s="1592"/>
      <c r="H16" s="1592"/>
      <c r="I16" s="1592"/>
      <c r="J16" s="1592"/>
      <c r="K16" s="1592"/>
      <c r="L16" s="1592"/>
    </row>
  </sheetData>
  <mergeCells count="25">
    <mergeCell ref="A16:L16"/>
    <mergeCell ref="A1:A13"/>
    <mergeCell ref="J9:J10"/>
    <mergeCell ref="L1:L13"/>
    <mergeCell ref="E9:F9"/>
    <mergeCell ref="H9:I9"/>
    <mergeCell ref="E10:F10"/>
    <mergeCell ref="C11:D11"/>
    <mergeCell ref="A15:L15"/>
    <mergeCell ref="C7:D7"/>
    <mergeCell ref="C5:E5"/>
    <mergeCell ref="F5:K5"/>
    <mergeCell ref="C6:E6"/>
    <mergeCell ref="G6:I6"/>
    <mergeCell ref="J6:K6"/>
    <mergeCell ref="H7:I7"/>
    <mergeCell ref="J7:K7"/>
    <mergeCell ref="C8:D8"/>
    <mergeCell ref="H8:I8"/>
    <mergeCell ref="J8:K8"/>
    <mergeCell ref="B1:K1"/>
    <mergeCell ref="B2:K2"/>
    <mergeCell ref="B3:K3"/>
    <mergeCell ref="B4:E4"/>
    <mergeCell ref="F4:K4"/>
  </mergeCells>
  <phoneticPr fontId="140" type="noConversion"/>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5533-3D7F-4FE2-9253-C4F1B69ECFC8}">
  <dimension ref="A1:F7"/>
  <sheetViews>
    <sheetView workbookViewId="0">
      <selection activeCell="C14" sqref="C14"/>
    </sheetView>
  </sheetViews>
  <sheetFormatPr defaultColWidth="9" defaultRowHeight="14.25"/>
  <cols>
    <col min="1" max="1" width="15.7109375" style="830" customWidth="1"/>
    <col min="2" max="2" width="30.7109375" style="830" customWidth="1"/>
    <col min="3" max="3" width="100.7109375" style="830" customWidth="1"/>
    <col min="4" max="4" width="30.7109375" style="830" customWidth="1"/>
    <col min="5" max="5" width="50.7109375" style="830" customWidth="1"/>
    <col min="6" max="16384" width="9" style="830"/>
  </cols>
  <sheetData>
    <row r="1" spans="1:6" ht="50.1" customHeight="1">
      <c r="A1" s="1594" t="s">
        <v>4810</v>
      </c>
      <c r="B1" s="1594"/>
      <c r="C1" s="1594"/>
      <c r="D1" s="1594"/>
      <c r="E1" s="1594"/>
      <c r="F1" s="1594"/>
    </row>
    <row r="2" spans="1:6" ht="50.1" customHeight="1">
      <c r="A2" s="843" t="s">
        <v>4809</v>
      </c>
      <c r="B2" s="843" t="s">
        <v>1294</v>
      </c>
      <c r="C2" s="843" t="s">
        <v>4601</v>
      </c>
      <c r="D2" s="843" t="s">
        <v>4808</v>
      </c>
      <c r="E2" s="843" t="s">
        <v>1297</v>
      </c>
      <c r="F2" s="843"/>
    </row>
    <row r="3" spans="1:6" ht="50.1" customHeight="1">
      <c r="A3" s="1595" t="s">
        <v>4807</v>
      </c>
      <c r="B3" s="842" t="s">
        <v>4806</v>
      </c>
      <c r="C3" s="841" t="s">
        <v>1687</v>
      </c>
      <c r="D3" s="841" t="s">
        <v>4805</v>
      </c>
      <c r="E3" s="840" t="s">
        <v>4804</v>
      </c>
      <c r="F3" s="839"/>
    </row>
    <row r="4" spans="1:6" ht="99.95" customHeight="1">
      <c r="A4" s="1595"/>
      <c r="B4" s="841" t="s">
        <v>1690</v>
      </c>
      <c r="C4" s="841" t="s">
        <v>1691</v>
      </c>
      <c r="D4" s="841" t="s">
        <v>1692</v>
      </c>
      <c r="E4" s="840" t="s">
        <v>4803</v>
      </c>
      <c r="F4" s="839"/>
    </row>
    <row r="5" spans="1:6" ht="50.1" customHeight="1">
      <c r="A5" s="1595"/>
      <c r="B5" s="841" t="s">
        <v>1694</v>
      </c>
      <c r="C5" s="841" t="s">
        <v>1695</v>
      </c>
      <c r="D5" s="841" t="s">
        <v>1692</v>
      </c>
      <c r="E5" s="840" t="s">
        <v>1696</v>
      </c>
      <c r="F5" s="839"/>
    </row>
    <row r="6" spans="1:6" ht="50.1" customHeight="1">
      <c r="A6" s="1595"/>
      <c r="B6" s="841" t="s">
        <v>1697</v>
      </c>
      <c r="C6" s="841" t="s">
        <v>1698</v>
      </c>
      <c r="D6" s="841" t="s">
        <v>1699</v>
      </c>
      <c r="E6" s="840" t="s">
        <v>1700</v>
      </c>
      <c r="F6" s="839"/>
    </row>
    <row r="7" spans="1:6" ht="50.1" customHeight="1">
      <c r="A7" s="1595"/>
      <c r="B7" s="841" t="s">
        <v>1701</v>
      </c>
      <c r="C7" s="841" t="s">
        <v>1702</v>
      </c>
      <c r="D7" s="841" t="s">
        <v>1327</v>
      </c>
      <c r="E7" s="840" t="s">
        <v>4802</v>
      </c>
      <c r="F7" s="839"/>
    </row>
  </sheetData>
  <mergeCells count="2">
    <mergeCell ref="A1:F1"/>
    <mergeCell ref="A3:A7"/>
  </mergeCells>
  <phoneticPr fontId="140"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96E2-B9D4-470F-B0E1-D26DA8419C3D}">
  <dimension ref="A1:E32"/>
  <sheetViews>
    <sheetView workbookViewId="0">
      <selection activeCell="A31" sqref="A31:E31"/>
    </sheetView>
  </sheetViews>
  <sheetFormatPr defaultColWidth="9" defaultRowHeight="14.25"/>
  <cols>
    <col min="1" max="1" width="15.7109375" style="830" customWidth="1"/>
    <col min="2" max="2" width="30.7109375" style="830" customWidth="1"/>
    <col min="3" max="5" width="60.7109375" style="830" customWidth="1"/>
    <col min="6" max="16384" width="9" style="830"/>
  </cols>
  <sheetData>
    <row r="1" spans="1:5" ht="50.1" customHeight="1" thickTop="1" thickBot="1">
      <c r="A1" s="1599" t="s">
        <v>4801</v>
      </c>
      <c r="B1" s="1599"/>
      <c r="C1" s="1599"/>
      <c r="D1" s="1599"/>
      <c r="E1" s="1599"/>
    </row>
    <row r="2" spans="1:5" ht="50.1" customHeight="1" thickTop="1" thickBot="1">
      <c r="A2" s="1599"/>
      <c r="B2" s="1599"/>
      <c r="C2" s="1599"/>
      <c r="D2" s="1599"/>
      <c r="E2" s="1599"/>
    </row>
    <row r="3" spans="1:5" ht="50.1" customHeight="1" thickTop="1" thickBot="1">
      <c r="A3" s="1600" t="s">
        <v>1714</v>
      </c>
      <c r="B3" s="838" t="s">
        <v>1713</v>
      </c>
      <c r="C3" s="837" t="s">
        <v>555</v>
      </c>
      <c r="D3" s="1602" t="s">
        <v>4800</v>
      </c>
      <c r="E3" s="836" t="s">
        <v>4799</v>
      </c>
    </row>
    <row r="4" spans="1:5" ht="50.1" customHeight="1" thickTop="1" thickBot="1">
      <c r="A4" s="1601"/>
      <c r="B4" s="833" t="s">
        <v>1717</v>
      </c>
      <c r="C4" s="832" t="s">
        <v>513</v>
      </c>
      <c r="D4" s="1603"/>
      <c r="E4" s="831" t="s">
        <v>4798</v>
      </c>
    </row>
    <row r="5" spans="1:5" ht="50.1" customHeight="1" thickTop="1" thickBot="1">
      <c r="A5" s="1601"/>
      <c r="B5" s="833" t="s">
        <v>1720</v>
      </c>
      <c r="C5" s="832" t="s">
        <v>598</v>
      </c>
      <c r="D5" s="1603"/>
      <c r="E5" s="831" t="s">
        <v>4797</v>
      </c>
    </row>
    <row r="6" spans="1:5" ht="50.1" customHeight="1" thickTop="1" thickBot="1">
      <c r="A6" s="1601"/>
      <c r="B6" s="833" t="s">
        <v>1723</v>
      </c>
      <c r="C6" s="832" t="s">
        <v>522</v>
      </c>
      <c r="D6" s="1603"/>
      <c r="E6" s="831" t="s">
        <v>4796</v>
      </c>
    </row>
    <row r="7" spans="1:5" ht="50.1" customHeight="1" thickTop="1" thickBot="1">
      <c r="A7" s="1601"/>
      <c r="B7" s="833" t="s">
        <v>1726</v>
      </c>
      <c r="C7" s="832" t="s">
        <v>567</v>
      </c>
      <c r="D7" s="1603"/>
      <c r="E7" s="834" t="s">
        <v>4795</v>
      </c>
    </row>
    <row r="8" spans="1:5" ht="50.1" customHeight="1" thickTop="1" thickBot="1">
      <c r="A8" s="1601"/>
      <c r="B8" s="833" t="s">
        <v>1731</v>
      </c>
      <c r="C8" s="832" t="s">
        <v>4794</v>
      </c>
      <c r="D8" s="831" t="s">
        <v>1730</v>
      </c>
      <c r="E8" s="831" t="s">
        <v>4793</v>
      </c>
    </row>
    <row r="9" spans="1:5" ht="50.1" customHeight="1" thickTop="1" thickBot="1">
      <c r="A9" s="1601"/>
      <c r="B9" s="833" t="s">
        <v>1732</v>
      </c>
      <c r="C9" s="832" t="s">
        <v>4792</v>
      </c>
      <c r="D9" s="831" t="s">
        <v>1730</v>
      </c>
      <c r="E9" s="831" t="s">
        <v>4791</v>
      </c>
    </row>
    <row r="10" spans="1:5" ht="50.1" customHeight="1" thickTop="1" thickBot="1">
      <c r="A10" s="1601"/>
      <c r="B10" s="833" t="s">
        <v>1735</v>
      </c>
      <c r="C10" s="835"/>
      <c r="D10" s="1603" t="s">
        <v>1737</v>
      </c>
      <c r="E10" s="834" t="s">
        <v>1735</v>
      </c>
    </row>
    <row r="11" spans="1:5" ht="50.1" customHeight="1" thickTop="1" thickBot="1">
      <c r="A11" s="1601"/>
      <c r="B11" s="833" t="s">
        <v>1738</v>
      </c>
      <c r="C11" s="835"/>
      <c r="D11" s="1603"/>
      <c r="E11" s="834" t="s">
        <v>1738</v>
      </c>
    </row>
    <row r="12" spans="1:5" ht="50.1" customHeight="1" thickTop="1" thickBot="1">
      <c r="A12" s="1601"/>
      <c r="B12" s="833" t="s">
        <v>1739</v>
      </c>
      <c r="C12" s="835"/>
      <c r="D12" s="1603"/>
      <c r="E12" s="834" t="s">
        <v>1740</v>
      </c>
    </row>
    <row r="13" spans="1:5" ht="50.1" customHeight="1" thickTop="1" thickBot="1">
      <c r="A13" s="1601"/>
      <c r="B13" s="833" t="s">
        <v>1741</v>
      </c>
      <c r="C13" s="835"/>
      <c r="D13" s="1603"/>
      <c r="E13" s="834" t="s">
        <v>1742</v>
      </c>
    </row>
    <row r="14" spans="1:5" ht="50.1" customHeight="1" thickTop="1" thickBot="1">
      <c r="A14" s="1601"/>
      <c r="B14" s="833" t="s">
        <v>1743</v>
      </c>
      <c r="C14" s="835"/>
      <c r="D14" s="1603"/>
      <c r="E14" s="834" t="s">
        <v>1300</v>
      </c>
    </row>
    <row r="15" spans="1:5" ht="50.1" customHeight="1" thickTop="1" thickBot="1">
      <c r="A15" s="1601"/>
      <c r="B15" s="833" t="s">
        <v>1744</v>
      </c>
      <c r="C15" s="835"/>
      <c r="D15" s="1603"/>
      <c r="E15" s="831" t="s">
        <v>1745</v>
      </c>
    </row>
    <row r="16" spans="1:5" ht="50.1" customHeight="1" thickTop="1" thickBot="1">
      <c r="A16" s="1601"/>
      <c r="B16" s="833" t="s">
        <v>1746</v>
      </c>
      <c r="C16" s="832" t="s">
        <v>4790</v>
      </c>
      <c r="D16" s="831" t="s">
        <v>1747</v>
      </c>
      <c r="E16" s="831" t="s">
        <v>4789</v>
      </c>
    </row>
    <row r="17" spans="1:5" ht="50.1" customHeight="1" thickTop="1" thickBot="1">
      <c r="A17" s="1601"/>
      <c r="B17" s="833" t="s">
        <v>1749</v>
      </c>
      <c r="C17" s="835"/>
      <c r="D17" s="1603" t="s">
        <v>1750</v>
      </c>
      <c r="E17" s="834" t="s">
        <v>1751</v>
      </c>
    </row>
    <row r="18" spans="1:5" ht="50.1" customHeight="1" thickTop="1" thickBot="1">
      <c r="A18" s="1601"/>
      <c r="B18" s="833" t="s">
        <v>1752</v>
      </c>
      <c r="C18" s="835"/>
      <c r="D18" s="1603"/>
      <c r="E18" s="834" t="s">
        <v>1753</v>
      </c>
    </row>
    <row r="19" spans="1:5" ht="50.1" customHeight="1" thickTop="1" thickBot="1">
      <c r="A19" s="1601"/>
      <c r="B19" s="833" t="s">
        <v>1754</v>
      </c>
      <c r="C19" s="832" t="s">
        <v>4788</v>
      </c>
      <c r="D19" s="1603"/>
      <c r="E19" s="831" t="s">
        <v>1756</v>
      </c>
    </row>
    <row r="20" spans="1:5" ht="50.1" customHeight="1" thickTop="1" thickBot="1">
      <c r="A20" s="1601"/>
      <c r="B20" s="833" t="s">
        <v>1757</v>
      </c>
      <c r="C20" s="835"/>
      <c r="D20" s="1603"/>
      <c r="E20" s="834" t="s">
        <v>1757</v>
      </c>
    </row>
    <row r="21" spans="1:5" ht="50.1" customHeight="1" thickTop="1" thickBot="1">
      <c r="A21" s="1601"/>
      <c r="B21" s="833" t="s">
        <v>1758</v>
      </c>
      <c r="C21" s="835"/>
      <c r="D21" s="1603"/>
      <c r="E21" s="831" t="s">
        <v>1759</v>
      </c>
    </row>
    <row r="22" spans="1:5" ht="50.1" customHeight="1" thickTop="1" thickBot="1">
      <c r="A22" s="1601"/>
      <c r="B22" s="833" t="s">
        <v>1760</v>
      </c>
      <c r="C22" s="835"/>
      <c r="D22" s="1603"/>
      <c r="E22" s="834" t="s">
        <v>4787</v>
      </c>
    </row>
    <row r="23" spans="1:5" ht="50.1" customHeight="1" thickTop="1" thickBot="1">
      <c r="A23" s="1601"/>
      <c r="B23" s="833" t="s">
        <v>1761</v>
      </c>
      <c r="C23" s="835"/>
      <c r="D23" s="1603"/>
      <c r="E23" s="831" t="s">
        <v>1762</v>
      </c>
    </row>
    <row r="24" spans="1:5" ht="50.1" customHeight="1" thickTop="1" thickBot="1">
      <c r="A24" s="1601"/>
      <c r="B24" s="833" t="s">
        <v>1763</v>
      </c>
      <c r="C24" s="835"/>
      <c r="D24" s="1603"/>
      <c r="E24" s="831" t="s">
        <v>1763</v>
      </c>
    </row>
    <row r="25" spans="1:5" ht="50.1" customHeight="1" thickTop="1" thickBot="1">
      <c r="A25" s="1601"/>
      <c r="B25" s="833" t="s">
        <v>1764</v>
      </c>
      <c r="C25" s="832" t="s">
        <v>4786</v>
      </c>
      <c r="D25" s="1603"/>
      <c r="E25" s="831" t="s">
        <v>4785</v>
      </c>
    </row>
    <row r="26" spans="1:5" ht="50.1" customHeight="1" thickTop="1" thickBot="1">
      <c r="A26" s="1601"/>
      <c r="B26" s="833" t="s">
        <v>1765</v>
      </c>
      <c r="C26" s="832" t="s">
        <v>4784</v>
      </c>
      <c r="D26" s="1603"/>
      <c r="E26" s="831" t="s">
        <v>4783</v>
      </c>
    </row>
    <row r="27" spans="1:5" ht="50.1" customHeight="1" thickTop="1" thickBot="1">
      <c r="A27" s="1601"/>
      <c r="B27" s="833" t="s">
        <v>4782</v>
      </c>
      <c r="C27" s="832" t="s">
        <v>4781</v>
      </c>
      <c r="D27" s="1603" t="s">
        <v>1768</v>
      </c>
      <c r="E27" s="834" t="s">
        <v>4780</v>
      </c>
    </row>
    <row r="28" spans="1:5" ht="50.1" customHeight="1" thickTop="1" thickBot="1">
      <c r="A28" s="1601"/>
      <c r="B28" s="833" t="s">
        <v>4779</v>
      </c>
      <c r="C28" s="832" t="s">
        <v>4778</v>
      </c>
      <c r="D28" s="1603"/>
      <c r="E28" s="831" t="s">
        <v>1769</v>
      </c>
    </row>
    <row r="29" spans="1:5" ht="50.1" customHeight="1" thickTop="1" thickBot="1">
      <c r="A29" s="1601"/>
      <c r="B29" s="833" t="s">
        <v>4777</v>
      </c>
      <c r="C29" s="832" t="s">
        <v>4776</v>
      </c>
      <c r="D29" s="1603"/>
      <c r="E29" s="831" t="s">
        <v>4775</v>
      </c>
    </row>
    <row r="30" spans="1:5" ht="50.1" customHeight="1" thickTop="1" thickBot="1">
      <c r="A30" s="1601"/>
      <c r="B30" s="833" t="s">
        <v>4774</v>
      </c>
      <c r="C30" s="832" t="s">
        <v>4773</v>
      </c>
      <c r="D30" s="831" t="s">
        <v>1771</v>
      </c>
      <c r="E30" s="831" t="s">
        <v>1772</v>
      </c>
    </row>
    <row r="31" spans="1:5" ht="50.1" customHeight="1" thickTop="1" thickBot="1">
      <c r="A31" s="1596" t="s">
        <v>4772</v>
      </c>
      <c r="B31" s="1597"/>
      <c r="C31" s="1597"/>
      <c r="D31" s="1597"/>
      <c r="E31" s="1598"/>
    </row>
    <row r="32" spans="1:5" ht="15" thickTop="1"/>
  </sheetData>
  <mergeCells count="7">
    <mergeCell ref="A31:E31"/>
    <mergeCell ref="A1:E2"/>
    <mergeCell ref="A3:A30"/>
    <mergeCell ref="D3:D7"/>
    <mergeCell ref="D10:D15"/>
    <mergeCell ref="D17:D26"/>
    <mergeCell ref="D27:D29"/>
  </mergeCells>
  <phoneticPr fontId="140"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591A-FA33-46FF-871F-CCB6BCF01644}">
  <dimension ref="A1:T203"/>
  <sheetViews>
    <sheetView topLeftCell="A31" workbookViewId="0">
      <selection activeCell="H50" sqref="H50"/>
    </sheetView>
  </sheetViews>
  <sheetFormatPr defaultColWidth="9" defaultRowHeight="14.25"/>
  <cols>
    <col min="1" max="1" width="5.7109375" style="800" customWidth="1"/>
    <col min="2" max="2" width="25.7109375" style="800" customWidth="1"/>
    <col min="3" max="8" width="28.140625" style="800" customWidth="1"/>
    <col min="9" max="9" width="27.7109375" style="800" customWidth="1"/>
    <col min="10" max="20" width="14" style="800" customWidth="1"/>
    <col min="21" max="16384" width="9" style="800"/>
  </cols>
  <sheetData>
    <row r="1" spans="1:20" ht="20.100000000000001" customHeight="1">
      <c r="A1" s="1609"/>
      <c r="B1" s="1609"/>
      <c r="C1" s="1609"/>
      <c r="D1" s="1609"/>
      <c r="E1" s="1609"/>
      <c r="F1" s="1609"/>
      <c r="G1" s="1609"/>
      <c r="H1" s="1609"/>
      <c r="I1" s="1609"/>
      <c r="J1" s="801"/>
      <c r="K1" s="801"/>
      <c r="L1" s="801"/>
      <c r="M1" s="801"/>
      <c r="N1" s="801"/>
      <c r="O1" s="801"/>
      <c r="P1" s="801"/>
      <c r="Q1" s="801"/>
      <c r="R1" s="801"/>
      <c r="S1" s="801"/>
      <c r="T1" s="801"/>
    </row>
    <row r="2" spans="1:20" ht="69.95" customHeight="1">
      <c r="A2" s="1613" t="s">
        <v>4771</v>
      </c>
      <c r="B2" s="829" t="s">
        <v>4770</v>
      </c>
      <c r="C2" s="1608" t="s">
        <v>4769</v>
      </c>
      <c r="D2" s="1608"/>
      <c r="E2" s="1608"/>
      <c r="F2" s="1608"/>
      <c r="G2" s="1608"/>
      <c r="H2" s="1610"/>
      <c r="I2" s="1610"/>
      <c r="J2" s="801"/>
      <c r="K2" s="801"/>
      <c r="L2" s="801"/>
      <c r="M2" s="801"/>
      <c r="N2" s="801"/>
      <c r="O2" s="801"/>
      <c r="P2" s="801"/>
      <c r="Q2" s="801"/>
      <c r="R2" s="801"/>
      <c r="S2" s="801"/>
      <c r="T2" s="801"/>
    </row>
    <row r="3" spans="1:20" ht="20.100000000000001" customHeight="1">
      <c r="A3" s="1614"/>
      <c r="B3" s="1626" t="s">
        <v>4758</v>
      </c>
      <c r="C3" s="1611" t="s">
        <v>4768</v>
      </c>
      <c r="D3" s="1611"/>
      <c r="E3" s="1611"/>
      <c r="F3" s="1611"/>
      <c r="G3" s="1611"/>
      <c r="H3" s="1607"/>
      <c r="I3" s="1607"/>
      <c r="J3" s="802"/>
      <c r="K3" s="802"/>
      <c r="L3" s="802"/>
      <c r="M3" s="802"/>
      <c r="N3" s="802"/>
      <c r="O3" s="802"/>
      <c r="P3" s="801"/>
      <c r="Q3" s="801"/>
      <c r="R3" s="801"/>
      <c r="S3" s="801"/>
      <c r="T3" s="801"/>
    </row>
    <row r="4" spans="1:20" ht="20.100000000000001" customHeight="1">
      <c r="A4" s="1614"/>
      <c r="B4" s="1627"/>
      <c r="C4" s="1612" t="s">
        <v>4767</v>
      </c>
      <c r="D4" s="1612"/>
      <c r="E4" s="1612"/>
      <c r="F4" s="1612"/>
      <c r="G4" s="1612"/>
      <c r="H4" s="1607"/>
      <c r="I4" s="1607"/>
      <c r="J4" s="802"/>
      <c r="K4" s="802"/>
      <c r="L4" s="802"/>
      <c r="M4" s="802"/>
      <c r="N4" s="802"/>
      <c r="O4" s="802"/>
      <c r="P4" s="801"/>
      <c r="Q4" s="801"/>
      <c r="R4" s="801"/>
      <c r="S4" s="801"/>
      <c r="T4" s="801"/>
    </row>
    <row r="5" spans="1:20" ht="20.100000000000001" customHeight="1">
      <c r="A5" s="1614"/>
      <c r="B5" s="1627"/>
      <c r="C5" s="1612" t="s">
        <v>4766</v>
      </c>
      <c r="D5" s="1612"/>
      <c r="E5" s="1612"/>
      <c r="F5" s="1612"/>
      <c r="G5" s="1612"/>
      <c r="H5" s="1607"/>
      <c r="I5" s="1607"/>
      <c r="J5" s="817"/>
      <c r="K5" s="802"/>
      <c r="L5" s="802"/>
      <c r="M5" s="802"/>
      <c r="N5" s="802"/>
      <c r="O5" s="802"/>
      <c r="P5" s="801"/>
      <c r="Q5" s="801"/>
      <c r="R5" s="801"/>
      <c r="S5" s="801"/>
      <c r="T5" s="801"/>
    </row>
    <row r="6" spans="1:20" ht="20.100000000000001" customHeight="1">
      <c r="A6" s="1614"/>
      <c r="B6" s="1628"/>
      <c r="C6" s="1615" t="s">
        <v>4765</v>
      </c>
      <c r="D6" s="1615"/>
      <c r="E6" s="1615"/>
      <c r="F6" s="1615"/>
      <c r="G6" s="1615"/>
      <c r="H6" s="1607"/>
      <c r="I6" s="1607"/>
      <c r="J6" s="802"/>
      <c r="K6" s="802"/>
      <c r="L6" s="802"/>
      <c r="M6" s="802"/>
      <c r="N6" s="802"/>
      <c r="O6" s="802"/>
      <c r="P6" s="801"/>
      <c r="Q6" s="801"/>
      <c r="R6" s="801"/>
      <c r="S6" s="801"/>
      <c r="T6" s="801"/>
    </row>
    <row r="7" spans="1:20" ht="20.100000000000001" customHeight="1">
      <c r="A7" s="1614"/>
      <c r="B7" s="1604" t="s">
        <v>4764</v>
      </c>
      <c r="C7" s="1608" t="s">
        <v>4763</v>
      </c>
      <c r="D7" s="1608"/>
      <c r="E7" s="1608"/>
      <c r="F7" s="1608"/>
      <c r="G7" s="1608"/>
      <c r="H7" s="1607"/>
      <c r="I7" s="1607"/>
      <c r="J7" s="802"/>
      <c r="K7" s="802"/>
      <c r="L7" s="802"/>
      <c r="M7" s="802"/>
      <c r="N7" s="802"/>
      <c r="O7" s="802"/>
      <c r="P7" s="801"/>
      <c r="Q7" s="801"/>
      <c r="R7" s="801"/>
      <c r="S7" s="801"/>
      <c r="T7" s="801"/>
    </row>
    <row r="8" spans="1:20" ht="18" customHeight="1">
      <c r="A8" s="1614"/>
      <c r="B8" s="1605"/>
      <c r="C8" s="1608"/>
      <c r="D8" s="1608"/>
      <c r="E8" s="1608"/>
      <c r="F8" s="1608"/>
      <c r="G8" s="1608"/>
      <c r="H8" s="1607"/>
      <c r="I8" s="1607"/>
      <c r="J8" s="802"/>
      <c r="K8" s="802"/>
      <c r="L8" s="802"/>
      <c r="M8" s="802"/>
      <c r="N8" s="802"/>
      <c r="O8" s="802"/>
      <c r="P8" s="801"/>
      <c r="Q8" s="801"/>
      <c r="R8" s="801"/>
      <c r="S8" s="801"/>
      <c r="T8" s="801"/>
    </row>
    <row r="9" spans="1:20" ht="18" customHeight="1">
      <c r="A9" s="1614"/>
      <c r="B9" s="1605"/>
      <c r="C9" s="1608"/>
      <c r="D9" s="1608"/>
      <c r="E9" s="1608"/>
      <c r="F9" s="1608"/>
      <c r="G9" s="1608"/>
      <c r="H9" s="1607"/>
      <c r="I9" s="1607"/>
      <c r="J9" s="802"/>
      <c r="K9" s="802"/>
      <c r="L9" s="802"/>
      <c r="M9" s="802"/>
      <c r="N9" s="802"/>
      <c r="O9" s="802"/>
      <c r="P9" s="801"/>
      <c r="Q9" s="801"/>
      <c r="R9" s="801"/>
      <c r="S9" s="801"/>
      <c r="T9" s="801"/>
    </row>
    <row r="10" spans="1:20" ht="18" customHeight="1">
      <c r="A10" s="1614"/>
      <c r="B10" s="1605"/>
      <c r="C10" s="1608"/>
      <c r="D10" s="1608"/>
      <c r="E10" s="1608"/>
      <c r="F10" s="1608"/>
      <c r="G10" s="1608"/>
      <c r="H10" s="1607"/>
      <c r="I10" s="1607"/>
      <c r="J10" s="801"/>
      <c r="K10" s="801"/>
      <c r="L10" s="801"/>
      <c r="M10" s="801"/>
      <c r="N10" s="801"/>
      <c r="O10" s="801"/>
      <c r="P10" s="801"/>
      <c r="Q10" s="801"/>
      <c r="R10" s="801"/>
      <c r="S10" s="801"/>
      <c r="T10" s="801"/>
    </row>
    <row r="11" spans="1:20" ht="18" customHeight="1">
      <c r="A11" s="1614"/>
      <c r="B11" s="1605"/>
      <c r="C11" s="1608"/>
      <c r="D11" s="1608"/>
      <c r="E11" s="1608"/>
      <c r="F11" s="1608"/>
      <c r="G11" s="1608"/>
      <c r="H11" s="1607"/>
      <c r="I11" s="1607"/>
      <c r="J11" s="801"/>
      <c r="K11" s="801"/>
      <c r="L11" s="801"/>
      <c r="M11" s="801"/>
      <c r="N11" s="801"/>
      <c r="O11" s="801"/>
      <c r="P11" s="801"/>
      <c r="Q11" s="801"/>
      <c r="R11" s="801"/>
      <c r="S11" s="801"/>
      <c r="T11" s="801"/>
    </row>
    <row r="12" spans="1:20" ht="18" customHeight="1">
      <c r="A12" s="1614"/>
      <c r="B12" s="1605"/>
      <c r="C12" s="1608"/>
      <c r="D12" s="1608"/>
      <c r="E12" s="1608"/>
      <c r="F12" s="1608"/>
      <c r="G12" s="1608"/>
      <c r="H12" s="1607"/>
      <c r="I12" s="1607"/>
      <c r="J12" s="801"/>
      <c r="K12" s="801"/>
      <c r="L12" s="801"/>
      <c r="M12" s="801"/>
      <c r="N12" s="801"/>
      <c r="O12" s="801"/>
      <c r="P12" s="801"/>
      <c r="Q12" s="801"/>
      <c r="R12" s="801"/>
      <c r="S12" s="801"/>
      <c r="T12" s="801"/>
    </row>
    <row r="13" spans="1:20" ht="18" customHeight="1">
      <c r="A13" s="1614"/>
      <c r="B13" s="1605"/>
      <c r="C13" s="1608"/>
      <c r="D13" s="1608"/>
      <c r="E13" s="1608"/>
      <c r="F13" s="1608"/>
      <c r="G13" s="1608"/>
      <c r="H13" s="1607"/>
      <c r="I13" s="1607"/>
      <c r="J13" s="801"/>
      <c r="K13" s="801"/>
      <c r="L13" s="801"/>
      <c r="M13" s="801"/>
      <c r="N13" s="801"/>
      <c r="O13" s="801"/>
      <c r="P13" s="801"/>
      <c r="Q13" s="801"/>
      <c r="R13" s="801"/>
      <c r="S13" s="801"/>
      <c r="T13" s="801"/>
    </row>
    <row r="14" spans="1:20" ht="18" customHeight="1">
      <c r="A14" s="1614"/>
      <c r="B14" s="1605"/>
      <c r="C14" s="1608"/>
      <c r="D14" s="1608"/>
      <c r="E14" s="1608"/>
      <c r="F14" s="1608"/>
      <c r="G14" s="1608"/>
      <c r="H14" s="1607"/>
      <c r="I14" s="1607"/>
      <c r="J14" s="801"/>
      <c r="K14" s="801"/>
      <c r="L14" s="801"/>
      <c r="M14" s="801"/>
      <c r="N14" s="801"/>
      <c r="O14" s="801"/>
      <c r="P14" s="801"/>
      <c r="Q14" s="801"/>
      <c r="R14" s="801"/>
      <c r="S14" s="801"/>
      <c r="T14" s="801"/>
    </row>
    <row r="15" spans="1:20" ht="18" customHeight="1">
      <c r="A15" s="1614"/>
      <c r="B15" s="1606"/>
      <c r="C15" s="1608"/>
      <c r="D15" s="1608"/>
      <c r="E15" s="1608"/>
      <c r="F15" s="1608"/>
      <c r="G15" s="1608"/>
      <c r="H15" s="1607"/>
      <c r="I15" s="1607"/>
      <c r="J15" s="801"/>
      <c r="K15" s="801"/>
      <c r="L15" s="801"/>
      <c r="M15" s="801"/>
      <c r="N15" s="801"/>
      <c r="O15" s="801"/>
      <c r="P15" s="801"/>
      <c r="Q15" s="801"/>
      <c r="R15" s="801"/>
      <c r="S15" s="801"/>
      <c r="T15" s="801"/>
    </row>
    <row r="16" spans="1:20" ht="18" customHeight="1">
      <c r="A16" s="1614"/>
      <c r="B16" s="1616"/>
      <c r="C16" s="1616"/>
      <c r="D16" s="1616"/>
      <c r="E16" s="1616"/>
      <c r="F16" s="1616"/>
      <c r="G16" s="1616"/>
      <c r="H16" s="1616"/>
      <c r="I16" s="1616"/>
      <c r="J16" s="801"/>
      <c r="K16" s="801"/>
      <c r="L16" s="801"/>
      <c r="M16" s="801"/>
      <c r="N16" s="801"/>
      <c r="O16" s="801"/>
      <c r="P16" s="801"/>
      <c r="Q16" s="801"/>
      <c r="R16" s="801"/>
      <c r="S16" s="801"/>
      <c r="T16" s="801"/>
    </row>
    <row r="17" spans="1:20" ht="18" customHeight="1">
      <c r="A17" s="1614"/>
      <c r="B17" s="828" t="s">
        <v>4762</v>
      </c>
      <c r="C17" s="828" t="s">
        <v>4761</v>
      </c>
      <c r="D17" s="827" t="s">
        <v>4760</v>
      </c>
      <c r="E17" s="827" t="s">
        <v>4759</v>
      </c>
      <c r="F17" s="1617" t="s">
        <v>4758</v>
      </c>
      <c r="G17" s="1618"/>
      <c r="H17" s="1617" t="s">
        <v>4757</v>
      </c>
      <c r="I17" s="1625"/>
      <c r="J17" s="801"/>
      <c r="K17" s="801"/>
      <c r="L17" s="801"/>
      <c r="M17" s="801"/>
      <c r="N17" s="801"/>
      <c r="O17" s="801"/>
      <c r="P17" s="801"/>
      <c r="Q17" s="801"/>
      <c r="R17" s="801"/>
      <c r="S17" s="801"/>
      <c r="T17" s="801"/>
    </row>
    <row r="18" spans="1:20" ht="18" customHeight="1">
      <c r="A18" s="1614"/>
      <c r="B18" s="825" t="s">
        <v>4756</v>
      </c>
      <c r="C18" s="824">
        <v>15</v>
      </c>
      <c r="D18" s="824">
        <v>80</v>
      </c>
      <c r="E18" s="823"/>
      <c r="F18" s="1630" t="s">
        <v>4755</v>
      </c>
      <c r="G18" s="1620"/>
      <c r="H18" s="1619" t="s">
        <v>4748</v>
      </c>
      <c r="I18" s="1621"/>
      <c r="J18" s="801"/>
      <c r="K18" s="801"/>
      <c r="L18" s="801"/>
      <c r="M18" s="801"/>
      <c r="N18" s="801"/>
      <c r="O18" s="801"/>
      <c r="P18" s="801"/>
      <c r="Q18" s="801"/>
      <c r="R18" s="801"/>
      <c r="S18" s="801"/>
      <c r="T18" s="801"/>
    </row>
    <row r="19" spans="1:20" ht="18" customHeight="1">
      <c r="A19" s="1614"/>
      <c r="B19" s="825" t="s">
        <v>4715</v>
      </c>
      <c r="C19" s="824">
        <v>40</v>
      </c>
      <c r="D19" s="823">
        <v>300</v>
      </c>
      <c r="E19" s="826" t="s">
        <v>4754</v>
      </c>
      <c r="F19" s="1630" t="s">
        <v>4753</v>
      </c>
      <c r="G19" s="1620"/>
      <c r="H19" s="1631" t="s">
        <v>4752</v>
      </c>
      <c r="I19" s="1621"/>
      <c r="J19" s="802"/>
      <c r="K19" s="802"/>
      <c r="L19" s="802"/>
      <c r="M19" s="802"/>
      <c r="N19" s="801"/>
      <c r="O19" s="801"/>
      <c r="P19" s="801"/>
      <c r="Q19" s="801"/>
      <c r="R19" s="801"/>
      <c r="S19" s="801"/>
      <c r="T19" s="801"/>
    </row>
    <row r="20" spans="1:20" ht="18" customHeight="1">
      <c r="A20" s="1614"/>
      <c r="B20" s="825" t="s">
        <v>4751</v>
      </c>
      <c r="C20" s="824">
        <v>150</v>
      </c>
      <c r="D20" s="823">
        <v>870</v>
      </c>
      <c r="E20" s="823"/>
      <c r="F20" s="1619" t="s">
        <v>4750</v>
      </c>
      <c r="G20" s="1620"/>
      <c r="H20" s="1630" t="s">
        <v>4748</v>
      </c>
      <c r="I20" s="1621"/>
      <c r="J20" s="802"/>
      <c r="K20" s="802"/>
      <c r="L20" s="802"/>
      <c r="M20" s="802"/>
      <c r="N20" s="801"/>
      <c r="O20" s="801"/>
      <c r="P20" s="801"/>
      <c r="Q20" s="801"/>
      <c r="R20" s="801"/>
      <c r="S20" s="801"/>
      <c r="T20" s="801"/>
    </row>
    <row r="21" spans="1:20" ht="18" customHeight="1">
      <c r="A21" s="1614"/>
      <c r="B21" s="825" t="s">
        <v>4610</v>
      </c>
      <c r="C21" s="824">
        <v>400</v>
      </c>
      <c r="D21" s="823">
        <v>2570</v>
      </c>
      <c r="E21" s="823"/>
      <c r="F21" s="1619" t="s">
        <v>4749</v>
      </c>
      <c r="G21" s="1620"/>
      <c r="H21" s="1619" t="s">
        <v>4748</v>
      </c>
      <c r="I21" s="1621"/>
      <c r="J21" s="802"/>
      <c r="K21" s="822"/>
      <c r="L21" s="802"/>
      <c r="M21" s="802"/>
      <c r="N21" s="801"/>
      <c r="O21" s="801"/>
      <c r="P21" s="801"/>
      <c r="Q21" s="801"/>
      <c r="R21" s="801"/>
      <c r="S21" s="801"/>
      <c r="T21" s="801"/>
    </row>
    <row r="22" spans="1:20" ht="18" customHeight="1">
      <c r="A22" s="1614"/>
      <c r="B22" s="821" t="s">
        <v>4514</v>
      </c>
      <c r="C22" s="820">
        <v>3000</v>
      </c>
      <c r="D22" s="819"/>
      <c r="E22" s="819"/>
      <c r="F22" s="1622"/>
      <c r="G22" s="1623"/>
      <c r="H22" s="1622"/>
      <c r="I22" s="1624"/>
      <c r="J22" s="802"/>
      <c r="K22" s="802"/>
      <c r="L22" s="802"/>
      <c r="M22" s="802"/>
      <c r="N22" s="801"/>
      <c r="O22" s="801"/>
      <c r="P22" s="801"/>
      <c r="Q22" s="801"/>
      <c r="R22" s="801"/>
      <c r="S22" s="801"/>
      <c r="T22" s="801"/>
    </row>
    <row r="23" spans="1:20" ht="20.100000000000001" customHeight="1">
      <c r="A23" s="810"/>
      <c r="B23" s="1629"/>
      <c r="C23" s="1629"/>
      <c r="D23" s="1629"/>
      <c r="E23" s="1629"/>
      <c r="F23" s="1629"/>
      <c r="G23" s="1629"/>
      <c r="H23" s="1629"/>
      <c r="I23" s="1629"/>
      <c r="J23" s="802"/>
      <c r="K23" s="802"/>
      <c r="L23" s="802"/>
      <c r="M23" s="802"/>
      <c r="N23" s="801"/>
      <c r="O23" s="801"/>
      <c r="P23" s="801"/>
      <c r="Q23" s="801"/>
      <c r="R23" s="801"/>
      <c r="S23" s="801"/>
      <c r="T23" s="801"/>
    </row>
    <row r="24" spans="1:20" ht="18" customHeight="1">
      <c r="A24" s="1634" t="s">
        <v>4747</v>
      </c>
      <c r="B24" s="1634"/>
      <c r="C24" s="816" t="s">
        <v>4746</v>
      </c>
      <c r="D24" s="818" t="s">
        <v>4716</v>
      </c>
      <c r="E24" s="816" t="s">
        <v>4745</v>
      </c>
      <c r="F24" s="815">
        <f>SUM(F25:F28)</f>
        <v>108</v>
      </c>
      <c r="G24" s="1635" t="s">
        <v>4744</v>
      </c>
      <c r="H24" s="1636"/>
      <c r="I24" s="1636"/>
      <c r="J24" s="802"/>
      <c r="K24" s="802"/>
      <c r="L24" s="802"/>
      <c r="M24" s="802"/>
      <c r="N24" s="801"/>
      <c r="O24" s="801"/>
      <c r="P24" s="801"/>
      <c r="Q24" s="801"/>
      <c r="R24" s="801"/>
      <c r="S24" s="801"/>
      <c r="T24" s="801"/>
    </row>
    <row r="25" spans="1:20" ht="18" customHeight="1">
      <c r="A25" s="1634"/>
      <c r="B25" s="1634"/>
      <c r="C25" s="1632" t="s">
        <v>4743</v>
      </c>
      <c r="D25" s="1632"/>
      <c r="E25" s="1632"/>
      <c r="F25" s="815">
        <v>10</v>
      </c>
      <c r="G25" s="1636"/>
      <c r="H25" s="1636"/>
      <c r="I25" s="1636"/>
      <c r="J25" s="802"/>
      <c r="K25" s="802"/>
      <c r="L25" s="802"/>
      <c r="M25" s="802"/>
      <c r="N25" s="801"/>
      <c r="O25" s="801"/>
      <c r="P25" s="801"/>
      <c r="Q25" s="801"/>
      <c r="R25" s="801"/>
      <c r="S25" s="801"/>
      <c r="T25" s="801"/>
    </row>
    <row r="26" spans="1:20" ht="18" customHeight="1">
      <c r="A26" s="1634"/>
      <c r="B26" s="1634"/>
      <c r="C26" s="1632" t="s">
        <v>4742</v>
      </c>
      <c r="D26" s="1632"/>
      <c r="E26" s="816" t="s">
        <v>4741</v>
      </c>
      <c r="F26" s="815">
        <v>42</v>
      </c>
      <c r="G26" s="1636"/>
      <c r="H26" s="1636"/>
      <c r="I26" s="1636"/>
      <c r="J26" s="817"/>
      <c r="K26" s="817"/>
      <c r="L26" s="817"/>
      <c r="M26" s="817"/>
      <c r="N26" s="801"/>
      <c r="O26" s="801"/>
      <c r="P26" s="801"/>
      <c r="Q26" s="801"/>
      <c r="R26" s="801"/>
      <c r="S26" s="801"/>
      <c r="T26" s="801"/>
    </row>
    <row r="27" spans="1:20" ht="18" customHeight="1">
      <c r="A27" s="1634"/>
      <c r="B27" s="1634"/>
      <c r="C27" s="1632" t="s">
        <v>4740</v>
      </c>
      <c r="D27" s="1632"/>
      <c r="E27" s="816" t="s">
        <v>4739</v>
      </c>
      <c r="F27" s="815">
        <v>12</v>
      </c>
      <c r="G27" s="1636"/>
      <c r="H27" s="1636"/>
      <c r="I27" s="1636"/>
      <c r="J27" s="802"/>
      <c r="K27" s="802"/>
      <c r="L27" s="802"/>
      <c r="M27" s="802"/>
      <c r="N27" s="801"/>
      <c r="O27" s="801"/>
      <c r="P27" s="801"/>
      <c r="Q27" s="801"/>
      <c r="R27" s="801"/>
      <c r="S27" s="801"/>
      <c r="T27" s="801"/>
    </row>
    <row r="28" spans="1:20" ht="24" customHeight="1">
      <c r="A28" s="1634"/>
      <c r="B28" s="1634"/>
      <c r="C28" s="1632" t="s">
        <v>4738</v>
      </c>
      <c r="D28" s="1632"/>
      <c r="E28" s="1632"/>
      <c r="F28" s="815">
        <v>44</v>
      </c>
      <c r="G28" s="1636"/>
      <c r="H28" s="1636"/>
      <c r="I28" s="1636"/>
      <c r="J28" s="802"/>
      <c r="K28" s="802"/>
      <c r="L28" s="802"/>
      <c r="M28" s="802"/>
      <c r="N28" s="801"/>
      <c r="O28" s="801"/>
      <c r="P28" s="801"/>
      <c r="Q28" s="801"/>
      <c r="R28" s="801"/>
      <c r="S28" s="801"/>
      <c r="T28" s="801"/>
    </row>
    <row r="29" spans="1:20" ht="18" customHeight="1" thickBot="1">
      <c r="A29" s="1633"/>
      <c r="B29" s="1633"/>
      <c r="C29" s="1633"/>
      <c r="D29" s="1633"/>
      <c r="E29" s="1633"/>
      <c r="F29" s="1633"/>
      <c r="G29" s="1633"/>
      <c r="H29" s="1633"/>
      <c r="I29" s="1633"/>
      <c r="J29" s="801"/>
      <c r="K29" s="801"/>
      <c r="L29" s="801"/>
      <c r="M29" s="801"/>
      <c r="N29" s="801"/>
      <c r="O29" s="801"/>
      <c r="P29" s="801"/>
      <c r="Q29" s="801"/>
      <c r="R29" s="801"/>
      <c r="S29" s="801"/>
      <c r="T29" s="801"/>
    </row>
    <row r="30" spans="1:20" ht="20.100000000000001" customHeight="1" thickBot="1">
      <c r="A30" s="814"/>
      <c r="B30" s="814" t="s">
        <v>2075</v>
      </c>
      <c r="C30" s="814" t="s">
        <v>4737</v>
      </c>
      <c r="D30" s="814" t="s">
        <v>4736</v>
      </c>
      <c r="E30" s="814" t="s">
        <v>4735</v>
      </c>
      <c r="F30" s="814" t="s">
        <v>4734</v>
      </c>
      <c r="G30" s="814" t="s">
        <v>4733</v>
      </c>
      <c r="H30" s="814" t="s">
        <v>4732</v>
      </c>
      <c r="I30" s="814" t="s">
        <v>4731</v>
      </c>
      <c r="J30" s="801"/>
      <c r="K30" s="801"/>
      <c r="L30" s="801"/>
      <c r="M30" s="801"/>
      <c r="N30" s="801"/>
      <c r="O30" s="801"/>
      <c r="P30" s="801"/>
      <c r="Q30" s="801"/>
      <c r="R30" s="801"/>
      <c r="S30" s="801"/>
      <c r="T30" s="801"/>
    </row>
    <row r="31" spans="1:20" ht="20.100000000000001" customHeight="1" thickBot="1">
      <c r="A31" s="813"/>
      <c r="B31" s="812" t="s">
        <v>4730</v>
      </c>
      <c r="C31" s="811">
        <v>15</v>
      </c>
      <c r="D31" s="811">
        <v>1</v>
      </c>
      <c r="E31" s="811">
        <v>1</v>
      </c>
      <c r="F31" s="811"/>
      <c r="G31" s="811">
        <v>20000</v>
      </c>
      <c r="H31" s="811">
        <v>1</v>
      </c>
      <c r="I31" s="811">
        <v>20000</v>
      </c>
      <c r="J31" s="801"/>
      <c r="K31" s="801"/>
      <c r="L31" s="801"/>
      <c r="M31" s="801"/>
      <c r="N31" s="801"/>
      <c r="O31" s="801"/>
      <c r="P31" s="801"/>
      <c r="Q31" s="801"/>
      <c r="R31" s="801"/>
      <c r="S31" s="801"/>
      <c r="T31" s="801"/>
    </row>
    <row r="32" spans="1:20" ht="20.100000000000001" customHeight="1" thickBot="1">
      <c r="A32" s="813"/>
      <c r="B32" s="812" t="s">
        <v>4729</v>
      </c>
      <c r="C32" s="811">
        <v>15</v>
      </c>
      <c r="D32" s="811">
        <v>1</v>
      </c>
      <c r="E32" s="811">
        <v>1</v>
      </c>
      <c r="F32" s="811"/>
      <c r="G32" s="811">
        <v>46000</v>
      </c>
      <c r="H32" s="811">
        <v>1</v>
      </c>
      <c r="I32" s="811">
        <v>66000</v>
      </c>
      <c r="J32" s="801"/>
      <c r="K32" s="801"/>
      <c r="L32" s="801"/>
      <c r="M32" s="801"/>
      <c r="N32" s="801"/>
      <c r="O32" s="801"/>
      <c r="P32" s="801"/>
      <c r="Q32" s="801"/>
      <c r="R32" s="801"/>
      <c r="S32" s="801"/>
      <c r="T32" s="801"/>
    </row>
    <row r="33" spans="1:20" ht="20.100000000000001" customHeight="1" thickBot="1">
      <c r="A33" s="813"/>
      <c r="B33" s="812" t="s">
        <v>4728</v>
      </c>
      <c r="C33" s="811">
        <v>80</v>
      </c>
      <c r="D33" s="811">
        <v>5</v>
      </c>
      <c r="E33" s="811">
        <v>4</v>
      </c>
      <c r="F33" s="811">
        <v>100</v>
      </c>
      <c r="G33" s="811">
        <v>144000</v>
      </c>
      <c r="H33" s="811">
        <v>2</v>
      </c>
      <c r="I33" s="811">
        <v>210000</v>
      </c>
      <c r="J33" s="801"/>
      <c r="K33" s="801"/>
      <c r="L33" s="801"/>
      <c r="M33" s="801"/>
      <c r="N33" s="801"/>
      <c r="O33" s="801"/>
      <c r="P33" s="801"/>
      <c r="Q33" s="801"/>
      <c r="R33" s="801"/>
      <c r="S33" s="801"/>
      <c r="T33" s="801"/>
    </row>
    <row r="34" spans="1:20" ht="20.100000000000001" customHeight="1" thickBot="1">
      <c r="A34" s="813"/>
      <c r="B34" s="812" t="s">
        <v>4727</v>
      </c>
      <c r="C34" s="811">
        <v>40</v>
      </c>
      <c r="D34" s="811">
        <v>2</v>
      </c>
      <c r="E34" s="811">
        <v>2</v>
      </c>
      <c r="F34" s="811"/>
      <c r="G34" s="811">
        <v>400000</v>
      </c>
      <c r="H34" s="811">
        <v>2</v>
      </c>
      <c r="I34" s="811">
        <v>610000</v>
      </c>
      <c r="J34" s="801"/>
      <c r="K34" s="801"/>
      <c r="L34" s="801"/>
      <c r="M34" s="801"/>
      <c r="N34" s="801"/>
      <c r="O34" s="801"/>
      <c r="P34" s="801"/>
      <c r="Q34" s="801"/>
      <c r="R34" s="801"/>
      <c r="S34" s="801"/>
      <c r="T34" s="801"/>
    </row>
    <row r="35" spans="1:20" ht="20.100000000000001" customHeight="1" thickBot="1">
      <c r="A35" s="813"/>
      <c r="B35" s="812" t="s">
        <v>4726</v>
      </c>
      <c r="C35" s="811">
        <v>40</v>
      </c>
      <c r="D35" s="811">
        <v>2</v>
      </c>
      <c r="E35" s="811">
        <v>2</v>
      </c>
      <c r="F35" s="811"/>
      <c r="G35" s="811">
        <v>800000</v>
      </c>
      <c r="H35" s="811">
        <v>2</v>
      </c>
      <c r="I35" s="811">
        <v>1410000</v>
      </c>
      <c r="J35" s="801"/>
      <c r="K35" s="801"/>
      <c r="L35" s="801"/>
      <c r="M35" s="801"/>
      <c r="N35" s="801"/>
      <c r="O35" s="801"/>
      <c r="P35" s="801"/>
      <c r="Q35" s="801"/>
      <c r="R35" s="801"/>
      <c r="S35" s="801"/>
      <c r="T35" s="801"/>
    </row>
    <row r="36" spans="1:20" ht="20.100000000000001" customHeight="1" thickBot="1">
      <c r="A36" s="813"/>
      <c r="B36" s="812" t="s">
        <v>4725</v>
      </c>
      <c r="C36" s="811">
        <v>300</v>
      </c>
      <c r="D36" s="811">
        <v>10</v>
      </c>
      <c r="E36" s="811">
        <v>8</v>
      </c>
      <c r="F36" s="811">
        <v>300</v>
      </c>
      <c r="G36" s="811">
        <v>1200000</v>
      </c>
      <c r="H36" s="811">
        <v>3</v>
      </c>
      <c r="I36" s="811">
        <v>2610000</v>
      </c>
      <c r="J36" s="801"/>
      <c r="K36" s="801"/>
      <c r="L36" s="801"/>
      <c r="M36" s="801"/>
      <c r="N36" s="801"/>
      <c r="O36" s="801"/>
      <c r="P36" s="801"/>
      <c r="Q36" s="801"/>
      <c r="R36" s="801"/>
      <c r="S36" s="801"/>
      <c r="T36" s="801"/>
    </row>
    <row r="37" spans="1:20" ht="20.100000000000001" customHeight="1" thickBot="1">
      <c r="A37" s="813"/>
      <c r="B37" s="812" t="s">
        <v>4724</v>
      </c>
      <c r="C37" s="811">
        <v>150</v>
      </c>
      <c r="D37" s="811">
        <v>5</v>
      </c>
      <c r="E37" s="811">
        <v>4</v>
      </c>
      <c r="F37" s="811"/>
      <c r="G37" s="811">
        <v>1577000</v>
      </c>
      <c r="H37" s="811">
        <v>3</v>
      </c>
      <c r="I37" s="811">
        <v>4187000</v>
      </c>
      <c r="J37" s="801"/>
      <c r="K37" s="801"/>
      <c r="L37" s="801"/>
      <c r="M37" s="801"/>
      <c r="N37" s="801"/>
      <c r="O37" s="801"/>
      <c r="P37" s="801"/>
      <c r="Q37" s="801"/>
      <c r="R37" s="801"/>
      <c r="S37" s="801"/>
      <c r="T37" s="801"/>
    </row>
    <row r="38" spans="1:20" ht="20.100000000000001" customHeight="1" thickBot="1">
      <c r="A38" s="813"/>
      <c r="B38" s="812" t="s">
        <v>4723</v>
      </c>
      <c r="C38" s="811">
        <v>150</v>
      </c>
      <c r="D38" s="811">
        <v>5</v>
      </c>
      <c r="E38" s="811">
        <v>4</v>
      </c>
      <c r="F38" s="811"/>
      <c r="G38" s="811">
        <v>3211000</v>
      </c>
      <c r="H38" s="811">
        <v>3</v>
      </c>
      <c r="I38" s="811">
        <v>7398000</v>
      </c>
      <c r="J38" s="801"/>
      <c r="K38" s="801"/>
      <c r="L38" s="801"/>
      <c r="M38" s="801"/>
      <c r="N38" s="801"/>
      <c r="O38" s="801"/>
      <c r="P38" s="801"/>
      <c r="Q38" s="801"/>
      <c r="R38" s="801"/>
      <c r="S38" s="801"/>
      <c r="T38" s="801"/>
    </row>
    <row r="39" spans="1:20" ht="20.100000000000001" customHeight="1" thickBot="1">
      <c r="A39" s="813"/>
      <c r="B39" s="812" t="s">
        <v>4722</v>
      </c>
      <c r="C39" s="811">
        <v>600</v>
      </c>
      <c r="D39" s="811">
        <v>20</v>
      </c>
      <c r="E39" s="811">
        <v>16</v>
      </c>
      <c r="F39" s="811">
        <v>500</v>
      </c>
      <c r="G39" s="811">
        <v>6480000</v>
      </c>
      <c r="H39" s="811">
        <v>4</v>
      </c>
      <c r="I39" s="811">
        <v>13878000</v>
      </c>
      <c r="J39" s="801"/>
      <c r="K39" s="801"/>
      <c r="L39" s="801"/>
      <c r="M39" s="801"/>
      <c r="N39" s="801"/>
      <c r="O39" s="801"/>
      <c r="P39" s="801"/>
      <c r="Q39" s="801"/>
      <c r="R39" s="801"/>
      <c r="S39" s="801"/>
      <c r="T39" s="801"/>
    </row>
    <row r="40" spans="1:20" ht="20.100000000000001" customHeight="1" thickBot="1">
      <c r="A40" s="813"/>
      <c r="B40" s="812" t="s">
        <v>4721</v>
      </c>
      <c r="C40" s="811">
        <v>400</v>
      </c>
      <c r="D40" s="811">
        <v>10</v>
      </c>
      <c r="E40" s="811">
        <v>8</v>
      </c>
      <c r="F40" s="811"/>
      <c r="G40" s="811">
        <v>19440000</v>
      </c>
      <c r="H40" s="811">
        <v>4</v>
      </c>
      <c r="I40" s="811">
        <v>33318000</v>
      </c>
      <c r="J40" s="801"/>
      <c r="K40" s="801"/>
      <c r="L40" s="801"/>
      <c r="M40" s="801"/>
      <c r="N40" s="801"/>
      <c r="O40" s="801"/>
      <c r="P40" s="801"/>
      <c r="Q40" s="801"/>
      <c r="R40" s="801"/>
      <c r="S40" s="801"/>
      <c r="T40" s="801"/>
    </row>
    <row r="41" spans="1:20" ht="20.100000000000001" customHeight="1" thickBot="1">
      <c r="A41" s="813"/>
      <c r="B41" s="812" t="s">
        <v>4720</v>
      </c>
      <c r="C41" s="811">
        <v>400</v>
      </c>
      <c r="D41" s="811">
        <v>10</v>
      </c>
      <c r="E41" s="811">
        <v>8</v>
      </c>
      <c r="F41" s="811"/>
      <c r="G41" s="811">
        <v>38880000</v>
      </c>
      <c r="H41" s="811">
        <v>4</v>
      </c>
      <c r="I41" s="811">
        <v>72198000</v>
      </c>
      <c r="J41" s="801"/>
      <c r="K41" s="801"/>
      <c r="L41" s="801"/>
      <c r="M41" s="801"/>
      <c r="N41" s="801"/>
      <c r="O41" s="801"/>
      <c r="P41" s="801"/>
      <c r="Q41" s="801"/>
      <c r="R41" s="801"/>
      <c r="S41" s="801"/>
      <c r="T41" s="801"/>
    </row>
    <row r="42" spans="1:20" ht="20.100000000000001" customHeight="1" thickBot="1">
      <c r="A42" s="813"/>
      <c r="B42" s="812" t="s">
        <v>4719</v>
      </c>
      <c r="C42" s="811">
        <v>2000</v>
      </c>
      <c r="D42" s="811">
        <v>40</v>
      </c>
      <c r="E42" s="811">
        <v>32</v>
      </c>
      <c r="F42" s="811">
        <v>1000</v>
      </c>
      <c r="G42" s="811">
        <v>77760000</v>
      </c>
      <c r="H42" s="811">
        <v>5</v>
      </c>
      <c r="I42" s="811">
        <v>149958000</v>
      </c>
      <c r="J42" s="801"/>
      <c r="K42" s="801"/>
      <c r="L42" s="801"/>
      <c r="M42" s="801"/>
      <c r="N42" s="801"/>
      <c r="O42" s="801"/>
      <c r="P42" s="801"/>
      <c r="Q42" s="801"/>
      <c r="R42" s="801"/>
      <c r="S42" s="801"/>
      <c r="T42" s="801"/>
    </row>
    <row r="43" spans="1:20" ht="20.100000000000001" customHeight="1" thickBot="1">
      <c r="A43" s="813"/>
      <c r="B43" s="812" t="s">
        <v>4718</v>
      </c>
      <c r="C43" s="811">
        <v>4000</v>
      </c>
      <c r="D43" s="811">
        <v>20</v>
      </c>
      <c r="E43" s="811">
        <v>16</v>
      </c>
      <c r="F43" s="811"/>
      <c r="G43" s="811">
        <v>94422000</v>
      </c>
      <c r="H43" s="811">
        <v>5</v>
      </c>
      <c r="I43" s="811">
        <v>244380000</v>
      </c>
      <c r="J43" s="801"/>
      <c r="K43" s="801"/>
      <c r="L43" s="801"/>
      <c r="M43" s="801"/>
      <c r="N43" s="801"/>
      <c r="O43" s="801"/>
      <c r="P43" s="801"/>
      <c r="Q43" s="801"/>
      <c r="R43" s="801"/>
      <c r="S43" s="801"/>
      <c r="T43" s="801"/>
    </row>
    <row r="44" spans="1:20" ht="20.100000000000001" customHeight="1" thickBot="1">
      <c r="A44" s="813"/>
      <c r="B44" s="812" t="s">
        <v>4717</v>
      </c>
      <c r="C44" s="811">
        <v>6000</v>
      </c>
      <c r="D44" s="811">
        <v>20</v>
      </c>
      <c r="E44" s="811">
        <v>16</v>
      </c>
      <c r="F44" s="811"/>
      <c r="G44" s="811">
        <v>144411000</v>
      </c>
      <c r="H44" s="811">
        <v>5</v>
      </c>
      <c r="I44" s="811">
        <v>388791000</v>
      </c>
      <c r="J44" s="801"/>
      <c r="K44" s="801"/>
      <c r="L44" s="801"/>
      <c r="M44" s="801"/>
      <c r="N44" s="801"/>
      <c r="O44" s="801"/>
      <c r="P44" s="801"/>
      <c r="Q44" s="801"/>
      <c r="R44" s="801"/>
      <c r="S44" s="801"/>
      <c r="T44" s="801"/>
    </row>
    <row r="45" spans="1:20" ht="20.100000000000001" customHeight="1" thickBot="1">
      <c r="A45" s="813"/>
      <c r="B45" s="812" t="s">
        <v>4716</v>
      </c>
      <c r="C45" s="811"/>
      <c r="D45" s="811"/>
      <c r="E45" s="811"/>
      <c r="F45" s="811"/>
      <c r="G45" s="811">
        <v>194400000</v>
      </c>
      <c r="H45" s="811"/>
      <c r="I45" s="811">
        <v>583191</v>
      </c>
      <c r="J45" s="801"/>
      <c r="K45" s="801"/>
      <c r="L45" s="801"/>
      <c r="M45" s="801"/>
      <c r="N45" s="801"/>
      <c r="O45" s="801"/>
      <c r="P45" s="801"/>
      <c r="Q45" s="801"/>
      <c r="R45" s="801"/>
      <c r="S45" s="801"/>
      <c r="T45" s="801"/>
    </row>
    <row r="46" spans="1:20" ht="18" customHeight="1">
      <c r="A46" s="810"/>
      <c r="B46" s="809"/>
      <c r="C46" s="809"/>
      <c r="D46" s="809"/>
      <c r="E46" s="809"/>
      <c r="F46" s="809"/>
      <c r="G46" s="809"/>
      <c r="H46" s="808"/>
      <c r="I46" s="808"/>
      <c r="J46" s="801"/>
      <c r="K46" s="801"/>
      <c r="L46" s="801"/>
      <c r="M46" s="801"/>
      <c r="N46" s="801"/>
      <c r="O46" s="801"/>
      <c r="P46" s="801"/>
      <c r="Q46" s="801"/>
      <c r="R46" s="801"/>
      <c r="S46" s="801"/>
      <c r="T46" s="801"/>
    </row>
    <row r="47" spans="1:20" ht="18" customHeight="1">
      <c r="A47" s="807"/>
      <c r="B47" s="806"/>
      <c r="C47" s="806"/>
      <c r="D47" s="806"/>
      <c r="E47" s="806"/>
      <c r="F47" s="806"/>
      <c r="G47" s="806"/>
      <c r="H47" s="805"/>
      <c r="I47" s="805"/>
      <c r="J47" s="801"/>
      <c r="K47" s="801"/>
      <c r="L47" s="801"/>
      <c r="M47" s="801"/>
      <c r="N47" s="801"/>
      <c r="O47" s="801"/>
      <c r="P47" s="801"/>
      <c r="Q47" s="801"/>
      <c r="R47" s="801"/>
      <c r="S47" s="801"/>
      <c r="T47" s="801"/>
    </row>
    <row r="48" spans="1:20" ht="18" customHeight="1">
      <c r="B48" s="804"/>
      <c r="C48" s="804"/>
      <c r="D48" s="804"/>
      <c r="E48" s="804"/>
      <c r="F48" s="804"/>
      <c r="G48" s="804"/>
      <c r="H48" s="803"/>
      <c r="I48" s="803"/>
      <c r="J48" s="801"/>
      <c r="K48" s="801"/>
      <c r="L48" s="801"/>
      <c r="M48" s="801"/>
      <c r="N48" s="801"/>
      <c r="O48" s="801"/>
      <c r="P48" s="801"/>
      <c r="Q48" s="801"/>
      <c r="R48" s="801"/>
      <c r="S48" s="801"/>
      <c r="T48" s="801"/>
    </row>
    <row r="49" spans="2:20" ht="18" customHeight="1">
      <c r="B49" s="804"/>
      <c r="C49" s="804"/>
      <c r="D49" s="804"/>
      <c r="E49" s="804"/>
      <c r="F49" s="804"/>
      <c r="G49" s="804"/>
      <c r="H49" s="803"/>
      <c r="I49" s="803"/>
      <c r="J49" s="801"/>
      <c r="K49" s="801"/>
      <c r="L49" s="801"/>
      <c r="M49" s="801"/>
      <c r="N49" s="801"/>
      <c r="O49" s="801"/>
      <c r="P49" s="801"/>
      <c r="Q49" s="801"/>
      <c r="R49" s="801"/>
      <c r="S49" s="801"/>
      <c r="T49" s="801"/>
    </row>
    <row r="50" spans="2:20" ht="18" customHeight="1">
      <c r="B50" s="804"/>
      <c r="C50" s="804"/>
      <c r="D50" s="804"/>
      <c r="E50" s="804"/>
      <c r="F50" s="804"/>
      <c r="G50" s="804"/>
      <c r="H50" s="803"/>
      <c r="I50" s="803"/>
      <c r="J50" s="801"/>
      <c r="K50" s="801"/>
      <c r="L50" s="801"/>
      <c r="M50" s="801"/>
      <c r="N50" s="801"/>
      <c r="O50" s="801"/>
      <c r="P50" s="801"/>
      <c r="Q50" s="801"/>
      <c r="R50" s="801"/>
      <c r="S50" s="801"/>
      <c r="T50" s="801"/>
    </row>
    <row r="51" spans="2:20" ht="18" customHeight="1">
      <c r="B51" s="804"/>
      <c r="C51" s="804"/>
      <c r="D51" s="804"/>
      <c r="E51" s="804"/>
      <c r="F51" s="804"/>
      <c r="G51" s="804"/>
      <c r="H51" s="803"/>
      <c r="I51" s="803"/>
      <c r="J51" s="801"/>
      <c r="K51" s="801"/>
      <c r="L51" s="801"/>
      <c r="M51" s="801"/>
      <c r="N51" s="801"/>
      <c r="O51" s="801"/>
      <c r="P51" s="801"/>
      <c r="Q51" s="801"/>
      <c r="R51" s="801"/>
      <c r="S51" s="801"/>
      <c r="T51" s="801"/>
    </row>
    <row r="52" spans="2:20" ht="18" customHeight="1">
      <c r="B52" s="804"/>
      <c r="C52" s="804"/>
      <c r="D52" s="804"/>
      <c r="E52" s="804"/>
      <c r="F52" s="804"/>
      <c r="G52" s="804"/>
      <c r="H52" s="803"/>
      <c r="I52" s="803"/>
      <c r="J52" s="801"/>
      <c r="K52" s="801"/>
      <c r="L52" s="801"/>
      <c r="M52" s="801"/>
      <c r="N52" s="801"/>
      <c r="O52" s="801"/>
      <c r="P52" s="801"/>
      <c r="Q52" s="801"/>
      <c r="R52" s="801"/>
      <c r="S52" s="801"/>
      <c r="T52" s="801"/>
    </row>
    <row r="53" spans="2:20" ht="18" customHeight="1">
      <c r="B53" s="804"/>
      <c r="C53" s="804"/>
      <c r="D53" s="804"/>
      <c r="E53" s="804"/>
      <c r="F53" s="804"/>
      <c r="G53" s="804"/>
      <c r="H53" s="803"/>
      <c r="I53" s="803"/>
      <c r="J53" s="801"/>
      <c r="K53" s="801"/>
      <c r="L53" s="801"/>
      <c r="M53" s="801"/>
      <c r="N53" s="801"/>
      <c r="O53" s="801"/>
      <c r="P53" s="801"/>
      <c r="Q53" s="801"/>
      <c r="R53" s="801"/>
      <c r="S53" s="801"/>
      <c r="T53" s="801"/>
    </row>
    <row r="54" spans="2:20" ht="18" customHeight="1">
      <c r="B54" s="804"/>
      <c r="C54" s="804"/>
      <c r="D54" s="804"/>
      <c r="E54" s="804"/>
      <c r="F54" s="804"/>
      <c r="G54" s="804"/>
      <c r="H54" s="803"/>
      <c r="I54" s="803"/>
      <c r="J54" s="801"/>
      <c r="K54" s="801"/>
      <c r="L54" s="801"/>
      <c r="M54" s="801"/>
      <c r="N54" s="801"/>
      <c r="O54" s="801"/>
      <c r="P54" s="801"/>
      <c r="Q54" s="801"/>
      <c r="R54" s="801"/>
      <c r="S54" s="801"/>
      <c r="T54" s="801"/>
    </row>
    <row r="55" spans="2:20" ht="18" customHeight="1">
      <c r="B55" s="804"/>
      <c r="C55" s="804"/>
      <c r="D55" s="804"/>
      <c r="E55" s="804"/>
      <c r="F55" s="804"/>
      <c r="G55" s="804"/>
      <c r="H55" s="803"/>
      <c r="I55" s="803"/>
      <c r="J55" s="801"/>
      <c r="K55" s="801"/>
      <c r="L55" s="801"/>
      <c r="M55" s="801"/>
      <c r="N55" s="801"/>
      <c r="O55" s="801"/>
      <c r="P55" s="801"/>
      <c r="Q55" s="801"/>
      <c r="R55" s="801"/>
      <c r="S55" s="801"/>
      <c r="T55" s="801"/>
    </row>
    <row r="56" spans="2:20" ht="18" customHeight="1">
      <c r="B56" s="804"/>
      <c r="C56" s="804"/>
      <c r="D56" s="804"/>
      <c r="E56" s="804"/>
      <c r="F56" s="804"/>
      <c r="G56" s="804"/>
      <c r="H56" s="803"/>
      <c r="I56" s="803"/>
      <c r="J56" s="801"/>
      <c r="K56" s="801"/>
      <c r="L56" s="801"/>
      <c r="M56" s="801"/>
      <c r="N56" s="801"/>
      <c r="O56" s="801"/>
      <c r="P56" s="801"/>
      <c r="Q56" s="801"/>
      <c r="R56" s="801"/>
      <c r="S56" s="801"/>
      <c r="T56" s="801"/>
    </row>
    <row r="57" spans="2:20" ht="18" customHeight="1">
      <c r="B57" s="804"/>
      <c r="C57" s="804"/>
      <c r="D57" s="804"/>
      <c r="E57" s="804"/>
      <c r="F57" s="804"/>
      <c r="G57" s="804"/>
      <c r="H57" s="803"/>
      <c r="I57" s="803"/>
      <c r="J57" s="801"/>
      <c r="K57" s="801"/>
      <c r="L57" s="801"/>
      <c r="M57" s="801"/>
      <c r="N57" s="801"/>
      <c r="O57" s="801"/>
      <c r="P57" s="801"/>
      <c r="Q57" s="801"/>
      <c r="R57" s="801"/>
      <c r="S57" s="801"/>
      <c r="T57" s="801"/>
    </row>
    <row r="58" spans="2:20" ht="18" customHeight="1">
      <c r="B58" s="804"/>
      <c r="C58" s="804"/>
      <c r="D58" s="804"/>
      <c r="E58" s="804"/>
      <c r="F58" s="804"/>
      <c r="G58" s="804"/>
      <c r="H58" s="803"/>
      <c r="I58" s="803"/>
      <c r="J58" s="801"/>
      <c r="K58" s="801"/>
      <c r="L58" s="801"/>
      <c r="M58" s="801"/>
      <c r="N58" s="801"/>
      <c r="O58" s="801"/>
      <c r="P58" s="801"/>
      <c r="Q58" s="801"/>
      <c r="R58" s="801"/>
      <c r="S58" s="801"/>
      <c r="T58" s="801"/>
    </row>
    <row r="59" spans="2:20" ht="18" customHeight="1">
      <c r="B59" s="804"/>
      <c r="C59" s="804"/>
      <c r="D59" s="804"/>
      <c r="E59" s="804"/>
      <c r="F59" s="804"/>
      <c r="G59" s="804"/>
      <c r="H59" s="803"/>
      <c r="I59" s="803"/>
      <c r="J59" s="801"/>
      <c r="K59" s="801"/>
      <c r="L59" s="801"/>
      <c r="M59" s="801"/>
      <c r="N59" s="801"/>
      <c r="O59" s="801"/>
      <c r="P59" s="801"/>
      <c r="Q59" s="801"/>
      <c r="R59" s="801"/>
      <c r="S59" s="801"/>
      <c r="T59" s="801"/>
    </row>
    <row r="60" spans="2:20" ht="18" customHeight="1">
      <c r="B60" s="804"/>
      <c r="C60" s="804"/>
      <c r="D60" s="804"/>
      <c r="E60" s="804"/>
      <c r="F60" s="804"/>
      <c r="G60" s="804"/>
      <c r="H60" s="803"/>
      <c r="I60" s="803"/>
      <c r="J60" s="801"/>
      <c r="K60" s="801"/>
      <c r="L60" s="801"/>
      <c r="M60" s="801"/>
      <c r="N60" s="801"/>
      <c r="O60" s="801"/>
      <c r="P60" s="801"/>
      <c r="Q60" s="801"/>
      <c r="R60" s="801"/>
      <c r="S60" s="801"/>
      <c r="T60" s="801"/>
    </row>
    <row r="61" spans="2:20" ht="18" customHeight="1">
      <c r="B61" s="804"/>
      <c r="C61" s="804"/>
      <c r="D61" s="804"/>
      <c r="E61" s="804"/>
      <c r="F61" s="804"/>
      <c r="G61" s="804"/>
      <c r="H61" s="803"/>
      <c r="I61" s="803"/>
      <c r="J61" s="801"/>
      <c r="K61" s="801"/>
      <c r="L61" s="801"/>
      <c r="M61" s="801"/>
      <c r="N61" s="801"/>
      <c r="O61" s="801"/>
      <c r="P61" s="801"/>
      <c r="Q61" s="801"/>
      <c r="R61" s="801"/>
      <c r="S61" s="801"/>
      <c r="T61" s="801"/>
    </row>
    <row r="62" spans="2:20" ht="18" customHeight="1">
      <c r="B62" s="804"/>
      <c r="C62" s="804"/>
      <c r="D62" s="804"/>
      <c r="E62" s="804"/>
      <c r="F62" s="804"/>
      <c r="G62" s="804"/>
      <c r="H62" s="803"/>
      <c r="I62" s="803"/>
      <c r="J62" s="801"/>
      <c r="K62" s="801"/>
      <c r="L62" s="801"/>
      <c r="M62" s="801"/>
      <c r="N62" s="801"/>
      <c r="O62" s="801"/>
      <c r="P62" s="801"/>
      <c r="Q62" s="801"/>
      <c r="R62" s="801"/>
      <c r="S62" s="801"/>
      <c r="T62" s="801"/>
    </row>
    <row r="63" spans="2:20" ht="18" customHeight="1">
      <c r="B63" s="804"/>
      <c r="C63" s="804"/>
      <c r="D63" s="804"/>
      <c r="E63" s="804"/>
      <c r="F63" s="804"/>
      <c r="G63" s="804"/>
      <c r="H63" s="803"/>
      <c r="I63" s="803"/>
      <c r="J63" s="801"/>
      <c r="K63" s="801"/>
      <c r="L63" s="801"/>
      <c r="M63" s="801"/>
      <c r="N63" s="801"/>
      <c r="O63" s="801"/>
      <c r="P63" s="801"/>
      <c r="Q63" s="801"/>
      <c r="R63" s="801"/>
      <c r="S63" s="801"/>
      <c r="T63" s="801"/>
    </row>
    <row r="64" spans="2:20" ht="18" customHeight="1">
      <c r="B64" s="804"/>
      <c r="C64" s="804"/>
      <c r="D64" s="804"/>
      <c r="E64" s="804"/>
      <c r="F64" s="804"/>
      <c r="G64" s="804"/>
      <c r="H64" s="803"/>
      <c r="I64" s="803"/>
      <c r="J64" s="801"/>
      <c r="K64" s="801"/>
      <c r="L64" s="801"/>
      <c r="M64" s="801"/>
      <c r="N64" s="801"/>
      <c r="O64" s="801"/>
      <c r="P64" s="801"/>
      <c r="Q64" s="801"/>
      <c r="R64" s="801"/>
      <c r="S64" s="801"/>
      <c r="T64" s="801"/>
    </row>
    <row r="65" spans="2:20" ht="18" customHeight="1">
      <c r="B65" s="804"/>
      <c r="C65" s="804"/>
      <c r="D65" s="804"/>
      <c r="E65" s="804"/>
      <c r="F65" s="804"/>
      <c r="G65" s="804"/>
      <c r="H65" s="803"/>
      <c r="I65" s="803"/>
      <c r="J65" s="801"/>
      <c r="K65" s="801"/>
      <c r="L65" s="801"/>
      <c r="M65" s="801"/>
      <c r="N65" s="801"/>
      <c r="O65" s="801"/>
      <c r="P65" s="801"/>
      <c r="Q65" s="801"/>
      <c r="R65" s="801"/>
      <c r="S65" s="801"/>
      <c r="T65" s="801"/>
    </row>
    <row r="66" spans="2:20" ht="18" customHeight="1">
      <c r="B66" s="804"/>
      <c r="C66" s="804"/>
      <c r="D66" s="804"/>
      <c r="E66" s="804"/>
      <c r="F66" s="804"/>
      <c r="G66" s="804"/>
      <c r="H66" s="803"/>
      <c r="I66" s="803"/>
      <c r="J66" s="801"/>
      <c r="K66" s="801"/>
      <c r="L66" s="801"/>
      <c r="M66" s="801"/>
      <c r="N66" s="801"/>
      <c r="O66" s="801"/>
      <c r="P66" s="801"/>
      <c r="Q66" s="801"/>
      <c r="R66" s="801"/>
      <c r="S66" s="801"/>
      <c r="T66" s="801"/>
    </row>
    <row r="67" spans="2:20" ht="18" customHeight="1">
      <c r="B67" s="804"/>
      <c r="C67" s="804"/>
      <c r="D67" s="804"/>
      <c r="E67" s="804"/>
      <c r="F67" s="804"/>
      <c r="G67" s="804"/>
      <c r="H67" s="803"/>
      <c r="I67" s="803"/>
      <c r="J67" s="801"/>
      <c r="K67" s="801"/>
      <c r="L67" s="801"/>
      <c r="M67" s="801"/>
      <c r="N67" s="801"/>
      <c r="O67" s="801"/>
      <c r="P67" s="801"/>
      <c r="Q67" s="801"/>
      <c r="R67" s="801"/>
      <c r="S67" s="801"/>
      <c r="T67" s="801"/>
    </row>
    <row r="68" spans="2:20" ht="18" customHeight="1">
      <c r="B68" s="804"/>
      <c r="C68" s="804"/>
      <c r="D68" s="804"/>
      <c r="E68" s="804"/>
      <c r="F68" s="804"/>
      <c r="G68" s="804"/>
      <c r="H68" s="803"/>
      <c r="I68" s="803"/>
      <c r="J68" s="801"/>
      <c r="K68" s="801"/>
      <c r="L68" s="801"/>
      <c r="M68" s="801"/>
      <c r="N68" s="801"/>
      <c r="O68" s="801"/>
      <c r="P68" s="801"/>
      <c r="Q68" s="801"/>
      <c r="R68" s="801"/>
      <c r="S68" s="801"/>
      <c r="T68" s="801"/>
    </row>
    <row r="69" spans="2:20" ht="18" customHeight="1">
      <c r="B69" s="804"/>
      <c r="C69" s="804"/>
      <c r="D69" s="804"/>
      <c r="E69" s="804"/>
      <c r="F69" s="804"/>
      <c r="G69" s="804"/>
      <c r="H69" s="803"/>
      <c r="I69" s="803"/>
      <c r="J69" s="801"/>
      <c r="K69" s="801"/>
      <c r="L69" s="801"/>
      <c r="M69" s="801"/>
      <c r="N69" s="801"/>
      <c r="O69" s="801"/>
      <c r="P69" s="801"/>
      <c r="Q69" s="801"/>
      <c r="R69" s="801"/>
      <c r="S69" s="801"/>
      <c r="T69" s="801"/>
    </row>
    <row r="70" spans="2:20" ht="18" customHeight="1">
      <c r="B70" s="804"/>
      <c r="C70" s="804"/>
      <c r="D70" s="804"/>
      <c r="E70" s="804"/>
      <c r="F70" s="804"/>
      <c r="G70" s="804"/>
      <c r="H70" s="803"/>
      <c r="I70" s="803"/>
      <c r="J70" s="801"/>
      <c r="K70" s="801"/>
      <c r="L70" s="801"/>
      <c r="M70" s="801"/>
      <c r="N70" s="801"/>
      <c r="O70" s="801"/>
      <c r="P70" s="801"/>
      <c r="Q70" s="801"/>
      <c r="R70" s="801"/>
      <c r="S70" s="801"/>
      <c r="T70" s="801"/>
    </row>
    <row r="71" spans="2:20" ht="18" customHeight="1">
      <c r="B71" s="804"/>
      <c r="C71" s="804"/>
      <c r="D71" s="804"/>
      <c r="E71" s="804"/>
      <c r="F71" s="804"/>
      <c r="G71" s="804"/>
      <c r="H71" s="803"/>
      <c r="I71" s="803"/>
      <c r="J71" s="801"/>
      <c r="K71" s="801"/>
      <c r="L71" s="801"/>
      <c r="M71" s="801"/>
      <c r="N71" s="801"/>
      <c r="O71" s="801"/>
      <c r="P71" s="801"/>
      <c r="Q71" s="801"/>
      <c r="R71" s="801"/>
      <c r="S71" s="801"/>
      <c r="T71" s="801"/>
    </row>
    <row r="72" spans="2:20" ht="18" customHeight="1">
      <c r="B72" s="804"/>
      <c r="C72" s="804"/>
      <c r="D72" s="804"/>
      <c r="E72" s="804"/>
      <c r="F72" s="804"/>
      <c r="G72" s="804"/>
      <c r="H72" s="803"/>
      <c r="I72" s="803"/>
      <c r="J72" s="801"/>
      <c r="K72" s="801"/>
      <c r="L72" s="801"/>
      <c r="M72" s="801"/>
      <c r="N72" s="801"/>
      <c r="O72" s="801"/>
      <c r="P72" s="801"/>
      <c r="Q72" s="801"/>
      <c r="R72" s="801"/>
      <c r="S72" s="801"/>
      <c r="T72" s="801"/>
    </row>
    <row r="73" spans="2:20" ht="18" customHeight="1">
      <c r="B73" s="804"/>
      <c r="C73" s="804"/>
      <c r="D73" s="804"/>
      <c r="E73" s="804"/>
      <c r="F73" s="804"/>
      <c r="G73" s="804"/>
      <c r="H73" s="803"/>
      <c r="I73" s="803"/>
      <c r="J73" s="801"/>
      <c r="K73" s="801"/>
      <c r="L73" s="801"/>
      <c r="M73" s="801"/>
      <c r="N73" s="801"/>
      <c r="O73" s="801"/>
      <c r="P73" s="801"/>
      <c r="Q73" s="801"/>
      <c r="R73" s="801"/>
      <c r="S73" s="801"/>
      <c r="T73" s="801"/>
    </row>
    <row r="74" spans="2:20" ht="18" customHeight="1">
      <c r="B74" s="804"/>
      <c r="C74" s="804"/>
      <c r="D74" s="804"/>
      <c r="E74" s="804"/>
      <c r="F74" s="804"/>
      <c r="G74" s="804"/>
      <c r="H74" s="803"/>
      <c r="I74" s="803"/>
      <c r="J74" s="801"/>
      <c r="K74" s="801"/>
      <c r="L74" s="801"/>
      <c r="M74" s="801"/>
      <c r="N74" s="801"/>
      <c r="O74" s="801"/>
      <c r="P74" s="801"/>
      <c r="Q74" s="801"/>
      <c r="R74" s="801"/>
      <c r="S74" s="801"/>
      <c r="T74" s="801"/>
    </row>
    <row r="75" spans="2:20" ht="18" customHeight="1">
      <c r="B75" s="804"/>
      <c r="C75" s="804"/>
      <c r="D75" s="804"/>
      <c r="E75" s="804"/>
      <c r="F75" s="804"/>
      <c r="G75" s="804"/>
      <c r="H75" s="803"/>
      <c r="I75" s="803"/>
      <c r="J75" s="801"/>
      <c r="K75" s="801"/>
      <c r="L75" s="801"/>
      <c r="M75" s="801"/>
      <c r="N75" s="801"/>
      <c r="O75" s="801"/>
      <c r="P75" s="801"/>
      <c r="Q75" s="801"/>
      <c r="R75" s="801"/>
      <c r="S75" s="801"/>
      <c r="T75" s="801"/>
    </row>
    <row r="76" spans="2:20" ht="18" customHeight="1">
      <c r="B76" s="804"/>
      <c r="C76" s="804"/>
      <c r="D76" s="804"/>
      <c r="E76" s="804"/>
      <c r="F76" s="804"/>
      <c r="G76" s="804"/>
      <c r="H76" s="803"/>
      <c r="I76" s="803"/>
      <c r="J76" s="801"/>
      <c r="K76" s="801"/>
      <c r="L76" s="801"/>
      <c r="M76" s="801"/>
      <c r="N76" s="801"/>
      <c r="O76" s="801"/>
      <c r="P76" s="801"/>
      <c r="Q76" s="801"/>
      <c r="R76" s="801"/>
      <c r="S76" s="801"/>
      <c r="T76" s="801"/>
    </row>
    <row r="77" spans="2:20" ht="18" customHeight="1">
      <c r="B77" s="804"/>
      <c r="C77" s="804"/>
      <c r="D77" s="804"/>
      <c r="E77" s="804"/>
      <c r="F77" s="804"/>
      <c r="G77" s="804"/>
      <c r="H77" s="803"/>
      <c r="I77" s="803"/>
      <c r="J77" s="801"/>
      <c r="K77" s="801"/>
      <c r="L77" s="801"/>
      <c r="M77" s="801"/>
      <c r="N77" s="801"/>
      <c r="O77" s="801"/>
      <c r="P77" s="801"/>
      <c r="Q77" s="801"/>
      <c r="R77" s="801"/>
      <c r="S77" s="801"/>
      <c r="T77" s="801"/>
    </row>
    <row r="78" spans="2:20" ht="18" customHeight="1">
      <c r="B78" s="804"/>
      <c r="C78" s="804"/>
      <c r="D78" s="804"/>
      <c r="E78" s="804"/>
      <c r="F78" s="804"/>
      <c r="G78" s="804"/>
      <c r="H78" s="803"/>
      <c r="I78" s="803"/>
      <c r="J78" s="801"/>
      <c r="K78" s="801"/>
      <c r="L78" s="801"/>
      <c r="M78" s="801"/>
      <c r="N78" s="801"/>
      <c r="O78" s="801"/>
      <c r="P78" s="801"/>
      <c r="Q78" s="801"/>
      <c r="R78" s="801"/>
      <c r="S78" s="801"/>
      <c r="T78" s="801"/>
    </row>
    <row r="79" spans="2:20" ht="18" customHeight="1">
      <c r="B79" s="804"/>
      <c r="C79" s="804"/>
      <c r="D79" s="804"/>
      <c r="E79" s="804"/>
      <c r="F79" s="804"/>
      <c r="G79" s="804"/>
      <c r="H79" s="803"/>
      <c r="I79" s="803"/>
      <c r="J79" s="801"/>
      <c r="K79" s="801"/>
      <c r="L79" s="801"/>
      <c r="M79" s="801"/>
      <c r="N79" s="801"/>
      <c r="O79" s="801"/>
      <c r="P79" s="801"/>
      <c r="Q79" s="801"/>
      <c r="R79" s="801"/>
      <c r="S79" s="801"/>
      <c r="T79" s="801"/>
    </row>
    <row r="80" spans="2:20" ht="18" customHeight="1">
      <c r="B80" s="804"/>
      <c r="C80" s="804"/>
      <c r="D80" s="804"/>
      <c r="E80" s="804"/>
      <c r="F80" s="804"/>
      <c r="G80" s="804"/>
      <c r="H80" s="803"/>
      <c r="I80" s="803"/>
      <c r="J80" s="801"/>
      <c r="K80" s="801"/>
      <c r="L80" s="801"/>
      <c r="M80" s="801"/>
      <c r="N80" s="801"/>
      <c r="O80" s="801"/>
      <c r="P80" s="801"/>
      <c r="Q80" s="801"/>
      <c r="R80" s="801"/>
      <c r="S80" s="801"/>
      <c r="T80" s="801"/>
    </row>
    <row r="81" spans="2:20" ht="18" customHeight="1">
      <c r="B81" s="804"/>
      <c r="C81" s="804"/>
      <c r="D81" s="804"/>
      <c r="E81" s="804"/>
      <c r="F81" s="804"/>
      <c r="G81" s="804"/>
      <c r="H81" s="803"/>
      <c r="I81" s="803"/>
      <c r="J81" s="801"/>
      <c r="K81" s="801"/>
      <c r="L81" s="801"/>
      <c r="M81" s="801"/>
      <c r="N81" s="801"/>
      <c r="O81" s="801"/>
      <c r="P81" s="801"/>
      <c r="Q81" s="801"/>
      <c r="R81" s="801"/>
      <c r="S81" s="801"/>
      <c r="T81" s="801"/>
    </row>
    <row r="82" spans="2:20" ht="18" customHeight="1">
      <c r="B82" s="804"/>
      <c r="C82" s="804"/>
      <c r="D82" s="804"/>
      <c r="E82" s="804"/>
      <c r="F82" s="804"/>
      <c r="G82" s="804"/>
      <c r="H82" s="803"/>
      <c r="I82" s="803"/>
      <c r="J82" s="801"/>
      <c r="K82" s="801"/>
      <c r="L82" s="801"/>
      <c r="M82" s="801"/>
      <c r="N82" s="801"/>
      <c r="O82" s="801"/>
      <c r="P82" s="801"/>
      <c r="Q82" s="801"/>
      <c r="R82" s="801"/>
      <c r="S82" s="801"/>
      <c r="T82" s="801"/>
    </row>
    <row r="83" spans="2:20" ht="18" customHeight="1">
      <c r="B83" s="804"/>
      <c r="C83" s="804"/>
      <c r="D83" s="804"/>
      <c r="E83" s="804"/>
      <c r="F83" s="804"/>
      <c r="G83" s="804"/>
      <c r="H83" s="803"/>
      <c r="I83" s="803"/>
      <c r="J83" s="801"/>
      <c r="K83" s="801"/>
      <c r="L83" s="801"/>
      <c r="M83" s="801"/>
      <c r="N83" s="801"/>
      <c r="O83" s="801"/>
      <c r="P83" s="801"/>
      <c r="Q83" s="801"/>
      <c r="R83" s="801"/>
      <c r="S83" s="801"/>
      <c r="T83" s="801"/>
    </row>
    <row r="84" spans="2:20" ht="18" customHeight="1">
      <c r="B84" s="804"/>
      <c r="C84" s="804"/>
      <c r="D84" s="804"/>
      <c r="E84" s="804"/>
      <c r="F84" s="804"/>
      <c r="G84" s="804"/>
      <c r="H84" s="803"/>
      <c r="I84" s="803"/>
      <c r="J84" s="801"/>
      <c r="K84" s="801"/>
      <c r="L84" s="801"/>
      <c r="M84" s="801"/>
      <c r="N84" s="801"/>
      <c r="O84" s="801"/>
      <c r="P84" s="801"/>
      <c r="Q84" s="801"/>
      <c r="R84" s="801"/>
      <c r="S84" s="801"/>
      <c r="T84" s="801"/>
    </row>
    <row r="85" spans="2:20" ht="18" customHeight="1">
      <c r="B85" s="804"/>
      <c r="C85" s="804"/>
      <c r="D85" s="804"/>
      <c r="E85" s="804"/>
      <c r="F85" s="804"/>
      <c r="G85" s="804"/>
      <c r="H85" s="803"/>
      <c r="I85" s="803"/>
      <c r="J85" s="801"/>
      <c r="K85" s="801"/>
      <c r="L85" s="801"/>
      <c r="M85" s="801"/>
      <c r="N85" s="801"/>
      <c r="O85" s="801"/>
      <c r="P85" s="801"/>
      <c r="Q85" s="801"/>
      <c r="R85" s="801"/>
      <c r="S85" s="801"/>
      <c r="T85" s="801"/>
    </row>
    <row r="86" spans="2:20" ht="18" customHeight="1">
      <c r="B86" s="804"/>
      <c r="C86" s="804"/>
      <c r="D86" s="804"/>
      <c r="E86" s="804"/>
      <c r="F86" s="804"/>
      <c r="G86" s="804"/>
      <c r="H86" s="803"/>
      <c r="I86" s="803"/>
      <c r="J86" s="801"/>
      <c r="K86" s="801"/>
      <c r="L86" s="801"/>
      <c r="M86" s="801"/>
      <c r="N86" s="801"/>
      <c r="O86" s="801"/>
      <c r="P86" s="801"/>
      <c r="Q86" s="801"/>
      <c r="R86" s="801"/>
      <c r="S86" s="801"/>
      <c r="T86" s="801"/>
    </row>
    <row r="87" spans="2:20" ht="18" customHeight="1">
      <c r="B87" s="804"/>
      <c r="C87" s="804"/>
      <c r="D87" s="804"/>
      <c r="E87" s="804"/>
      <c r="F87" s="804"/>
      <c r="G87" s="804"/>
      <c r="H87" s="803"/>
      <c r="I87" s="803"/>
      <c r="J87" s="801"/>
      <c r="K87" s="801"/>
      <c r="L87" s="801"/>
      <c r="M87" s="801"/>
      <c r="N87" s="801"/>
      <c r="O87" s="801"/>
      <c r="P87" s="801"/>
      <c r="Q87" s="801"/>
      <c r="R87" s="801"/>
      <c r="S87" s="801"/>
      <c r="T87" s="801"/>
    </row>
    <row r="88" spans="2:20" ht="18" customHeight="1">
      <c r="B88" s="804"/>
      <c r="C88" s="804"/>
      <c r="D88" s="804"/>
      <c r="E88" s="804"/>
      <c r="F88" s="804"/>
      <c r="G88" s="804"/>
      <c r="H88" s="803"/>
      <c r="I88" s="803"/>
      <c r="J88" s="801"/>
      <c r="K88" s="801"/>
      <c r="L88" s="801"/>
      <c r="M88" s="801"/>
      <c r="N88" s="801"/>
      <c r="O88" s="801"/>
      <c r="P88" s="801"/>
      <c r="Q88" s="801"/>
      <c r="R88" s="801"/>
      <c r="S88" s="801"/>
      <c r="T88" s="801"/>
    </row>
    <row r="89" spans="2:20" ht="18" customHeight="1">
      <c r="B89" s="804"/>
      <c r="C89" s="804"/>
      <c r="D89" s="804"/>
      <c r="E89" s="804"/>
      <c r="F89" s="804"/>
      <c r="G89" s="804"/>
      <c r="H89" s="803"/>
      <c r="I89" s="803"/>
      <c r="J89" s="801"/>
      <c r="K89" s="801"/>
      <c r="L89" s="801"/>
      <c r="M89" s="801"/>
      <c r="N89" s="801"/>
      <c r="O89" s="801"/>
      <c r="P89" s="801"/>
      <c r="Q89" s="801"/>
      <c r="R89" s="801"/>
      <c r="S89" s="801"/>
      <c r="T89" s="801"/>
    </row>
    <row r="90" spans="2:20" ht="18" customHeight="1">
      <c r="B90" s="804"/>
      <c r="C90" s="804"/>
      <c r="D90" s="804"/>
      <c r="E90" s="804"/>
      <c r="F90" s="804"/>
      <c r="G90" s="804"/>
      <c r="H90" s="803"/>
      <c r="I90" s="803"/>
      <c r="J90" s="801"/>
      <c r="K90" s="801"/>
      <c r="L90" s="801"/>
      <c r="M90" s="801"/>
      <c r="N90" s="801"/>
      <c r="O90" s="801"/>
      <c r="P90" s="801"/>
      <c r="Q90" s="801"/>
      <c r="R90" s="801"/>
      <c r="S90" s="801"/>
      <c r="T90" s="801"/>
    </row>
    <row r="91" spans="2:20" ht="18" customHeight="1">
      <c r="B91" s="804"/>
      <c r="C91" s="804"/>
      <c r="D91" s="804"/>
      <c r="E91" s="804"/>
      <c r="F91" s="804"/>
      <c r="G91" s="804"/>
      <c r="H91" s="803"/>
      <c r="I91" s="803"/>
      <c r="J91" s="801"/>
      <c r="K91" s="801"/>
      <c r="L91" s="801"/>
      <c r="M91" s="801"/>
      <c r="N91" s="801"/>
      <c r="O91" s="801"/>
      <c r="P91" s="801"/>
      <c r="Q91" s="801"/>
      <c r="R91" s="801"/>
      <c r="S91" s="801"/>
      <c r="T91" s="801"/>
    </row>
    <row r="92" spans="2:20" ht="18" customHeight="1">
      <c r="B92" s="804"/>
      <c r="C92" s="804"/>
      <c r="D92" s="804"/>
      <c r="E92" s="804"/>
      <c r="F92" s="804"/>
      <c r="G92" s="804"/>
      <c r="H92" s="803"/>
      <c r="I92" s="803"/>
      <c r="J92" s="801"/>
      <c r="K92" s="801"/>
      <c r="L92" s="801"/>
      <c r="M92" s="801"/>
      <c r="N92" s="801"/>
      <c r="O92" s="801"/>
      <c r="P92" s="801"/>
      <c r="Q92" s="801"/>
      <c r="R92" s="801"/>
      <c r="S92" s="801"/>
      <c r="T92" s="801"/>
    </row>
    <row r="93" spans="2:20" ht="18" customHeight="1">
      <c r="B93" s="804"/>
      <c r="C93" s="804"/>
      <c r="D93" s="804"/>
      <c r="E93" s="804"/>
      <c r="F93" s="804"/>
      <c r="G93" s="804"/>
      <c r="H93" s="803"/>
      <c r="I93" s="803"/>
      <c r="J93" s="801"/>
      <c r="K93" s="801"/>
      <c r="L93" s="801"/>
      <c r="M93" s="801"/>
      <c r="N93" s="801"/>
      <c r="O93" s="801"/>
      <c r="P93" s="801"/>
      <c r="Q93" s="801"/>
      <c r="R93" s="801"/>
      <c r="S93" s="801"/>
      <c r="T93" s="801"/>
    </row>
    <row r="94" spans="2:20" ht="18" customHeight="1">
      <c r="B94" s="804"/>
      <c r="C94" s="804"/>
      <c r="D94" s="804"/>
      <c r="E94" s="804"/>
      <c r="F94" s="804"/>
      <c r="G94" s="804"/>
      <c r="H94" s="803"/>
      <c r="I94" s="803"/>
      <c r="J94" s="801"/>
      <c r="K94" s="801"/>
      <c r="L94" s="801"/>
      <c r="M94" s="801"/>
      <c r="N94" s="801"/>
      <c r="O94" s="801"/>
      <c r="P94" s="801"/>
      <c r="Q94" s="801"/>
      <c r="R94" s="801"/>
      <c r="S94" s="801"/>
      <c r="T94" s="801"/>
    </row>
    <row r="95" spans="2:20" ht="18" customHeight="1">
      <c r="B95" s="804"/>
      <c r="C95" s="804"/>
      <c r="D95" s="804"/>
      <c r="E95" s="804"/>
      <c r="F95" s="804"/>
      <c r="G95" s="804"/>
      <c r="H95" s="803"/>
      <c r="I95" s="803"/>
      <c r="J95" s="801"/>
      <c r="K95" s="801"/>
      <c r="L95" s="801"/>
      <c r="M95" s="801"/>
      <c r="N95" s="801"/>
      <c r="O95" s="801"/>
      <c r="P95" s="801"/>
      <c r="Q95" s="801"/>
      <c r="R95" s="801"/>
      <c r="S95" s="801"/>
      <c r="T95" s="801"/>
    </row>
    <row r="96" spans="2:20" ht="18" customHeight="1">
      <c r="B96" s="804"/>
      <c r="C96" s="804"/>
      <c r="D96" s="804"/>
      <c r="E96" s="804"/>
      <c r="F96" s="804"/>
      <c r="G96" s="804"/>
      <c r="H96" s="803"/>
      <c r="I96" s="803"/>
      <c r="J96" s="801"/>
      <c r="K96" s="801"/>
      <c r="L96" s="801"/>
      <c r="M96" s="801"/>
      <c r="N96" s="801"/>
      <c r="O96" s="801"/>
      <c r="P96" s="801"/>
      <c r="Q96" s="801"/>
      <c r="R96" s="801"/>
      <c r="S96" s="801"/>
      <c r="T96" s="801"/>
    </row>
    <row r="97" spans="2:20" ht="18" customHeight="1">
      <c r="B97" s="804"/>
      <c r="C97" s="804"/>
      <c r="D97" s="804"/>
      <c r="E97" s="804"/>
      <c r="F97" s="804"/>
      <c r="G97" s="804"/>
      <c r="H97" s="803"/>
      <c r="I97" s="803"/>
      <c r="J97" s="801"/>
      <c r="K97" s="801"/>
      <c r="L97" s="801"/>
      <c r="M97" s="801"/>
      <c r="N97" s="801"/>
      <c r="O97" s="801"/>
      <c r="P97" s="801"/>
      <c r="Q97" s="801"/>
      <c r="R97" s="801"/>
      <c r="S97" s="801"/>
      <c r="T97" s="801"/>
    </row>
    <row r="98" spans="2:20" ht="18" customHeight="1">
      <c r="B98" s="804"/>
      <c r="C98" s="804"/>
      <c r="D98" s="804"/>
      <c r="E98" s="804"/>
      <c r="F98" s="804"/>
      <c r="G98" s="804"/>
      <c r="H98" s="803"/>
      <c r="I98" s="803"/>
      <c r="J98" s="801"/>
      <c r="K98" s="801"/>
      <c r="L98" s="801"/>
      <c r="M98" s="801"/>
      <c r="N98" s="801"/>
      <c r="O98" s="801"/>
      <c r="P98" s="801"/>
      <c r="Q98" s="801"/>
      <c r="R98" s="801"/>
      <c r="S98" s="801"/>
      <c r="T98" s="801"/>
    </row>
    <row r="99" spans="2:20" ht="18" customHeight="1">
      <c r="B99" s="804"/>
      <c r="C99" s="804"/>
      <c r="D99" s="804"/>
      <c r="E99" s="804"/>
      <c r="F99" s="804"/>
      <c r="G99" s="804"/>
      <c r="H99" s="803"/>
      <c r="I99" s="803"/>
      <c r="J99" s="801"/>
      <c r="K99" s="801"/>
      <c r="L99" s="801"/>
      <c r="M99" s="801"/>
      <c r="N99" s="801"/>
      <c r="O99" s="801"/>
      <c r="P99" s="801"/>
      <c r="Q99" s="801"/>
      <c r="R99" s="801"/>
      <c r="S99" s="801"/>
      <c r="T99" s="801"/>
    </row>
    <row r="100" spans="2:20" ht="18" customHeight="1">
      <c r="B100" s="804"/>
      <c r="C100" s="804"/>
      <c r="D100" s="804"/>
      <c r="E100" s="804"/>
      <c r="F100" s="804"/>
      <c r="G100" s="804"/>
      <c r="H100" s="803"/>
      <c r="I100" s="803"/>
      <c r="J100" s="801"/>
      <c r="K100" s="801"/>
      <c r="L100" s="801"/>
      <c r="M100" s="801"/>
      <c r="N100" s="801"/>
      <c r="O100" s="801"/>
      <c r="P100" s="801"/>
      <c r="Q100" s="801"/>
      <c r="R100" s="801"/>
      <c r="S100" s="801"/>
      <c r="T100" s="801"/>
    </row>
    <row r="101" spans="2:20" ht="18" customHeight="1">
      <c r="B101" s="804"/>
      <c r="C101" s="804"/>
      <c r="D101" s="804"/>
      <c r="E101" s="804"/>
      <c r="F101" s="804"/>
      <c r="G101" s="804"/>
      <c r="H101" s="803"/>
      <c r="I101" s="803"/>
      <c r="J101" s="801"/>
      <c r="K101" s="801"/>
      <c r="L101" s="801"/>
      <c r="M101" s="801"/>
      <c r="N101" s="801"/>
      <c r="O101" s="801"/>
      <c r="P101" s="801"/>
      <c r="Q101" s="801"/>
      <c r="R101" s="801"/>
      <c r="S101" s="801"/>
      <c r="T101" s="801"/>
    </row>
    <row r="102" spans="2:20" ht="18" customHeight="1">
      <c r="B102" s="804"/>
      <c r="C102" s="804"/>
      <c r="D102" s="804"/>
      <c r="E102" s="804"/>
      <c r="F102" s="804"/>
      <c r="G102" s="804"/>
      <c r="H102" s="803"/>
      <c r="I102" s="803"/>
      <c r="J102" s="801"/>
      <c r="K102" s="801"/>
      <c r="L102" s="801"/>
      <c r="M102" s="801"/>
      <c r="N102" s="801"/>
      <c r="O102" s="801"/>
      <c r="P102" s="801"/>
      <c r="Q102" s="801"/>
      <c r="R102" s="801"/>
      <c r="S102" s="801"/>
      <c r="T102" s="801"/>
    </row>
    <row r="103" spans="2:20" ht="18" customHeight="1">
      <c r="B103" s="804"/>
      <c r="C103" s="804"/>
      <c r="D103" s="804"/>
      <c r="E103" s="804"/>
      <c r="F103" s="804"/>
      <c r="G103" s="804"/>
      <c r="H103" s="803"/>
      <c r="I103" s="803"/>
      <c r="J103" s="801"/>
      <c r="K103" s="801"/>
      <c r="L103" s="801"/>
      <c r="M103" s="801"/>
      <c r="N103" s="801"/>
      <c r="O103" s="801"/>
      <c r="P103" s="801"/>
      <c r="Q103" s="801"/>
      <c r="R103" s="801"/>
      <c r="S103" s="801"/>
      <c r="T103" s="801"/>
    </row>
    <row r="104" spans="2:20" ht="18" customHeight="1">
      <c r="B104" s="804"/>
      <c r="C104" s="804"/>
      <c r="D104" s="804"/>
      <c r="E104" s="804"/>
      <c r="F104" s="804"/>
      <c r="G104" s="804"/>
      <c r="H104" s="803"/>
      <c r="I104" s="803"/>
      <c r="J104" s="801"/>
      <c r="K104" s="801"/>
      <c r="L104" s="801"/>
      <c r="M104" s="801"/>
      <c r="N104" s="801"/>
      <c r="O104" s="801"/>
      <c r="P104" s="801"/>
      <c r="Q104" s="801"/>
      <c r="R104" s="801"/>
      <c r="S104" s="801"/>
      <c r="T104" s="801"/>
    </row>
    <row r="105" spans="2:20" ht="18" customHeight="1">
      <c r="B105" s="804"/>
      <c r="C105" s="804"/>
      <c r="D105" s="804"/>
      <c r="E105" s="804"/>
      <c r="F105" s="804"/>
      <c r="G105" s="804"/>
      <c r="H105" s="803"/>
      <c r="I105" s="803"/>
      <c r="J105" s="801"/>
      <c r="K105" s="801"/>
      <c r="L105" s="801"/>
      <c r="M105" s="801"/>
      <c r="N105" s="801"/>
      <c r="O105" s="801"/>
      <c r="P105" s="801"/>
      <c r="Q105" s="801"/>
      <c r="R105" s="801"/>
      <c r="S105" s="801"/>
      <c r="T105" s="801"/>
    </row>
    <row r="106" spans="2:20" ht="18" customHeight="1">
      <c r="B106" s="804"/>
      <c r="C106" s="804"/>
      <c r="D106" s="804"/>
      <c r="E106" s="804"/>
      <c r="F106" s="804"/>
      <c r="G106" s="804"/>
      <c r="H106" s="803"/>
      <c r="I106" s="803"/>
      <c r="J106" s="801"/>
      <c r="K106" s="801"/>
      <c r="L106" s="801"/>
      <c r="M106" s="801"/>
      <c r="N106" s="801"/>
      <c r="O106" s="801"/>
      <c r="P106" s="801"/>
      <c r="Q106" s="801"/>
      <c r="R106" s="801"/>
      <c r="S106" s="801"/>
      <c r="T106" s="801"/>
    </row>
    <row r="107" spans="2:20" ht="18" customHeight="1">
      <c r="B107" s="804"/>
      <c r="C107" s="804"/>
      <c r="D107" s="804"/>
      <c r="E107" s="804"/>
      <c r="F107" s="804"/>
      <c r="G107" s="804"/>
      <c r="H107" s="803"/>
      <c r="I107" s="803"/>
      <c r="J107" s="801"/>
      <c r="K107" s="801"/>
      <c r="L107" s="801"/>
      <c r="M107" s="801"/>
      <c r="N107" s="801"/>
      <c r="O107" s="801"/>
      <c r="P107" s="801"/>
      <c r="Q107" s="801"/>
      <c r="R107" s="801"/>
      <c r="S107" s="801"/>
      <c r="T107" s="801"/>
    </row>
    <row r="108" spans="2:20" ht="18" customHeight="1">
      <c r="B108" s="804"/>
      <c r="C108" s="804"/>
      <c r="D108" s="804"/>
      <c r="E108" s="804"/>
      <c r="F108" s="804"/>
      <c r="G108" s="804"/>
      <c r="H108" s="803"/>
      <c r="I108" s="803"/>
      <c r="J108" s="801"/>
      <c r="K108" s="801"/>
      <c r="L108" s="801"/>
      <c r="M108" s="801"/>
      <c r="N108" s="801"/>
      <c r="O108" s="801"/>
      <c r="P108" s="801"/>
      <c r="Q108" s="801"/>
      <c r="R108" s="801"/>
      <c r="S108" s="801"/>
      <c r="T108" s="801"/>
    </row>
    <row r="109" spans="2:20" ht="18" customHeight="1">
      <c r="B109" s="804"/>
      <c r="C109" s="804"/>
      <c r="D109" s="804"/>
      <c r="E109" s="804"/>
      <c r="F109" s="804"/>
      <c r="G109" s="804"/>
      <c r="H109" s="803"/>
      <c r="I109" s="803"/>
      <c r="J109" s="801"/>
      <c r="K109" s="801"/>
      <c r="L109" s="801"/>
      <c r="M109" s="801"/>
      <c r="N109" s="801"/>
      <c r="O109" s="801"/>
      <c r="P109" s="801"/>
      <c r="Q109" s="801"/>
      <c r="R109" s="801"/>
      <c r="S109" s="801"/>
      <c r="T109" s="801"/>
    </row>
    <row r="110" spans="2:20" ht="18" customHeight="1">
      <c r="B110" s="804"/>
      <c r="C110" s="804"/>
      <c r="D110" s="804"/>
      <c r="E110" s="804"/>
      <c r="F110" s="804"/>
      <c r="G110" s="804"/>
      <c r="H110" s="803"/>
      <c r="I110" s="803"/>
      <c r="J110" s="801"/>
      <c r="K110" s="801"/>
      <c r="L110" s="801"/>
      <c r="M110" s="801"/>
      <c r="N110" s="801"/>
      <c r="O110" s="801"/>
      <c r="P110" s="801"/>
      <c r="Q110" s="801"/>
      <c r="R110" s="801"/>
      <c r="S110" s="801"/>
      <c r="T110" s="801"/>
    </row>
    <row r="111" spans="2:20" ht="18" customHeight="1">
      <c r="B111" s="804"/>
      <c r="C111" s="804"/>
      <c r="D111" s="804"/>
      <c r="E111" s="804"/>
      <c r="F111" s="804"/>
      <c r="G111" s="804"/>
      <c r="H111" s="803"/>
      <c r="I111" s="803"/>
      <c r="J111" s="801"/>
      <c r="K111" s="801"/>
      <c r="L111" s="801"/>
      <c r="M111" s="801"/>
      <c r="N111" s="801"/>
      <c r="O111" s="801"/>
      <c r="P111" s="801"/>
      <c r="Q111" s="801"/>
      <c r="R111" s="801"/>
      <c r="S111" s="801"/>
      <c r="T111" s="801"/>
    </row>
    <row r="112" spans="2:20" ht="18" customHeight="1">
      <c r="B112" s="804"/>
      <c r="C112" s="804"/>
      <c r="D112" s="804"/>
      <c r="E112" s="804"/>
      <c r="F112" s="804"/>
      <c r="G112" s="804"/>
      <c r="H112" s="803"/>
      <c r="I112" s="803"/>
      <c r="J112" s="801"/>
      <c r="K112" s="801"/>
      <c r="L112" s="801"/>
      <c r="M112" s="801"/>
      <c r="N112" s="801"/>
      <c r="O112" s="801"/>
      <c r="P112" s="801"/>
      <c r="Q112" s="801"/>
      <c r="R112" s="801"/>
      <c r="S112" s="801"/>
      <c r="T112" s="801"/>
    </row>
    <row r="113" spans="2:20" ht="18" customHeight="1">
      <c r="B113" s="804"/>
      <c r="C113" s="804"/>
      <c r="D113" s="804"/>
      <c r="E113" s="804"/>
      <c r="F113" s="804"/>
      <c r="G113" s="804"/>
      <c r="H113" s="803"/>
      <c r="I113" s="803"/>
      <c r="J113" s="801"/>
      <c r="K113" s="801"/>
      <c r="L113" s="801"/>
      <c r="M113" s="801"/>
      <c r="N113" s="801"/>
      <c r="O113" s="801"/>
      <c r="P113" s="801"/>
      <c r="Q113" s="801"/>
      <c r="R113" s="801"/>
      <c r="S113" s="801"/>
      <c r="T113" s="801"/>
    </row>
    <row r="114" spans="2:20" ht="18" customHeight="1">
      <c r="B114" s="804"/>
      <c r="C114" s="804"/>
      <c r="D114" s="804"/>
      <c r="E114" s="804"/>
      <c r="F114" s="804"/>
      <c r="G114" s="804"/>
      <c r="H114" s="803"/>
      <c r="I114" s="803"/>
      <c r="J114" s="801"/>
      <c r="K114" s="801"/>
      <c r="L114" s="801"/>
      <c r="M114" s="801"/>
      <c r="N114" s="801"/>
      <c r="O114" s="801"/>
      <c r="P114" s="801"/>
      <c r="Q114" s="801"/>
      <c r="R114" s="801"/>
      <c r="S114" s="801"/>
      <c r="T114" s="801"/>
    </row>
    <row r="115" spans="2:20" ht="18" customHeight="1">
      <c r="B115" s="804"/>
      <c r="C115" s="804"/>
      <c r="D115" s="804"/>
      <c r="E115" s="804"/>
      <c r="F115" s="804"/>
      <c r="G115" s="804"/>
      <c r="H115" s="803"/>
      <c r="I115" s="803"/>
      <c r="J115" s="801"/>
      <c r="K115" s="801"/>
      <c r="L115" s="801"/>
      <c r="M115" s="801"/>
      <c r="N115" s="801"/>
      <c r="O115" s="801"/>
      <c r="P115" s="801"/>
      <c r="Q115" s="801"/>
      <c r="R115" s="801"/>
      <c r="S115" s="801"/>
      <c r="T115" s="801"/>
    </row>
    <row r="116" spans="2:20" ht="18" customHeight="1">
      <c r="B116" s="804"/>
      <c r="C116" s="804"/>
      <c r="D116" s="804"/>
      <c r="E116" s="804"/>
      <c r="F116" s="804"/>
      <c r="G116" s="804"/>
      <c r="H116" s="803"/>
      <c r="I116" s="803"/>
      <c r="J116" s="801"/>
      <c r="K116" s="801"/>
      <c r="L116" s="801"/>
      <c r="M116" s="801"/>
      <c r="N116" s="801"/>
      <c r="O116" s="801"/>
      <c r="P116" s="801"/>
      <c r="Q116" s="801"/>
      <c r="R116" s="801"/>
      <c r="S116" s="801"/>
      <c r="T116" s="801"/>
    </row>
    <row r="117" spans="2:20" ht="18" customHeight="1">
      <c r="B117" s="804"/>
      <c r="C117" s="804"/>
      <c r="D117" s="804"/>
      <c r="E117" s="804"/>
      <c r="F117" s="804"/>
      <c r="G117" s="804"/>
      <c r="H117" s="803"/>
      <c r="I117" s="803"/>
      <c r="J117" s="801"/>
      <c r="K117" s="801"/>
      <c r="L117" s="801"/>
      <c r="M117" s="801"/>
      <c r="N117" s="801"/>
      <c r="O117" s="801"/>
      <c r="P117" s="801"/>
      <c r="Q117" s="801"/>
      <c r="R117" s="801"/>
      <c r="S117" s="801"/>
      <c r="T117" s="801"/>
    </row>
    <row r="118" spans="2:20" ht="18" customHeight="1">
      <c r="B118" s="804"/>
      <c r="C118" s="804"/>
      <c r="D118" s="804"/>
      <c r="E118" s="804"/>
      <c r="F118" s="804"/>
      <c r="G118" s="804"/>
      <c r="H118" s="803"/>
      <c r="I118" s="803"/>
      <c r="J118" s="801"/>
      <c r="K118" s="801"/>
      <c r="L118" s="801"/>
      <c r="M118" s="801"/>
      <c r="N118" s="801"/>
      <c r="O118" s="801"/>
      <c r="P118" s="801"/>
      <c r="Q118" s="801"/>
      <c r="R118" s="801"/>
      <c r="S118" s="801"/>
      <c r="T118" s="801"/>
    </row>
    <row r="119" spans="2:20" ht="18" customHeight="1">
      <c r="B119" s="804"/>
      <c r="C119" s="804"/>
      <c r="D119" s="804"/>
      <c r="E119" s="804"/>
      <c r="F119" s="804"/>
      <c r="G119" s="804"/>
      <c r="H119" s="803"/>
      <c r="I119" s="803"/>
      <c r="J119" s="801"/>
      <c r="K119" s="801"/>
      <c r="L119" s="801"/>
      <c r="M119" s="801"/>
      <c r="N119" s="801"/>
      <c r="O119" s="801"/>
      <c r="P119" s="801"/>
      <c r="Q119" s="801"/>
      <c r="R119" s="801"/>
      <c r="S119" s="801"/>
      <c r="T119" s="801"/>
    </row>
    <row r="120" spans="2:20" ht="18" customHeight="1">
      <c r="B120" s="804"/>
      <c r="C120" s="804"/>
      <c r="D120" s="804"/>
      <c r="E120" s="804"/>
      <c r="F120" s="804"/>
      <c r="G120" s="804"/>
      <c r="H120" s="803"/>
      <c r="I120" s="803"/>
      <c r="J120" s="801"/>
      <c r="K120" s="801"/>
      <c r="L120" s="801"/>
      <c r="M120" s="801"/>
      <c r="N120" s="801"/>
      <c r="O120" s="801"/>
      <c r="P120" s="801"/>
      <c r="Q120" s="801"/>
      <c r="R120" s="801"/>
      <c r="S120" s="801"/>
      <c r="T120" s="801"/>
    </row>
    <row r="121" spans="2:20" ht="18" customHeight="1">
      <c r="B121" s="804"/>
      <c r="C121" s="804"/>
      <c r="D121" s="804"/>
      <c r="E121" s="804"/>
      <c r="F121" s="804"/>
      <c r="G121" s="804"/>
      <c r="H121" s="803"/>
      <c r="I121" s="803"/>
      <c r="J121" s="801"/>
      <c r="K121" s="801"/>
      <c r="L121" s="801"/>
      <c r="M121" s="801"/>
      <c r="N121" s="801"/>
      <c r="O121" s="801"/>
      <c r="P121" s="801"/>
      <c r="Q121" s="801"/>
      <c r="R121" s="801"/>
      <c r="S121" s="801"/>
      <c r="T121" s="801"/>
    </row>
    <row r="122" spans="2:20" ht="18" customHeight="1">
      <c r="B122" s="804"/>
      <c r="C122" s="804"/>
      <c r="D122" s="804"/>
      <c r="E122" s="804"/>
      <c r="F122" s="804"/>
      <c r="G122" s="804"/>
      <c r="H122" s="803"/>
      <c r="I122" s="803"/>
      <c r="J122" s="801"/>
      <c r="K122" s="801"/>
      <c r="L122" s="801"/>
      <c r="M122" s="801"/>
      <c r="N122" s="801"/>
      <c r="O122" s="801"/>
      <c r="P122" s="801"/>
      <c r="Q122" s="801"/>
      <c r="R122" s="801"/>
      <c r="S122" s="801"/>
      <c r="T122" s="801"/>
    </row>
    <row r="123" spans="2:20" ht="18" customHeight="1">
      <c r="B123" s="804"/>
      <c r="C123" s="804"/>
      <c r="D123" s="804"/>
      <c r="E123" s="804"/>
      <c r="F123" s="804"/>
      <c r="G123" s="804"/>
      <c r="H123" s="803"/>
      <c r="I123" s="803"/>
      <c r="J123" s="801"/>
      <c r="K123" s="801"/>
      <c r="L123" s="801"/>
      <c r="M123" s="801"/>
      <c r="N123" s="801"/>
      <c r="O123" s="801"/>
      <c r="P123" s="801"/>
      <c r="Q123" s="801"/>
      <c r="R123" s="801"/>
      <c r="S123" s="801"/>
      <c r="T123" s="801"/>
    </row>
    <row r="124" spans="2:20" ht="18" customHeight="1">
      <c r="B124" s="804"/>
      <c r="C124" s="804"/>
      <c r="D124" s="804"/>
      <c r="E124" s="804"/>
      <c r="F124" s="804"/>
      <c r="G124" s="804"/>
      <c r="H124" s="803"/>
      <c r="I124" s="803"/>
      <c r="J124" s="801"/>
      <c r="K124" s="801"/>
      <c r="L124" s="801"/>
      <c r="M124" s="801"/>
      <c r="N124" s="801"/>
      <c r="O124" s="801"/>
      <c r="P124" s="801"/>
      <c r="Q124" s="801"/>
      <c r="R124" s="801"/>
      <c r="S124" s="801"/>
      <c r="T124" s="801"/>
    </row>
    <row r="125" spans="2:20" ht="18" customHeight="1">
      <c r="B125" s="804"/>
      <c r="C125" s="804"/>
      <c r="D125" s="804"/>
      <c r="E125" s="804"/>
      <c r="F125" s="804"/>
      <c r="G125" s="804"/>
      <c r="H125" s="803"/>
      <c r="I125" s="803"/>
      <c r="J125" s="801"/>
      <c r="K125" s="801"/>
      <c r="L125" s="801"/>
      <c r="M125" s="801"/>
      <c r="N125" s="801"/>
      <c r="O125" s="801"/>
      <c r="P125" s="801"/>
      <c r="Q125" s="801"/>
      <c r="R125" s="801"/>
      <c r="S125" s="801"/>
      <c r="T125" s="801"/>
    </row>
    <row r="126" spans="2:20" ht="18" customHeight="1">
      <c r="B126" s="804"/>
      <c r="C126" s="804"/>
      <c r="D126" s="804"/>
      <c r="E126" s="804"/>
      <c r="F126" s="804"/>
      <c r="G126" s="804"/>
      <c r="H126" s="803"/>
      <c r="I126" s="803"/>
      <c r="J126" s="801"/>
      <c r="K126" s="801"/>
      <c r="L126" s="801"/>
      <c r="M126" s="801"/>
      <c r="N126" s="801"/>
      <c r="O126" s="801"/>
      <c r="P126" s="801"/>
      <c r="Q126" s="801"/>
      <c r="R126" s="801"/>
      <c r="S126" s="801"/>
      <c r="T126" s="801"/>
    </row>
    <row r="127" spans="2:20" ht="18" customHeight="1">
      <c r="B127" s="804"/>
      <c r="C127" s="804"/>
      <c r="D127" s="804"/>
      <c r="E127" s="804"/>
      <c r="F127" s="804"/>
      <c r="G127" s="804"/>
      <c r="H127" s="803"/>
      <c r="I127" s="803"/>
      <c r="J127" s="801"/>
      <c r="K127" s="801"/>
      <c r="L127" s="801"/>
      <c r="M127" s="801"/>
      <c r="N127" s="801"/>
      <c r="O127" s="801"/>
      <c r="P127" s="801"/>
      <c r="Q127" s="801"/>
      <c r="R127" s="801"/>
      <c r="S127" s="801"/>
      <c r="T127" s="801"/>
    </row>
    <row r="128" spans="2:20" ht="18" customHeight="1">
      <c r="B128" s="804"/>
      <c r="C128" s="804"/>
      <c r="D128" s="804"/>
      <c r="E128" s="804"/>
      <c r="F128" s="804"/>
      <c r="G128" s="804"/>
      <c r="H128" s="803"/>
      <c r="I128" s="803"/>
      <c r="J128" s="801"/>
      <c r="K128" s="801"/>
      <c r="L128" s="801"/>
      <c r="M128" s="801"/>
      <c r="N128" s="801"/>
      <c r="O128" s="801"/>
      <c r="P128" s="801"/>
      <c r="Q128" s="801"/>
      <c r="R128" s="801"/>
      <c r="S128" s="801"/>
      <c r="T128" s="801"/>
    </row>
    <row r="129" spans="2:20" ht="18" customHeight="1">
      <c r="B129" s="804"/>
      <c r="C129" s="804"/>
      <c r="D129" s="804"/>
      <c r="E129" s="804"/>
      <c r="F129" s="804"/>
      <c r="G129" s="804"/>
      <c r="H129" s="803"/>
      <c r="I129" s="803"/>
      <c r="J129" s="801"/>
      <c r="K129" s="801"/>
      <c r="L129" s="801"/>
      <c r="M129" s="801"/>
      <c r="N129" s="801"/>
      <c r="O129" s="801"/>
      <c r="P129" s="801"/>
      <c r="Q129" s="801"/>
      <c r="R129" s="801"/>
      <c r="S129" s="801"/>
      <c r="T129" s="801"/>
    </row>
    <row r="130" spans="2:20" ht="18" customHeight="1">
      <c r="B130" s="804"/>
      <c r="C130" s="804"/>
      <c r="D130" s="804"/>
      <c r="E130" s="804"/>
      <c r="F130" s="804"/>
      <c r="G130" s="804"/>
      <c r="H130" s="803"/>
      <c r="I130" s="803"/>
      <c r="J130" s="801"/>
      <c r="K130" s="801"/>
      <c r="L130" s="801"/>
      <c r="M130" s="801"/>
      <c r="N130" s="801"/>
      <c r="O130" s="801"/>
      <c r="P130" s="801"/>
      <c r="Q130" s="801"/>
      <c r="R130" s="801"/>
      <c r="S130" s="801"/>
      <c r="T130" s="801"/>
    </row>
    <row r="131" spans="2:20" ht="18" customHeight="1">
      <c r="B131" s="804"/>
      <c r="C131" s="804"/>
      <c r="D131" s="804"/>
      <c r="E131" s="804"/>
      <c r="F131" s="804"/>
      <c r="G131" s="804"/>
      <c r="H131" s="803"/>
      <c r="I131" s="803"/>
      <c r="J131" s="801"/>
      <c r="K131" s="801"/>
      <c r="L131" s="801"/>
      <c r="M131" s="801"/>
      <c r="N131" s="801"/>
      <c r="O131" s="801"/>
      <c r="P131" s="801"/>
      <c r="Q131" s="801"/>
      <c r="R131" s="801"/>
      <c r="S131" s="801"/>
      <c r="T131" s="801"/>
    </row>
    <row r="132" spans="2:20" ht="18" customHeight="1">
      <c r="B132" s="804"/>
      <c r="C132" s="804"/>
      <c r="D132" s="804"/>
      <c r="E132" s="804"/>
      <c r="F132" s="804"/>
      <c r="G132" s="804"/>
      <c r="H132" s="803"/>
      <c r="I132" s="803"/>
      <c r="J132" s="801"/>
      <c r="K132" s="801"/>
      <c r="L132" s="801"/>
      <c r="M132" s="801"/>
      <c r="N132" s="801"/>
      <c r="O132" s="801"/>
      <c r="P132" s="801"/>
      <c r="Q132" s="801"/>
      <c r="R132" s="801"/>
      <c r="S132" s="801"/>
      <c r="T132" s="801"/>
    </row>
    <row r="133" spans="2:20" ht="18" customHeight="1">
      <c r="B133" s="804"/>
      <c r="C133" s="804"/>
      <c r="D133" s="804"/>
      <c r="E133" s="804"/>
      <c r="F133" s="804"/>
      <c r="G133" s="804"/>
      <c r="H133" s="803"/>
      <c r="I133" s="803"/>
      <c r="J133" s="801"/>
      <c r="K133" s="801"/>
      <c r="L133" s="801"/>
      <c r="M133" s="801"/>
      <c r="N133" s="801"/>
      <c r="O133" s="801"/>
      <c r="P133" s="801"/>
      <c r="Q133" s="801"/>
      <c r="R133" s="801"/>
      <c r="S133" s="801"/>
      <c r="T133" s="801"/>
    </row>
    <row r="134" spans="2:20" ht="18" customHeight="1">
      <c r="B134" s="804"/>
      <c r="C134" s="804"/>
      <c r="D134" s="804"/>
      <c r="E134" s="804"/>
      <c r="F134" s="804"/>
      <c r="G134" s="804"/>
      <c r="H134" s="803"/>
      <c r="I134" s="803"/>
      <c r="J134" s="801"/>
      <c r="K134" s="801"/>
      <c r="L134" s="801"/>
      <c r="M134" s="801"/>
      <c r="N134" s="801"/>
      <c r="O134" s="801"/>
      <c r="P134" s="801"/>
      <c r="Q134" s="801"/>
      <c r="R134" s="801"/>
      <c r="S134" s="801"/>
      <c r="T134" s="801"/>
    </row>
    <row r="135" spans="2:20" ht="18" customHeight="1">
      <c r="B135" s="804"/>
      <c r="C135" s="804"/>
      <c r="D135" s="804"/>
      <c r="E135" s="804"/>
      <c r="F135" s="804"/>
      <c r="G135" s="804"/>
      <c r="H135" s="803"/>
      <c r="I135" s="803"/>
      <c r="J135" s="801"/>
      <c r="K135" s="801"/>
      <c r="L135" s="801"/>
      <c r="M135" s="801"/>
      <c r="N135" s="801"/>
      <c r="O135" s="801"/>
      <c r="P135" s="801"/>
      <c r="Q135" s="801"/>
      <c r="R135" s="801"/>
      <c r="S135" s="801"/>
      <c r="T135" s="801"/>
    </row>
    <row r="136" spans="2:20" ht="18" customHeight="1">
      <c r="B136" s="804"/>
      <c r="C136" s="804"/>
      <c r="D136" s="804"/>
      <c r="E136" s="804"/>
      <c r="F136" s="804"/>
      <c r="G136" s="804"/>
      <c r="H136" s="803"/>
      <c r="I136" s="803"/>
      <c r="J136" s="801"/>
      <c r="K136" s="801"/>
      <c r="L136" s="801"/>
      <c r="M136" s="801"/>
      <c r="N136" s="801"/>
      <c r="O136" s="801"/>
      <c r="P136" s="801"/>
      <c r="Q136" s="801"/>
      <c r="R136" s="801"/>
      <c r="S136" s="801"/>
      <c r="T136" s="801"/>
    </row>
    <row r="137" spans="2:20" ht="18" customHeight="1">
      <c r="B137" s="804"/>
      <c r="C137" s="804"/>
      <c r="D137" s="804"/>
      <c r="E137" s="804"/>
      <c r="F137" s="804"/>
      <c r="G137" s="804"/>
      <c r="H137" s="803"/>
      <c r="I137" s="803"/>
      <c r="J137" s="801"/>
      <c r="K137" s="801"/>
      <c r="L137" s="801"/>
      <c r="M137" s="801"/>
      <c r="N137" s="801"/>
      <c r="O137" s="801"/>
      <c r="P137" s="801"/>
      <c r="Q137" s="801"/>
      <c r="R137" s="801"/>
      <c r="S137" s="801"/>
      <c r="T137" s="801"/>
    </row>
    <row r="138" spans="2:20" ht="18" customHeight="1">
      <c r="B138" s="804"/>
      <c r="C138" s="804"/>
      <c r="D138" s="804"/>
      <c r="E138" s="804"/>
      <c r="F138" s="804"/>
      <c r="G138" s="804"/>
      <c r="H138" s="803"/>
      <c r="I138" s="803"/>
      <c r="J138" s="801"/>
      <c r="K138" s="801"/>
      <c r="L138" s="801"/>
      <c r="M138" s="801"/>
      <c r="N138" s="801"/>
      <c r="O138" s="801"/>
      <c r="P138" s="801"/>
      <c r="Q138" s="801"/>
      <c r="R138" s="801"/>
      <c r="S138" s="801"/>
      <c r="T138" s="801"/>
    </row>
    <row r="139" spans="2:20" ht="18" customHeight="1">
      <c r="B139" s="804"/>
      <c r="C139" s="804"/>
      <c r="D139" s="804"/>
      <c r="E139" s="804"/>
      <c r="F139" s="804"/>
      <c r="G139" s="804"/>
      <c r="H139" s="803"/>
      <c r="I139" s="803"/>
      <c r="J139" s="801"/>
      <c r="K139" s="801"/>
      <c r="L139" s="801"/>
      <c r="M139" s="801"/>
      <c r="N139" s="801"/>
      <c r="O139" s="801"/>
      <c r="P139" s="801"/>
      <c r="Q139" s="801"/>
      <c r="R139" s="801"/>
      <c r="S139" s="801"/>
      <c r="T139" s="801"/>
    </row>
    <row r="140" spans="2:20" ht="18" customHeight="1">
      <c r="B140" s="804"/>
      <c r="C140" s="804"/>
      <c r="D140" s="804"/>
      <c r="E140" s="804"/>
      <c r="F140" s="804"/>
      <c r="G140" s="804"/>
      <c r="H140" s="803"/>
      <c r="I140" s="803"/>
      <c r="J140" s="801"/>
      <c r="K140" s="801"/>
      <c r="L140" s="801"/>
      <c r="M140" s="801"/>
      <c r="N140" s="801"/>
      <c r="O140" s="801"/>
      <c r="P140" s="801"/>
      <c r="Q140" s="801"/>
      <c r="R140" s="801"/>
      <c r="S140" s="801"/>
      <c r="T140" s="801"/>
    </row>
    <row r="141" spans="2:20" ht="18" customHeight="1">
      <c r="B141" s="804"/>
      <c r="C141" s="804"/>
      <c r="D141" s="804"/>
      <c r="E141" s="804"/>
      <c r="F141" s="804"/>
      <c r="G141" s="804"/>
      <c r="H141" s="803"/>
      <c r="I141" s="803"/>
      <c r="J141" s="801"/>
      <c r="K141" s="801"/>
      <c r="L141" s="801"/>
      <c r="M141" s="801"/>
      <c r="N141" s="801"/>
      <c r="O141" s="801"/>
      <c r="P141" s="801"/>
      <c r="Q141" s="801"/>
      <c r="R141" s="801"/>
      <c r="S141" s="801"/>
      <c r="T141" s="801"/>
    </row>
    <row r="142" spans="2:20" ht="18" customHeight="1">
      <c r="B142" s="804"/>
      <c r="C142" s="804"/>
      <c r="D142" s="804"/>
      <c r="E142" s="804"/>
      <c r="F142" s="804"/>
      <c r="G142" s="804"/>
      <c r="H142" s="803"/>
      <c r="I142" s="803"/>
      <c r="J142" s="801"/>
      <c r="K142" s="801"/>
      <c r="L142" s="801"/>
      <c r="M142" s="801"/>
      <c r="N142" s="801"/>
      <c r="O142" s="801"/>
      <c r="P142" s="801"/>
      <c r="Q142" s="801"/>
      <c r="R142" s="801"/>
      <c r="S142" s="801"/>
      <c r="T142" s="801"/>
    </row>
    <row r="143" spans="2:20" ht="18" customHeight="1">
      <c r="B143" s="804"/>
      <c r="C143" s="804"/>
      <c r="D143" s="804"/>
      <c r="E143" s="804"/>
      <c r="F143" s="804"/>
      <c r="G143" s="804"/>
      <c r="H143" s="803"/>
      <c r="I143" s="803"/>
      <c r="J143" s="801"/>
      <c r="K143" s="801"/>
      <c r="L143" s="801"/>
      <c r="M143" s="801"/>
      <c r="N143" s="801"/>
      <c r="O143" s="801"/>
      <c r="P143" s="801"/>
      <c r="Q143" s="801"/>
      <c r="R143" s="801"/>
      <c r="S143" s="801"/>
      <c r="T143" s="801"/>
    </row>
    <row r="144" spans="2:20" ht="18" customHeight="1">
      <c r="B144" s="804"/>
      <c r="C144" s="804"/>
      <c r="D144" s="804"/>
      <c r="E144" s="804"/>
      <c r="F144" s="804"/>
      <c r="G144" s="804"/>
      <c r="H144" s="803"/>
      <c r="I144" s="803"/>
      <c r="J144" s="801"/>
      <c r="K144" s="801"/>
      <c r="L144" s="801"/>
      <c r="M144" s="801"/>
      <c r="N144" s="801"/>
      <c r="O144" s="801"/>
      <c r="P144" s="801"/>
      <c r="Q144" s="801"/>
      <c r="R144" s="801"/>
      <c r="S144" s="801"/>
      <c r="T144" s="801"/>
    </row>
    <row r="145" spans="2:20" ht="18" customHeight="1">
      <c r="B145" s="804"/>
      <c r="C145" s="804"/>
      <c r="D145" s="804"/>
      <c r="E145" s="804"/>
      <c r="F145" s="804"/>
      <c r="G145" s="804"/>
      <c r="H145" s="803"/>
      <c r="I145" s="803"/>
      <c r="J145" s="801"/>
      <c r="K145" s="801"/>
      <c r="L145" s="801"/>
      <c r="M145" s="801"/>
      <c r="N145" s="801"/>
      <c r="O145" s="801"/>
      <c r="P145" s="801"/>
      <c r="Q145" s="801"/>
      <c r="R145" s="801"/>
      <c r="S145" s="801"/>
      <c r="T145" s="801"/>
    </row>
    <row r="146" spans="2:20" ht="18" customHeight="1">
      <c r="B146" s="804"/>
      <c r="C146" s="804"/>
      <c r="D146" s="804"/>
      <c r="E146" s="804"/>
      <c r="F146" s="804"/>
      <c r="G146" s="804"/>
      <c r="H146" s="803"/>
      <c r="I146" s="803"/>
      <c r="J146" s="801"/>
      <c r="K146" s="801"/>
      <c r="L146" s="801"/>
      <c r="M146" s="801"/>
      <c r="N146" s="801"/>
      <c r="O146" s="801"/>
      <c r="P146" s="801"/>
      <c r="Q146" s="801"/>
      <c r="R146" s="801"/>
      <c r="S146" s="801"/>
      <c r="T146" s="801"/>
    </row>
    <row r="147" spans="2:20" ht="18" customHeight="1">
      <c r="B147" s="804"/>
      <c r="C147" s="804"/>
      <c r="D147" s="804"/>
      <c r="E147" s="804"/>
      <c r="F147" s="804"/>
      <c r="G147" s="804"/>
      <c r="H147" s="803"/>
      <c r="I147" s="803"/>
      <c r="J147" s="801"/>
      <c r="K147" s="801"/>
      <c r="L147" s="801"/>
      <c r="M147" s="801"/>
      <c r="N147" s="801"/>
      <c r="O147" s="801"/>
      <c r="P147" s="801"/>
      <c r="Q147" s="801"/>
      <c r="R147" s="801"/>
      <c r="S147" s="801"/>
      <c r="T147" s="801"/>
    </row>
    <row r="148" spans="2:20" ht="18" customHeight="1">
      <c r="B148" s="804"/>
      <c r="C148" s="804"/>
      <c r="D148" s="804"/>
      <c r="E148" s="804"/>
      <c r="F148" s="804"/>
      <c r="G148" s="804"/>
      <c r="H148" s="803"/>
      <c r="I148" s="803"/>
      <c r="J148" s="801"/>
      <c r="K148" s="801"/>
      <c r="L148" s="801"/>
      <c r="M148" s="801"/>
      <c r="N148" s="801"/>
      <c r="O148" s="801"/>
      <c r="P148" s="801"/>
      <c r="Q148" s="801"/>
      <c r="R148" s="801"/>
      <c r="S148" s="801"/>
      <c r="T148" s="801"/>
    </row>
    <row r="149" spans="2:20" ht="18" customHeight="1">
      <c r="B149" s="804"/>
      <c r="C149" s="804"/>
      <c r="D149" s="804"/>
      <c r="E149" s="804"/>
      <c r="F149" s="804"/>
      <c r="G149" s="804"/>
      <c r="H149" s="803"/>
      <c r="I149" s="803"/>
      <c r="J149" s="801"/>
      <c r="K149" s="801"/>
      <c r="L149" s="801"/>
      <c r="M149" s="801"/>
      <c r="N149" s="801"/>
      <c r="O149" s="801"/>
      <c r="P149" s="801"/>
      <c r="Q149" s="801"/>
      <c r="R149" s="801"/>
      <c r="S149" s="801"/>
      <c r="T149" s="801"/>
    </row>
    <row r="150" spans="2:20" ht="18" customHeight="1">
      <c r="B150" s="804"/>
      <c r="C150" s="804"/>
      <c r="D150" s="804"/>
      <c r="E150" s="804"/>
      <c r="F150" s="804"/>
      <c r="G150" s="804"/>
      <c r="H150" s="803"/>
      <c r="I150" s="803"/>
      <c r="J150" s="801"/>
      <c r="K150" s="801"/>
      <c r="L150" s="801"/>
      <c r="M150" s="801"/>
      <c r="N150" s="801"/>
      <c r="O150" s="801"/>
      <c r="P150" s="801"/>
      <c r="Q150" s="801"/>
      <c r="R150" s="801"/>
      <c r="S150" s="801"/>
      <c r="T150" s="801"/>
    </row>
    <row r="151" spans="2:20" ht="18" customHeight="1">
      <c r="B151" s="804"/>
      <c r="C151" s="804"/>
      <c r="D151" s="804"/>
      <c r="E151" s="804"/>
      <c r="F151" s="804"/>
      <c r="G151" s="804"/>
      <c r="H151" s="803"/>
      <c r="I151" s="803"/>
      <c r="J151" s="801"/>
      <c r="K151" s="801"/>
      <c r="L151" s="801"/>
      <c r="M151" s="801"/>
      <c r="N151" s="801"/>
      <c r="O151" s="801"/>
      <c r="P151" s="801"/>
      <c r="Q151" s="801"/>
      <c r="R151" s="801"/>
      <c r="S151" s="801"/>
      <c r="T151" s="801"/>
    </row>
    <row r="152" spans="2:20" ht="18" customHeight="1">
      <c r="B152" s="804"/>
      <c r="C152" s="804"/>
      <c r="D152" s="804"/>
      <c r="E152" s="804"/>
      <c r="F152" s="804"/>
      <c r="G152" s="804"/>
      <c r="H152" s="803"/>
      <c r="I152" s="803"/>
      <c r="J152" s="801"/>
      <c r="K152" s="801"/>
      <c r="L152" s="801"/>
      <c r="M152" s="801"/>
      <c r="N152" s="801"/>
      <c r="O152" s="801"/>
      <c r="P152" s="801"/>
      <c r="Q152" s="801"/>
      <c r="R152" s="801"/>
      <c r="S152" s="801"/>
      <c r="T152" s="801"/>
    </row>
    <row r="153" spans="2:20" ht="18" customHeight="1">
      <c r="B153" s="804"/>
      <c r="C153" s="804"/>
      <c r="D153" s="804"/>
      <c r="E153" s="804"/>
      <c r="F153" s="804"/>
      <c r="G153" s="804"/>
      <c r="H153" s="803"/>
      <c r="I153" s="803"/>
      <c r="J153" s="801"/>
      <c r="K153" s="801"/>
      <c r="L153" s="801"/>
      <c r="M153" s="801"/>
      <c r="N153" s="801"/>
      <c r="O153" s="801"/>
      <c r="P153" s="801"/>
      <c r="Q153" s="801"/>
      <c r="R153" s="801"/>
      <c r="S153" s="801"/>
      <c r="T153" s="801"/>
    </row>
    <row r="154" spans="2:20" ht="18" customHeight="1">
      <c r="B154" s="804"/>
      <c r="C154" s="804"/>
      <c r="D154" s="804"/>
      <c r="E154" s="804"/>
      <c r="F154" s="804"/>
      <c r="G154" s="804"/>
      <c r="H154" s="803"/>
      <c r="I154" s="803"/>
      <c r="J154" s="801"/>
      <c r="K154" s="801"/>
      <c r="L154" s="801"/>
      <c r="M154" s="801"/>
      <c r="N154" s="801"/>
      <c r="O154" s="801"/>
      <c r="P154" s="801"/>
      <c r="Q154" s="801"/>
      <c r="R154" s="801"/>
      <c r="S154" s="801"/>
      <c r="T154" s="801"/>
    </row>
    <row r="155" spans="2:20" ht="18" customHeight="1">
      <c r="B155" s="804"/>
      <c r="C155" s="804"/>
      <c r="D155" s="804"/>
      <c r="E155" s="804"/>
      <c r="F155" s="804"/>
      <c r="G155" s="804"/>
      <c r="H155" s="803"/>
      <c r="I155" s="803"/>
      <c r="J155" s="801"/>
      <c r="K155" s="801"/>
      <c r="L155" s="801"/>
      <c r="M155" s="801"/>
      <c r="N155" s="801"/>
      <c r="O155" s="801"/>
      <c r="P155" s="801"/>
      <c r="Q155" s="801"/>
      <c r="R155" s="801"/>
      <c r="S155" s="801"/>
      <c r="T155" s="801"/>
    </row>
    <row r="156" spans="2:20" ht="18" customHeight="1">
      <c r="B156" s="804"/>
      <c r="C156" s="804"/>
      <c r="D156" s="804"/>
      <c r="E156" s="804"/>
      <c r="F156" s="804"/>
      <c r="G156" s="804"/>
      <c r="H156" s="803"/>
      <c r="I156" s="803"/>
      <c r="J156" s="801"/>
      <c r="K156" s="801"/>
      <c r="L156" s="801"/>
      <c r="M156" s="801"/>
      <c r="N156" s="801"/>
      <c r="O156" s="801"/>
      <c r="P156" s="801"/>
      <c r="Q156" s="801"/>
      <c r="R156" s="801"/>
      <c r="S156" s="801"/>
      <c r="T156" s="801"/>
    </row>
    <row r="157" spans="2:20" ht="18" customHeight="1">
      <c r="B157" s="804"/>
      <c r="C157" s="804"/>
      <c r="D157" s="804"/>
      <c r="E157" s="804"/>
      <c r="F157" s="804"/>
      <c r="G157" s="804"/>
      <c r="H157" s="803"/>
      <c r="I157" s="803"/>
      <c r="J157" s="801"/>
      <c r="K157" s="801"/>
      <c r="L157" s="801"/>
      <c r="M157" s="801"/>
      <c r="N157" s="801"/>
      <c r="O157" s="801"/>
      <c r="P157" s="801"/>
      <c r="Q157" s="801"/>
      <c r="R157" s="801"/>
      <c r="S157" s="801"/>
      <c r="T157" s="801"/>
    </row>
    <row r="158" spans="2:20" ht="18" customHeight="1">
      <c r="B158" s="804"/>
      <c r="C158" s="804"/>
      <c r="D158" s="804"/>
      <c r="E158" s="804"/>
      <c r="F158" s="804"/>
      <c r="G158" s="804"/>
      <c r="H158" s="803"/>
      <c r="I158" s="803"/>
      <c r="J158" s="801"/>
      <c r="K158" s="801"/>
      <c r="L158" s="801"/>
      <c r="M158" s="801"/>
      <c r="N158" s="801"/>
      <c r="O158" s="801"/>
      <c r="P158" s="801"/>
      <c r="Q158" s="801"/>
      <c r="R158" s="801"/>
      <c r="S158" s="801"/>
      <c r="T158" s="801"/>
    </row>
    <row r="159" spans="2:20" ht="18" customHeight="1">
      <c r="B159" s="804"/>
      <c r="C159" s="804"/>
      <c r="D159" s="804"/>
      <c r="E159" s="804"/>
      <c r="F159" s="804"/>
      <c r="G159" s="804"/>
      <c r="H159" s="803"/>
      <c r="I159" s="803"/>
      <c r="J159" s="801"/>
      <c r="K159" s="801"/>
      <c r="L159" s="801"/>
      <c r="M159" s="801"/>
      <c r="N159" s="801"/>
      <c r="O159" s="801"/>
      <c r="P159" s="801"/>
      <c r="Q159" s="801"/>
      <c r="R159" s="801"/>
      <c r="S159" s="801"/>
      <c r="T159" s="801"/>
    </row>
    <row r="160" spans="2:20" ht="18" customHeight="1">
      <c r="B160" s="804"/>
      <c r="C160" s="804"/>
      <c r="D160" s="804"/>
      <c r="E160" s="804"/>
      <c r="F160" s="804"/>
      <c r="G160" s="804"/>
      <c r="H160" s="803"/>
      <c r="I160" s="803"/>
      <c r="J160" s="801"/>
      <c r="K160" s="801"/>
      <c r="L160" s="801"/>
      <c r="M160" s="801"/>
      <c r="N160" s="801"/>
      <c r="O160" s="801"/>
      <c r="P160" s="801"/>
      <c r="Q160" s="801"/>
      <c r="R160" s="801"/>
      <c r="S160" s="801"/>
      <c r="T160" s="801"/>
    </row>
    <row r="161" spans="2:20" ht="18" customHeight="1">
      <c r="B161" s="804"/>
      <c r="C161" s="804"/>
      <c r="D161" s="804"/>
      <c r="E161" s="804"/>
      <c r="F161" s="804"/>
      <c r="G161" s="804"/>
      <c r="H161" s="803"/>
      <c r="I161" s="803"/>
      <c r="J161" s="801"/>
      <c r="K161" s="801"/>
      <c r="L161" s="801"/>
      <c r="M161" s="801"/>
      <c r="N161" s="801"/>
      <c r="O161" s="801"/>
      <c r="P161" s="801"/>
      <c r="Q161" s="801"/>
      <c r="R161" s="801"/>
      <c r="S161" s="801"/>
      <c r="T161" s="801"/>
    </row>
    <row r="162" spans="2:20" ht="18" customHeight="1">
      <c r="B162" s="804"/>
      <c r="C162" s="804"/>
      <c r="D162" s="804"/>
      <c r="E162" s="804"/>
      <c r="F162" s="804"/>
      <c r="G162" s="804"/>
      <c r="H162" s="803"/>
      <c r="I162" s="803"/>
      <c r="J162" s="801"/>
      <c r="K162" s="801"/>
      <c r="L162" s="801"/>
      <c r="M162" s="801"/>
      <c r="N162" s="801"/>
      <c r="O162" s="801"/>
      <c r="P162" s="801"/>
      <c r="Q162" s="801"/>
      <c r="R162" s="801"/>
      <c r="S162" s="801"/>
      <c r="T162" s="801"/>
    </row>
    <row r="163" spans="2:20" ht="18" customHeight="1">
      <c r="B163" s="804"/>
      <c r="C163" s="804"/>
      <c r="D163" s="804"/>
      <c r="E163" s="804"/>
      <c r="F163" s="804"/>
      <c r="G163" s="804"/>
      <c r="H163" s="803"/>
      <c r="I163" s="803"/>
      <c r="J163" s="801"/>
      <c r="K163" s="801"/>
      <c r="L163" s="801"/>
      <c r="M163" s="801"/>
      <c r="N163" s="801"/>
      <c r="O163" s="801"/>
      <c r="P163" s="801"/>
      <c r="Q163" s="801"/>
      <c r="R163" s="801"/>
      <c r="S163" s="801"/>
      <c r="T163" s="801"/>
    </row>
    <row r="164" spans="2:20" ht="18" customHeight="1">
      <c r="B164" s="804"/>
      <c r="C164" s="804"/>
      <c r="D164" s="804"/>
      <c r="E164" s="804"/>
      <c r="F164" s="804"/>
      <c r="G164" s="804"/>
      <c r="H164" s="803"/>
      <c r="I164" s="803"/>
      <c r="J164" s="801"/>
      <c r="K164" s="801"/>
      <c r="L164" s="801"/>
      <c r="M164" s="801"/>
      <c r="N164" s="801"/>
      <c r="O164" s="801"/>
      <c r="P164" s="801"/>
      <c r="Q164" s="801"/>
      <c r="R164" s="801"/>
      <c r="S164" s="801"/>
      <c r="T164" s="801"/>
    </row>
    <row r="165" spans="2:20" ht="18" customHeight="1">
      <c r="B165" s="804"/>
      <c r="C165" s="804"/>
      <c r="D165" s="804"/>
      <c r="E165" s="804"/>
      <c r="F165" s="804"/>
      <c r="G165" s="804"/>
      <c r="H165" s="803"/>
      <c r="I165" s="803"/>
      <c r="J165" s="801"/>
      <c r="K165" s="801"/>
      <c r="L165" s="801"/>
      <c r="M165" s="801"/>
      <c r="N165" s="801"/>
      <c r="O165" s="801"/>
      <c r="P165" s="801"/>
      <c r="Q165" s="801"/>
      <c r="R165" s="801"/>
      <c r="S165" s="801"/>
      <c r="T165" s="801"/>
    </row>
    <row r="166" spans="2:20" ht="18" customHeight="1">
      <c r="B166" s="804"/>
      <c r="C166" s="804"/>
      <c r="D166" s="804"/>
      <c r="E166" s="804"/>
      <c r="F166" s="804"/>
      <c r="G166" s="804"/>
      <c r="H166" s="803"/>
      <c r="I166" s="803"/>
      <c r="J166" s="801"/>
      <c r="K166" s="801"/>
      <c r="L166" s="801"/>
      <c r="M166" s="801"/>
      <c r="N166" s="801"/>
      <c r="O166" s="801"/>
      <c r="P166" s="801"/>
      <c r="Q166" s="801"/>
      <c r="R166" s="801"/>
      <c r="S166" s="801"/>
      <c r="T166" s="801"/>
    </row>
    <row r="167" spans="2:20" ht="18" customHeight="1">
      <c r="B167" s="804"/>
      <c r="C167" s="804"/>
      <c r="D167" s="804"/>
      <c r="E167" s="804"/>
      <c r="F167" s="804"/>
      <c r="G167" s="804"/>
      <c r="H167" s="803"/>
      <c r="I167" s="803"/>
      <c r="J167" s="801"/>
      <c r="K167" s="801"/>
      <c r="L167" s="801"/>
      <c r="M167" s="801"/>
      <c r="N167" s="801"/>
      <c r="O167" s="801"/>
      <c r="P167" s="801"/>
      <c r="Q167" s="801"/>
      <c r="R167" s="801"/>
      <c r="S167" s="801"/>
      <c r="T167" s="801"/>
    </row>
    <row r="168" spans="2:20" ht="18" customHeight="1">
      <c r="B168" s="804"/>
      <c r="C168" s="804"/>
      <c r="D168" s="804"/>
      <c r="E168" s="804"/>
      <c r="F168" s="804"/>
      <c r="G168" s="804"/>
      <c r="H168" s="803"/>
      <c r="I168" s="803"/>
      <c r="J168" s="801"/>
      <c r="K168" s="801"/>
      <c r="L168" s="801"/>
      <c r="M168" s="801"/>
      <c r="N168" s="801"/>
      <c r="O168" s="801"/>
      <c r="P168" s="801"/>
      <c r="Q168" s="801"/>
      <c r="R168" s="801"/>
      <c r="S168" s="801"/>
      <c r="T168" s="801"/>
    </row>
    <row r="169" spans="2:20" ht="18" customHeight="1">
      <c r="B169" s="804"/>
      <c r="C169" s="804"/>
      <c r="D169" s="804"/>
      <c r="E169" s="804"/>
      <c r="F169" s="804"/>
      <c r="G169" s="804"/>
      <c r="H169" s="803"/>
      <c r="I169" s="803"/>
      <c r="J169" s="801"/>
      <c r="K169" s="801"/>
      <c r="L169" s="801"/>
      <c r="M169" s="801"/>
      <c r="N169" s="801"/>
      <c r="O169" s="801"/>
      <c r="P169" s="801"/>
      <c r="Q169" s="801"/>
      <c r="R169" s="801"/>
      <c r="S169" s="801"/>
      <c r="T169" s="801"/>
    </row>
    <row r="170" spans="2:20" ht="18" customHeight="1">
      <c r="B170" s="804"/>
      <c r="C170" s="804"/>
      <c r="D170" s="804"/>
      <c r="E170" s="804"/>
      <c r="F170" s="804"/>
      <c r="G170" s="804"/>
      <c r="H170" s="803"/>
      <c r="I170" s="803"/>
      <c r="J170" s="801"/>
      <c r="K170" s="801"/>
      <c r="L170" s="801"/>
      <c r="M170" s="801"/>
      <c r="N170" s="801"/>
      <c r="O170" s="801"/>
      <c r="P170" s="801"/>
      <c r="Q170" s="801"/>
      <c r="R170" s="801"/>
      <c r="S170" s="801"/>
      <c r="T170" s="801"/>
    </row>
    <row r="171" spans="2:20" ht="18" customHeight="1">
      <c r="B171" s="804"/>
      <c r="C171" s="804"/>
      <c r="D171" s="804"/>
      <c r="E171" s="804"/>
      <c r="F171" s="804"/>
      <c r="G171" s="804"/>
      <c r="H171" s="803"/>
      <c r="I171" s="803"/>
      <c r="J171" s="801"/>
      <c r="K171" s="801"/>
      <c r="L171" s="801"/>
      <c r="M171" s="801"/>
      <c r="N171" s="801"/>
      <c r="O171" s="801"/>
      <c r="P171" s="801"/>
      <c r="Q171" s="801"/>
      <c r="R171" s="801"/>
      <c r="S171" s="801"/>
      <c r="T171" s="801"/>
    </row>
    <row r="172" spans="2:20" ht="18" customHeight="1">
      <c r="B172" s="804"/>
      <c r="C172" s="804"/>
      <c r="D172" s="804"/>
      <c r="E172" s="804"/>
      <c r="F172" s="804"/>
      <c r="G172" s="804"/>
      <c r="H172" s="803"/>
      <c r="I172" s="803"/>
      <c r="J172" s="801"/>
      <c r="K172" s="801"/>
      <c r="L172" s="801"/>
      <c r="M172" s="801"/>
      <c r="N172" s="801"/>
      <c r="O172" s="801"/>
      <c r="P172" s="801"/>
      <c r="Q172" s="801"/>
      <c r="R172" s="801"/>
      <c r="S172" s="801"/>
      <c r="T172" s="801"/>
    </row>
    <row r="173" spans="2:20" ht="18" customHeight="1">
      <c r="B173" s="804"/>
      <c r="C173" s="804"/>
      <c r="D173" s="804"/>
      <c r="E173" s="804"/>
      <c r="F173" s="804"/>
      <c r="G173" s="804"/>
      <c r="H173" s="803"/>
      <c r="I173" s="803"/>
      <c r="J173" s="801"/>
      <c r="K173" s="801"/>
      <c r="L173" s="801"/>
      <c r="M173" s="801"/>
      <c r="N173" s="801"/>
      <c r="O173" s="801"/>
      <c r="P173" s="801"/>
      <c r="Q173" s="801"/>
      <c r="R173" s="801"/>
      <c r="S173" s="801"/>
      <c r="T173" s="801"/>
    </row>
    <row r="174" spans="2:20" ht="18" customHeight="1">
      <c r="B174" s="804"/>
      <c r="C174" s="804"/>
      <c r="D174" s="804"/>
      <c r="E174" s="804"/>
      <c r="F174" s="804"/>
      <c r="G174" s="804"/>
      <c r="H174" s="803"/>
      <c r="I174" s="803"/>
      <c r="J174" s="801"/>
      <c r="K174" s="801"/>
      <c r="L174" s="801"/>
      <c r="M174" s="801"/>
      <c r="N174" s="801"/>
      <c r="O174" s="801"/>
      <c r="P174" s="801"/>
      <c r="Q174" s="801"/>
      <c r="R174" s="801"/>
      <c r="S174" s="801"/>
      <c r="T174" s="801"/>
    </row>
    <row r="175" spans="2:20" ht="18" customHeight="1">
      <c r="B175" s="804"/>
      <c r="C175" s="804"/>
      <c r="D175" s="804"/>
      <c r="E175" s="804"/>
      <c r="F175" s="804"/>
      <c r="G175" s="804"/>
      <c r="H175" s="803"/>
      <c r="I175" s="803"/>
      <c r="J175" s="801"/>
      <c r="K175" s="801"/>
      <c r="L175" s="801"/>
      <c r="M175" s="801"/>
      <c r="N175" s="801"/>
      <c r="O175" s="801"/>
      <c r="P175" s="801"/>
      <c r="Q175" s="801"/>
      <c r="R175" s="801"/>
      <c r="S175" s="801"/>
      <c r="T175" s="801"/>
    </row>
    <row r="176" spans="2:20" ht="18" customHeight="1">
      <c r="B176" s="804"/>
      <c r="C176" s="804"/>
      <c r="D176" s="804"/>
      <c r="E176" s="804"/>
      <c r="F176" s="804"/>
      <c r="G176" s="804"/>
      <c r="H176" s="803"/>
      <c r="I176" s="803"/>
      <c r="J176" s="801"/>
      <c r="K176" s="801"/>
      <c r="L176" s="801"/>
      <c r="M176" s="801"/>
      <c r="N176" s="801"/>
      <c r="O176" s="801"/>
      <c r="P176" s="801"/>
      <c r="Q176" s="801"/>
      <c r="R176" s="801"/>
      <c r="S176" s="801"/>
      <c r="T176" s="801"/>
    </row>
    <row r="177" spans="2:20" ht="18" customHeight="1">
      <c r="B177" s="804"/>
      <c r="C177" s="804"/>
      <c r="D177" s="804"/>
      <c r="E177" s="804"/>
      <c r="F177" s="804"/>
      <c r="G177" s="804"/>
      <c r="H177" s="803"/>
      <c r="I177" s="803"/>
      <c r="J177" s="801"/>
      <c r="K177" s="801"/>
      <c r="L177" s="801"/>
      <c r="M177" s="801"/>
      <c r="N177" s="801"/>
      <c r="O177" s="801"/>
      <c r="P177" s="801"/>
      <c r="Q177" s="801"/>
      <c r="R177" s="801"/>
      <c r="S177" s="801"/>
      <c r="T177" s="801"/>
    </row>
    <row r="178" spans="2:20" ht="18" customHeight="1">
      <c r="B178" s="804"/>
      <c r="C178" s="804"/>
      <c r="D178" s="804"/>
      <c r="E178" s="804"/>
      <c r="F178" s="804"/>
      <c r="G178" s="804"/>
      <c r="H178" s="803"/>
      <c r="I178" s="803"/>
      <c r="J178" s="801"/>
      <c r="K178" s="801"/>
      <c r="L178" s="801"/>
      <c r="M178" s="801"/>
      <c r="N178" s="801"/>
      <c r="O178" s="801"/>
      <c r="P178" s="801"/>
      <c r="Q178" s="801"/>
      <c r="R178" s="801"/>
      <c r="S178" s="801"/>
      <c r="T178" s="801"/>
    </row>
    <row r="179" spans="2:20" ht="18" customHeight="1">
      <c r="B179" s="804"/>
      <c r="C179" s="804"/>
      <c r="D179" s="804"/>
      <c r="E179" s="804"/>
      <c r="F179" s="804"/>
      <c r="G179" s="804"/>
      <c r="H179" s="803"/>
      <c r="I179" s="803"/>
      <c r="J179" s="801"/>
      <c r="K179" s="801"/>
      <c r="L179" s="801"/>
      <c r="M179" s="801"/>
      <c r="N179" s="801"/>
      <c r="O179" s="801"/>
      <c r="P179" s="801"/>
      <c r="Q179" s="801"/>
      <c r="R179" s="801"/>
      <c r="S179" s="801"/>
      <c r="T179" s="801"/>
    </row>
    <row r="180" spans="2:20" ht="18" customHeight="1">
      <c r="B180" s="804"/>
      <c r="C180" s="804"/>
      <c r="D180" s="804"/>
      <c r="E180" s="804"/>
      <c r="F180" s="804"/>
      <c r="G180" s="804"/>
      <c r="H180" s="803"/>
      <c r="I180" s="803"/>
      <c r="J180" s="801"/>
      <c r="K180" s="801"/>
      <c r="L180" s="801"/>
      <c r="M180" s="801"/>
      <c r="N180" s="801"/>
      <c r="O180" s="801"/>
      <c r="P180" s="801"/>
      <c r="Q180" s="801"/>
      <c r="R180" s="801"/>
      <c r="S180" s="801"/>
      <c r="T180" s="801"/>
    </row>
    <row r="181" spans="2:20" ht="18" customHeight="1">
      <c r="B181" s="804"/>
      <c r="C181" s="804"/>
      <c r="D181" s="804"/>
      <c r="E181" s="804"/>
      <c r="F181" s="804"/>
      <c r="G181" s="804"/>
      <c r="H181" s="803"/>
      <c r="I181" s="803"/>
      <c r="J181" s="801"/>
      <c r="K181" s="801"/>
      <c r="L181" s="801"/>
      <c r="M181" s="801"/>
      <c r="N181" s="801"/>
      <c r="O181" s="801"/>
      <c r="P181" s="801"/>
      <c r="Q181" s="801"/>
      <c r="R181" s="801"/>
      <c r="S181" s="801"/>
      <c r="T181" s="801"/>
    </row>
    <row r="182" spans="2:20" ht="18" customHeight="1">
      <c r="B182" s="804"/>
      <c r="C182" s="804"/>
      <c r="D182" s="804"/>
      <c r="E182" s="804"/>
      <c r="F182" s="804"/>
      <c r="G182" s="804"/>
      <c r="H182" s="803"/>
      <c r="I182" s="803"/>
      <c r="J182" s="801"/>
      <c r="K182" s="801"/>
      <c r="L182" s="801"/>
      <c r="M182" s="801"/>
      <c r="N182" s="801"/>
      <c r="O182" s="801"/>
      <c r="P182" s="801"/>
      <c r="Q182" s="801"/>
      <c r="R182" s="801"/>
      <c r="S182" s="801"/>
      <c r="T182" s="801"/>
    </row>
    <row r="183" spans="2:20" ht="18" customHeight="1">
      <c r="B183" s="804"/>
      <c r="C183" s="804"/>
      <c r="D183" s="804"/>
      <c r="E183" s="804"/>
      <c r="F183" s="804"/>
      <c r="G183" s="804"/>
      <c r="H183" s="803"/>
      <c r="I183" s="803"/>
      <c r="J183" s="801"/>
      <c r="K183" s="801"/>
      <c r="L183" s="801"/>
      <c r="M183" s="801"/>
      <c r="N183" s="801"/>
      <c r="O183" s="801"/>
      <c r="P183" s="801"/>
      <c r="Q183" s="801"/>
      <c r="R183" s="801"/>
      <c r="S183" s="801"/>
      <c r="T183" s="801"/>
    </row>
    <row r="184" spans="2:20" ht="18" customHeight="1">
      <c r="B184" s="804"/>
      <c r="C184" s="804"/>
      <c r="D184" s="804"/>
      <c r="E184" s="804"/>
      <c r="F184" s="804"/>
      <c r="G184" s="804"/>
      <c r="H184" s="803"/>
      <c r="I184" s="803"/>
      <c r="J184" s="801"/>
      <c r="K184" s="801"/>
      <c r="L184" s="801"/>
      <c r="M184" s="801"/>
      <c r="N184" s="801"/>
      <c r="O184" s="801"/>
      <c r="P184" s="801"/>
      <c r="Q184" s="801"/>
      <c r="R184" s="801"/>
      <c r="S184" s="801"/>
      <c r="T184" s="801"/>
    </row>
    <row r="185" spans="2:20" ht="18" customHeight="1">
      <c r="B185" s="804"/>
      <c r="C185" s="804"/>
      <c r="D185" s="804"/>
      <c r="E185" s="804"/>
      <c r="F185" s="804"/>
      <c r="G185" s="804"/>
      <c r="H185" s="803"/>
      <c r="I185" s="803"/>
      <c r="J185" s="801"/>
      <c r="K185" s="801"/>
      <c r="L185" s="801"/>
      <c r="M185" s="801"/>
      <c r="N185" s="801"/>
      <c r="O185" s="801"/>
      <c r="P185" s="801"/>
      <c r="Q185" s="801"/>
      <c r="R185" s="801"/>
      <c r="S185" s="801"/>
      <c r="T185" s="801"/>
    </row>
    <row r="186" spans="2:20" ht="18" customHeight="1">
      <c r="B186" s="804"/>
      <c r="C186" s="804"/>
      <c r="D186" s="804"/>
      <c r="E186" s="804"/>
      <c r="F186" s="804"/>
      <c r="G186" s="804"/>
      <c r="H186" s="803"/>
      <c r="I186" s="803"/>
      <c r="J186" s="801"/>
      <c r="K186" s="801"/>
      <c r="L186" s="801"/>
      <c r="M186" s="801"/>
      <c r="N186" s="801"/>
      <c r="O186" s="801"/>
      <c r="P186" s="801"/>
      <c r="Q186" s="801"/>
      <c r="R186" s="801"/>
      <c r="S186" s="801"/>
      <c r="T186" s="801"/>
    </row>
    <row r="187" spans="2:20" ht="18" customHeight="1">
      <c r="B187" s="804"/>
      <c r="C187" s="804"/>
      <c r="D187" s="804"/>
      <c r="E187" s="804"/>
      <c r="F187" s="804"/>
      <c r="G187" s="804"/>
      <c r="H187" s="803"/>
      <c r="I187" s="803"/>
      <c r="J187" s="801"/>
      <c r="K187" s="801"/>
      <c r="L187" s="801"/>
      <c r="M187" s="801"/>
      <c r="N187" s="801"/>
      <c r="O187" s="801"/>
      <c r="P187" s="801"/>
      <c r="Q187" s="801"/>
      <c r="R187" s="801"/>
      <c r="S187" s="801"/>
      <c r="T187" s="801"/>
    </row>
    <row r="188" spans="2:20" ht="18" customHeight="1">
      <c r="B188" s="804"/>
      <c r="C188" s="804"/>
      <c r="D188" s="804"/>
      <c r="E188" s="804"/>
      <c r="F188" s="804"/>
      <c r="G188" s="804"/>
      <c r="H188" s="803"/>
      <c r="I188" s="803"/>
      <c r="J188" s="801"/>
      <c r="K188" s="801"/>
      <c r="L188" s="801"/>
      <c r="M188" s="801"/>
      <c r="N188" s="801"/>
      <c r="O188" s="801"/>
      <c r="P188" s="801"/>
      <c r="Q188" s="801"/>
      <c r="R188" s="801"/>
      <c r="S188" s="801"/>
      <c r="T188" s="801"/>
    </row>
    <row r="189" spans="2:20" ht="18" customHeight="1">
      <c r="B189" s="804"/>
      <c r="C189" s="804"/>
      <c r="D189" s="804"/>
      <c r="E189" s="804"/>
      <c r="F189" s="804"/>
      <c r="G189" s="804"/>
      <c r="H189" s="803"/>
      <c r="I189" s="803"/>
      <c r="J189" s="801"/>
      <c r="K189" s="801"/>
      <c r="L189" s="801"/>
      <c r="M189" s="801"/>
      <c r="N189" s="801"/>
      <c r="O189" s="801"/>
      <c r="P189" s="801"/>
      <c r="Q189" s="801"/>
      <c r="R189" s="801"/>
      <c r="S189" s="801"/>
      <c r="T189" s="801"/>
    </row>
    <row r="190" spans="2:20" ht="18" customHeight="1">
      <c r="B190" s="804"/>
      <c r="C190" s="804"/>
      <c r="D190" s="804"/>
      <c r="E190" s="804"/>
      <c r="F190" s="804"/>
      <c r="G190" s="804"/>
      <c r="H190" s="803"/>
      <c r="I190" s="803"/>
      <c r="J190" s="801"/>
      <c r="K190" s="801"/>
      <c r="L190" s="801"/>
      <c r="M190" s="801"/>
      <c r="N190" s="801"/>
      <c r="O190" s="801"/>
      <c r="P190" s="801"/>
      <c r="Q190" s="801"/>
      <c r="R190" s="801"/>
      <c r="S190" s="801"/>
      <c r="T190" s="801"/>
    </row>
    <row r="191" spans="2:20" ht="18" customHeight="1">
      <c r="B191" s="804"/>
      <c r="C191" s="804"/>
      <c r="D191" s="804"/>
      <c r="E191" s="804"/>
      <c r="F191" s="804"/>
      <c r="G191" s="804"/>
      <c r="H191" s="803"/>
      <c r="I191" s="803"/>
      <c r="J191" s="801"/>
      <c r="K191" s="801"/>
      <c r="L191" s="801"/>
      <c r="M191" s="801"/>
      <c r="N191" s="801"/>
      <c r="O191" s="801"/>
      <c r="P191" s="801"/>
      <c r="Q191" s="801"/>
      <c r="R191" s="801"/>
      <c r="S191" s="801"/>
      <c r="T191" s="801"/>
    </row>
    <row r="192" spans="2:20" ht="18" customHeight="1">
      <c r="B192" s="804"/>
      <c r="C192" s="804"/>
      <c r="D192" s="804"/>
      <c r="E192" s="804"/>
      <c r="F192" s="804"/>
      <c r="G192" s="804"/>
      <c r="H192" s="803"/>
      <c r="I192" s="803"/>
      <c r="J192" s="801"/>
      <c r="K192" s="801"/>
      <c r="L192" s="801"/>
      <c r="M192" s="801"/>
      <c r="N192" s="801"/>
      <c r="O192" s="801"/>
      <c r="P192" s="801"/>
      <c r="Q192" s="801"/>
      <c r="R192" s="801"/>
      <c r="S192" s="801"/>
      <c r="T192" s="801"/>
    </row>
    <row r="193" spans="2:20" ht="18" customHeight="1">
      <c r="B193" s="804"/>
      <c r="C193" s="804"/>
      <c r="D193" s="804"/>
      <c r="E193" s="804"/>
      <c r="F193" s="804"/>
      <c r="G193" s="804"/>
      <c r="H193" s="803"/>
      <c r="I193" s="803"/>
      <c r="J193" s="801"/>
      <c r="K193" s="801"/>
      <c r="L193" s="801"/>
      <c r="M193" s="801"/>
      <c r="N193" s="801"/>
      <c r="O193" s="801"/>
      <c r="P193" s="801"/>
      <c r="Q193" s="801"/>
      <c r="R193" s="801"/>
      <c r="S193" s="801"/>
      <c r="T193" s="801"/>
    </row>
    <row r="194" spans="2:20" ht="18" customHeight="1">
      <c r="B194" s="804"/>
      <c r="C194" s="804"/>
      <c r="D194" s="804"/>
      <c r="E194" s="804"/>
      <c r="F194" s="804"/>
      <c r="G194" s="804"/>
      <c r="H194" s="803"/>
      <c r="I194" s="803"/>
      <c r="J194" s="801"/>
      <c r="K194" s="801"/>
      <c r="L194" s="801"/>
      <c r="M194" s="801"/>
      <c r="N194" s="801"/>
      <c r="O194" s="801"/>
      <c r="P194" s="801"/>
      <c r="Q194" s="801"/>
      <c r="R194" s="801"/>
      <c r="S194" s="801"/>
      <c r="T194" s="801"/>
    </row>
    <row r="195" spans="2:20" ht="18" customHeight="1">
      <c r="B195" s="804"/>
      <c r="C195" s="804"/>
      <c r="D195" s="804"/>
      <c r="E195" s="804"/>
      <c r="F195" s="804"/>
      <c r="G195" s="804"/>
      <c r="H195" s="803"/>
      <c r="I195" s="803"/>
      <c r="J195" s="801"/>
      <c r="K195" s="801"/>
      <c r="L195" s="801"/>
      <c r="M195" s="801"/>
      <c r="N195" s="801"/>
      <c r="O195" s="801"/>
      <c r="P195" s="801"/>
      <c r="Q195" s="801"/>
      <c r="R195" s="801"/>
      <c r="S195" s="801"/>
      <c r="T195" s="801"/>
    </row>
    <row r="196" spans="2:20" ht="18" customHeight="1">
      <c r="B196" s="804"/>
      <c r="C196" s="804"/>
      <c r="D196" s="804"/>
      <c r="E196" s="804"/>
      <c r="F196" s="804"/>
      <c r="G196" s="804"/>
      <c r="H196" s="803"/>
      <c r="I196" s="803"/>
      <c r="J196" s="801"/>
      <c r="K196" s="801"/>
      <c r="L196" s="801"/>
      <c r="M196" s="801"/>
      <c r="N196" s="801"/>
      <c r="O196" s="801"/>
      <c r="P196" s="801"/>
      <c r="Q196" s="801"/>
      <c r="R196" s="801"/>
      <c r="S196" s="801"/>
      <c r="T196" s="801"/>
    </row>
    <row r="197" spans="2:20" ht="18" customHeight="1">
      <c r="B197" s="804"/>
      <c r="C197" s="804"/>
      <c r="D197" s="804"/>
      <c r="E197" s="804"/>
      <c r="F197" s="804"/>
      <c r="G197" s="804"/>
      <c r="H197" s="803"/>
      <c r="I197" s="803"/>
      <c r="J197" s="801"/>
      <c r="K197" s="801"/>
      <c r="L197" s="801"/>
      <c r="M197" s="801"/>
      <c r="N197" s="801"/>
      <c r="O197" s="801"/>
      <c r="P197" s="801"/>
      <c r="Q197" s="801"/>
      <c r="R197" s="801"/>
      <c r="S197" s="801"/>
      <c r="T197" s="801"/>
    </row>
    <row r="198" spans="2:20" ht="18" customHeight="1">
      <c r="B198" s="804"/>
      <c r="C198" s="804"/>
      <c r="D198" s="804"/>
      <c r="E198" s="804"/>
      <c r="F198" s="804"/>
      <c r="G198" s="804"/>
      <c r="H198" s="803"/>
      <c r="I198" s="803"/>
      <c r="J198" s="801"/>
      <c r="K198" s="801"/>
      <c r="L198" s="801"/>
      <c r="M198" s="801"/>
      <c r="N198" s="801"/>
      <c r="O198" s="801"/>
      <c r="P198" s="801"/>
      <c r="Q198" s="801"/>
      <c r="R198" s="801"/>
      <c r="S198" s="801"/>
      <c r="T198" s="801"/>
    </row>
    <row r="199" spans="2:20" ht="18" customHeight="1">
      <c r="B199" s="804"/>
      <c r="C199" s="804"/>
      <c r="D199" s="804"/>
      <c r="E199" s="804"/>
      <c r="F199" s="804"/>
      <c r="G199" s="804"/>
      <c r="H199" s="803"/>
      <c r="I199" s="803"/>
      <c r="J199" s="801"/>
      <c r="K199" s="801"/>
      <c r="L199" s="801"/>
      <c r="M199" s="801"/>
      <c r="N199" s="801"/>
      <c r="O199" s="801"/>
      <c r="P199" s="801"/>
      <c r="Q199" s="801"/>
      <c r="R199" s="801"/>
      <c r="S199" s="801"/>
      <c r="T199" s="801"/>
    </row>
    <row r="200" spans="2:20" ht="18" customHeight="1">
      <c r="B200" s="804"/>
      <c r="C200" s="804"/>
      <c r="D200" s="804"/>
      <c r="E200" s="804"/>
      <c r="F200" s="804"/>
      <c r="G200" s="804"/>
      <c r="H200" s="803"/>
      <c r="I200" s="803"/>
      <c r="J200" s="801"/>
      <c r="K200" s="801"/>
      <c r="L200" s="801"/>
      <c r="M200" s="801"/>
      <c r="N200" s="801"/>
      <c r="O200" s="801"/>
      <c r="P200" s="801"/>
      <c r="Q200" s="801"/>
      <c r="R200" s="801"/>
      <c r="S200" s="801"/>
      <c r="T200" s="801"/>
    </row>
    <row r="201" spans="2:20" ht="18" customHeight="1">
      <c r="B201" s="802"/>
      <c r="C201" s="802"/>
      <c r="D201" s="802"/>
      <c r="E201" s="802"/>
      <c r="F201" s="802"/>
      <c r="G201" s="802"/>
      <c r="H201" s="802"/>
      <c r="I201" s="802"/>
      <c r="J201" s="801"/>
      <c r="K201" s="801"/>
      <c r="L201" s="801"/>
      <c r="M201" s="801"/>
      <c r="N201" s="801"/>
      <c r="O201" s="801"/>
      <c r="P201" s="801"/>
      <c r="Q201" s="801"/>
      <c r="R201" s="801"/>
      <c r="S201" s="801"/>
      <c r="T201" s="801"/>
    </row>
    <row r="202" spans="2:20" ht="16.5">
      <c r="B202" s="802"/>
      <c r="C202" s="802"/>
      <c r="D202" s="802"/>
      <c r="E202" s="802"/>
      <c r="F202" s="802"/>
      <c r="G202" s="802"/>
      <c r="H202" s="802"/>
      <c r="I202" s="802"/>
      <c r="J202" s="801"/>
      <c r="K202" s="801"/>
      <c r="L202" s="801"/>
      <c r="M202" s="801"/>
      <c r="N202" s="801"/>
      <c r="O202" s="801"/>
      <c r="P202" s="801"/>
      <c r="Q202" s="801"/>
      <c r="R202" s="801"/>
      <c r="S202" s="801"/>
      <c r="T202" s="801"/>
    </row>
    <row r="203" spans="2:20" ht="16.5">
      <c r="B203" s="802"/>
      <c r="C203" s="802"/>
      <c r="D203" s="802"/>
      <c r="E203" s="802"/>
      <c r="F203" s="802"/>
      <c r="G203" s="802"/>
      <c r="H203" s="802"/>
      <c r="I203" s="802"/>
      <c r="J203" s="801"/>
      <c r="K203" s="801"/>
      <c r="L203" s="801"/>
      <c r="M203" s="801"/>
      <c r="N203" s="801"/>
      <c r="O203" s="801"/>
      <c r="P203" s="801"/>
      <c r="Q203" s="801"/>
      <c r="R203" s="801"/>
      <c r="S203" s="801"/>
      <c r="T203" s="801"/>
    </row>
  </sheetData>
  <mergeCells count="33">
    <mergeCell ref="C25:E25"/>
    <mergeCell ref="C26:D26"/>
    <mergeCell ref="C27:D27"/>
    <mergeCell ref="C28:E28"/>
    <mergeCell ref="A29:I29"/>
    <mergeCell ref="A24:B28"/>
    <mergeCell ref="G24:I28"/>
    <mergeCell ref="H22:I22"/>
    <mergeCell ref="H17:I17"/>
    <mergeCell ref="B3:B6"/>
    <mergeCell ref="B23:I23"/>
    <mergeCell ref="H18:I18"/>
    <mergeCell ref="F19:G19"/>
    <mergeCell ref="H19:I19"/>
    <mergeCell ref="F20:G20"/>
    <mergeCell ref="H20:I20"/>
    <mergeCell ref="F18:G18"/>
    <mergeCell ref="B7:B15"/>
    <mergeCell ref="H3:I15"/>
    <mergeCell ref="C7:G15"/>
    <mergeCell ref="A1:I1"/>
    <mergeCell ref="C2:G2"/>
    <mergeCell ref="H2:I2"/>
    <mergeCell ref="C3:G3"/>
    <mergeCell ref="C4:G4"/>
    <mergeCell ref="A2:A22"/>
    <mergeCell ref="C5:G5"/>
    <mergeCell ref="C6:G6"/>
    <mergeCell ref="B16:I16"/>
    <mergeCell ref="F17:G17"/>
    <mergeCell ref="F21:G21"/>
    <mergeCell ref="H21:I21"/>
    <mergeCell ref="F22:G22"/>
  </mergeCells>
  <phoneticPr fontId="140"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F7AFB-309B-4B9F-B715-6566D3CA0D32}">
  <dimension ref="A1:Q10"/>
  <sheetViews>
    <sheetView workbookViewId="0">
      <selection activeCell="N6" sqref="N6:P6"/>
    </sheetView>
  </sheetViews>
  <sheetFormatPr defaultColWidth="9" defaultRowHeight="14.25"/>
  <cols>
    <col min="1" max="2" width="10.7109375" style="652" customWidth="1"/>
    <col min="3" max="4" width="15.7109375" style="652" customWidth="1"/>
    <col min="5" max="13" width="10.7109375" style="652" customWidth="1"/>
    <col min="14" max="14" width="15.7109375" style="652" customWidth="1"/>
    <col min="15" max="16" width="25.7109375" style="652" customWidth="1"/>
    <col min="17" max="17" width="10.7109375" style="652" customWidth="1"/>
    <col min="18" max="16384" width="9" style="652"/>
  </cols>
  <sheetData>
    <row r="1" spans="1:17" ht="39.950000000000003" customHeight="1">
      <c r="A1" s="1637" t="s">
        <v>4715</v>
      </c>
      <c r="B1" s="1637"/>
      <c r="C1" s="1637"/>
      <c r="D1" s="1637"/>
      <c r="E1" s="1637"/>
      <c r="F1" s="1637"/>
      <c r="G1" s="1637"/>
      <c r="H1" s="1637"/>
      <c r="I1" s="1637"/>
      <c r="J1" s="1637"/>
      <c r="K1" s="1637"/>
      <c r="L1" s="1637"/>
      <c r="M1" s="1637"/>
      <c r="N1" s="1637"/>
      <c r="O1" s="1637"/>
      <c r="P1" s="1637"/>
      <c r="Q1" s="1637"/>
    </row>
    <row r="2" spans="1:17" ht="39.950000000000003" customHeight="1">
      <c r="A2" s="1650" t="s">
        <v>1587</v>
      </c>
      <c r="B2" s="1653" t="s">
        <v>2075</v>
      </c>
      <c r="C2" s="1638" t="s">
        <v>139</v>
      </c>
      <c r="D2" s="1640"/>
      <c r="E2" s="1638" t="s">
        <v>1560</v>
      </c>
      <c r="F2" s="1639"/>
      <c r="G2" s="1639"/>
      <c r="H2" s="1639"/>
      <c r="I2" s="1639"/>
      <c r="J2" s="1639"/>
      <c r="K2" s="1639"/>
      <c r="L2" s="1640"/>
      <c r="M2" s="1650" t="s">
        <v>4714</v>
      </c>
      <c r="N2" s="1641" t="s">
        <v>4713</v>
      </c>
      <c r="O2" s="1642"/>
      <c r="P2" s="1642"/>
      <c r="Q2" s="1650"/>
    </row>
    <row r="3" spans="1:17" ht="39.950000000000003" customHeight="1">
      <c r="A3" s="1651"/>
      <c r="B3" s="1654"/>
      <c r="C3" s="1656"/>
      <c r="D3" s="1657"/>
      <c r="E3" s="799" t="s">
        <v>3385</v>
      </c>
      <c r="F3" s="799" t="s">
        <v>3386</v>
      </c>
      <c r="G3" s="799" t="s">
        <v>4529</v>
      </c>
      <c r="H3" s="799" t="s">
        <v>3386</v>
      </c>
      <c r="I3" s="799" t="s">
        <v>3389</v>
      </c>
      <c r="J3" s="799" t="s">
        <v>3386</v>
      </c>
      <c r="K3" s="799" t="s">
        <v>3391</v>
      </c>
      <c r="L3" s="799" t="s">
        <v>3386</v>
      </c>
      <c r="M3" s="1651"/>
      <c r="N3" s="799" t="s">
        <v>4712</v>
      </c>
      <c r="O3" s="799" t="s">
        <v>4</v>
      </c>
      <c r="P3" s="799" t="s">
        <v>4</v>
      </c>
      <c r="Q3" s="1651"/>
    </row>
    <row r="4" spans="1:17" ht="65.099999999999994" customHeight="1">
      <c r="A4" s="1651"/>
      <c r="B4" s="796" t="s">
        <v>1308</v>
      </c>
      <c r="C4" s="1643" t="s">
        <v>4711</v>
      </c>
      <c r="D4" s="1644"/>
      <c r="E4" s="796" t="s">
        <v>3506</v>
      </c>
      <c r="F4" s="1645">
        <v>3</v>
      </c>
      <c r="G4" s="796" t="s">
        <v>3507</v>
      </c>
      <c r="H4" s="798">
        <v>1</v>
      </c>
      <c r="I4" s="1647" t="s">
        <v>3432</v>
      </c>
      <c r="J4" s="1645">
        <v>3</v>
      </c>
      <c r="K4" s="796" t="s">
        <v>4710</v>
      </c>
      <c r="L4" s="797">
        <v>3</v>
      </c>
      <c r="M4" s="1651"/>
      <c r="N4" s="792" t="s">
        <v>4709</v>
      </c>
      <c r="O4" s="792" t="s">
        <v>4208</v>
      </c>
      <c r="P4" s="792" t="s">
        <v>3383</v>
      </c>
      <c r="Q4" s="1651"/>
    </row>
    <row r="5" spans="1:17" ht="65.099999999999994" customHeight="1">
      <c r="A5" s="1651"/>
      <c r="B5" s="796" t="s">
        <v>3529</v>
      </c>
      <c r="C5" s="1643" t="s">
        <v>4708</v>
      </c>
      <c r="D5" s="1644"/>
      <c r="E5" s="1647" t="s">
        <v>3414</v>
      </c>
      <c r="F5" s="1646"/>
      <c r="G5" s="796" t="s">
        <v>3454</v>
      </c>
      <c r="H5" s="1645">
        <v>3</v>
      </c>
      <c r="I5" s="1655"/>
      <c r="J5" s="1646"/>
      <c r="K5" s="1647" t="s">
        <v>4699</v>
      </c>
      <c r="L5" s="1645">
        <v>1</v>
      </c>
      <c r="M5" s="1651"/>
      <c r="N5" s="792" t="s">
        <v>4707</v>
      </c>
      <c r="O5" s="792" t="s">
        <v>4706</v>
      </c>
      <c r="P5" s="792" t="s">
        <v>4705</v>
      </c>
      <c r="Q5" s="1651"/>
    </row>
    <row r="6" spans="1:17" ht="65.099999999999994" customHeight="1">
      <c r="A6" s="1651"/>
      <c r="B6" s="796" t="s">
        <v>3531</v>
      </c>
      <c r="C6" s="1643" t="s">
        <v>4704</v>
      </c>
      <c r="D6" s="1644"/>
      <c r="E6" s="1655"/>
      <c r="F6" s="1646"/>
      <c r="G6" s="796" t="s">
        <v>3457</v>
      </c>
      <c r="H6" s="1646"/>
      <c r="I6" s="1655"/>
      <c r="J6" s="1646"/>
      <c r="K6" s="1648"/>
      <c r="L6" s="1646"/>
      <c r="M6" s="1651"/>
      <c r="N6" s="1641" t="s">
        <v>4703</v>
      </c>
      <c r="O6" s="1642"/>
      <c r="P6" s="1642"/>
      <c r="Q6" s="1651"/>
    </row>
    <row r="7" spans="1:17" ht="65.099999999999994" customHeight="1">
      <c r="A7" s="1651"/>
      <c r="B7" s="796" t="s">
        <v>3533</v>
      </c>
      <c r="C7" s="1643" t="s">
        <v>4702</v>
      </c>
      <c r="D7" s="1644"/>
      <c r="E7" s="1655"/>
      <c r="F7" s="1646"/>
      <c r="G7" s="796" t="s">
        <v>3451</v>
      </c>
      <c r="H7" s="1646"/>
      <c r="I7" s="1655"/>
      <c r="J7" s="1646"/>
      <c r="K7" s="796" t="s">
        <v>3457</v>
      </c>
      <c r="L7" s="1646"/>
      <c r="M7" s="1651"/>
      <c r="N7" s="792" t="s">
        <v>4503</v>
      </c>
      <c r="O7" s="1643" t="s">
        <v>4701</v>
      </c>
      <c r="P7" s="1644"/>
      <c r="Q7" s="1651"/>
    </row>
    <row r="8" spans="1:17" ht="65.099999999999994" customHeight="1">
      <c r="A8" s="1651"/>
      <c r="B8" s="796" t="s">
        <v>3536</v>
      </c>
      <c r="C8" s="1643" t="s">
        <v>4700</v>
      </c>
      <c r="D8" s="1644"/>
      <c r="E8" s="1655"/>
      <c r="F8" s="1646"/>
      <c r="G8" s="796" t="s">
        <v>3448</v>
      </c>
      <c r="H8" s="1646"/>
      <c r="I8" s="1655"/>
      <c r="J8" s="1646"/>
      <c r="K8" s="1647" t="s">
        <v>4699</v>
      </c>
      <c r="L8" s="1646"/>
      <c r="M8" s="1651"/>
      <c r="N8" s="792" t="s">
        <v>4698</v>
      </c>
      <c r="O8" s="1643" t="s">
        <v>4697</v>
      </c>
      <c r="P8" s="1644"/>
      <c r="Q8" s="1651"/>
    </row>
    <row r="9" spans="1:17" ht="65.099999999999994" customHeight="1">
      <c r="A9" s="1652"/>
      <c r="B9" s="796" t="s">
        <v>3538</v>
      </c>
      <c r="C9" s="1643" t="s">
        <v>4696</v>
      </c>
      <c r="D9" s="1644"/>
      <c r="E9" s="1648"/>
      <c r="F9" s="1646"/>
      <c r="G9" s="796" t="s">
        <v>3460</v>
      </c>
      <c r="H9" s="1646"/>
      <c r="I9" s="1648"/>
      <c r="J9" s="1646"/>
      <c r="K9" s="1648"/>
      <c r="L9" s="1646"/>
      <c r="M9" s="1652"/>
      <c r="N9" s="792" t="s">
        <v>1568</v>
      </c>
      <c r="O9" s="1643" t="s">
        <v>4695</v>
      </c>
      <c r="P9" s="1644"/>
      <c r="Q9" s="1652"/>
    </row>
    <row r="10" spans="1:17" ht="39.950000000000003" customHeight="1">
      <c r="A10" s="1649"/>
      <c r="B10" s="1649"/>
      <c r="C10" s="1649"/>
      <c r="D10" s="1649"/>
      <c r="E10" s="1649"/>
      <c r="F10" s="1649"/>
      <c r="G10" s="1649"/>
      <c r="H10" s="1649"/>
      <c r="I10" s="1649"/>
      <c r="J10" s="1649"/>
      <c r="K10" s="1649"/>
      <c r="L10" s="1649"/>
      <c r="M10" s="1649"/>
      <c r="N10" s="1649"/>
      <c r="O10" s="1649"/>
      <c r="P10" s="1649"/>
      <c r="Q10" s="1649"/>
    </row>
  </sheetData>
  <mergeCells count="27">
    <mergeCell ref="A10:Q10"/>
    <mergeCell ref="A2:A9"/>
    <mergeCell ref="B2:B3"/>
    <mergeCell ref="E5:E9"/>
    <mergeCell ref="F4:F9"/>
    <mergeCell ref="H5:H9"/>
    <mergeCell ref="I4:I9"/>
    <mergeCell ref="J4:J9"/>
    <mergeCell ref="M2:M9"/>
    <mergeCell ref="Q2:Q9"/>
    <mergeCell ref="C9:D9"/>
    <mergeCell ref="O9:P9"/>
    <mergeCell ref="C2:D3"/>
    <mergeCell ref="C6:D6"/>
    <mergeCell ref="A1:Q1"/>
    <mergeCell ref="E2:L2"/>
    <mergeCell ref="N2:P2"/>
    <mergeCell ref="C4:D4"/>
    <mergeCell ref="C5:D5"/>
    <mergeCell ref="L5:L9"/>
    <mergeCell ref="K5:K6"/>
    <mergeCell ref="K8:K9"/>
    <mergeCell ref="N6:P6"/>
    <mergeCell ref="C7:D7"/>
    <mergeCell ref="O7:P7"/>
    <mergeCell ref="C8:D8"/>
    <mergeCell ref="O8:P8"/>
  </mergeCells>
  <phoneticPr fontId="140" type="noConversion"/>
  <conditionalFormatting sqref="B5:B9">
    <cfRule type="expression" dxfId="17" priority="6">
      <formula>NOT(OR($U5="辅药力2",$U5="",AND($U5&lt;&gt;"",$U5&gt;0)))</formula>
    </cfRule>
    <cfRule type="expression" dxfId="16" priority="7">
      <formula>$B5=6</formula>
    </cfRule>
    <cfRule type="expression" dxfId="15" priority="8">
      <formula>$B5=5</formula>
    </cfRule>
    <cfRule type="expression" dxfId="14" priority="9">
      <formula>$B5=4</formula>
    </cfRule>
    <cfRule type="expression" dxfId="13" priority="10">
      <formula>$B5=3</formula>
    </cfRule>
    <cfRule type="expression" dxfId="12" priority="11">
      <formula>$B5=2</formula>
    </cfRule>
    <cfRule type="containsText" dxfId="11" priority="12" operator="containsText" text="爆炸">
      <formula>NOT(ISERROR(SEARCH("爆炸",B5)))</formula>
    </cfRule>
  </conditionalFormatting>
  <conditionalFormatting sqref="C5:C9">
    <cfRule type="expression" dxfId="10" priority="1">
      <formula>$B5=6</formula>
    </cfRule>
    <cfRule type="expression" dxfId="9" priority="2">
      <formula>$B5=5</formula>
    </cfRule>
    <cfRule type="expression" dxfId="8" priority="3">
      <formula>$B5=4</formula>
    </cfRule>
    <cfRule type="expression" dxfId="7" priority="4">
      <formula>$B5=3</formula>
    </cfRule>
    <cfRule type="expression" dxfId="6" priority="5">
      <formula>$B5=2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9C2E-8EDA-4D51-9C25-E6A365DEA0BA}">
  <dimension ref="A1:N45"/>
  <sheetViews>
    <sheetView workbookViewId="0">
      <selection activeCell="N28" sqref="N28"/>
    </sheetView>
  </sheetViews>
  <sheetFormatPr defaultColWidth="9" defaultRowHeight="14.25"/>
  <cols>
    <col min="1" max="1" width="2.42578125" style="652" customWidth="1"/>
    <col min="2" max="2" width="10.7109375" style="652" customWidth="1"/>
    <col min="3" max="3" width="10" style="652" customWidth="1"/>
    <col min="4" max="4" width="12.85546875" style="652" customWidth="1"/>
    <col min="5" max="5" width="30.7109375" style="652" customWidth="1"/>
    <col min="6" max="13" width="10.7109375" style="652" customWidth="1"/>
    <col min="14" max="14" width="74.7109375" style="652" customWidth="1"/>
    <col min="15" max="16384" width="9" style="652"/>
  </cols>
  <sheetData>
    <row r="1" spans="1:14">
      <c r="A1" s="773" t="s">
        <v>1958</v>
      </c>
      <c r="B1" s="1658"/>
      <c r="C1" s="1658"/>
      <c r="D1" s="1658"/>
      <c r="E1" s="1658"/>
      <c r="F1" s="1658"/>
      <c r="G1" s="1658"/>
      <c r="H1" s="1658"/>
      <c r="I1" s="1658"/>
      <c r="J1" s="1658"/>
      <c r="K1" s="1658"/>
      <c r="L1" s="1658"/>
      <c r="M1" s="1658"/>
      <c r="N1" s="1658"/>
    </row>
    <row r="2" spans="1:14" ht="30" customHeight="1">
      <c r="A2" s="773"/>
      <c r="B2" s="1662" t="s">
        <v>4694</v>
      </c>
      <c r="C2" s="795" t="s">
        <v>4503</v>
      </c>
      <c r="D2" s="1659" t="s">
        <v>4693</v>
      </c>
      <c r="E2" s="1659"/>
      <c r="F2" s="1662" t="s">
        <v>4692</v>
      </c>
      <c r="G2" s="1660" t="s">
        <v>2075</v>
      </c>
      <c r="H2" s="1661"/>
      <c r="I2" s="1660" t="s">
        <v>2076</v>
      </c>
      <c r="J2" s="1661"/>
      <c r="K2" s="1659" t="s">
        <v>139</v>
      </c>
      <c r="L2" s="1659"/>
      <c r="M2" s="1659"/>
      <c r="N2" s="794" t="s">
        <v>2077</v>
      </c>
    </row>
    <row r="3" spans="1:14" ht="39.950000000000003" customHeight="1">
      <c r="A3" s="773"/>
      <c r="B3" s="1662"/>
      <c r="C3" s="792" t="s">
        <v>2025</v>
      </c>
      <c r="D3" s="1663" t="s">
        <v>2026</v>
      </c>
      <c r="E3" s="1663"/>
      <c r="F3" s="1662"/>
      <c r="G3" s="1643" t="s">
        <v>2079</v>
      </c>
      <c r="H3" s="1644"/>
      <c r="I3" s="1643" t="s">
        <v>1059</v>
      </c>
      <c r="J3" s="1644"/>
      <c r="K3" s="1663" t="s">
        <v>4691</v>
      </c>
      <c r="L3" s="1663"/>
      <c r="M3" s="1663"/>
      <c r="N3" s="793" t="s">
        <v>4690</v>
      </c>
    </row>
    <row r="4" spans="1:14" ht="39.950000000000003" customHeight="1">
      <c r="A4" s="773"/>
      <c r="B4" s="1662"/>
      <c r="C4" s="792">
        <v>1</v>
      </c>
      <c r="D4" s="1664" t="s">
        <v>2027</v>
      </c>
      <c r="E4" s="1664"/>
      <c r="F4" s="1662"/>
      <c r="G4" s="1643" t="s">
        <v>2084</v>
      </c>
      <c r="H4" s="1644"/>
      <c r="I4" s="1643" t="s">
        <v>1025</v>
      </c>
      <c r="J4" s="1644"/>
      <c r="K4" s="1663" t="s">
        <v>4689</v>
      </c>
      <c r="L4" s="1663"/>
      <c r="M4" s="1663"/>
      <c r="N4" s="793" t="s">
        <v>4688</v>
      </c>
    </row>
    <row r="5" spans="1:14" ht="39.950000000000003" customHeight="1">
      <c r="A5" s="773"/>
      <c r="B5" s="1662"/>
      <c r="C5" s="792">
        <v>2</v>
      </c>
      <c r="D5" s="1664" t="s">
        <v>2029</v>
      </c>
      <c r="E5" s="1664"/>
      <c r="F5" s="1662"/>
      <c r="G5" s="1643" t="s">
        <v>2087</v>
      </c>
      <c r="H5" s="1644"/>
      <c r="I5" s="1643" t="s">
        <v>1079</v>
      </c>
      <c r="J5" s="1644"/>
      <c r="K5" s="1663" t="s">
        <v>4687</v>
      </c>
      <c r="L5" s="1663"/>
      <c r="M5" s="1663"/>
      <c r="N5" s="793" t="s">
        <v>2090</v>
      </c>
    </row>
    <row r="6" spans="1:14" ht="39.950000000000003" customHeight="1">
      <c r="A6" s="773"/>
      <c r="B6" s="1662"/>
      <c r="C6" s="792">
        <v>3</v>
      </c>
      <c r="D6" s="1664" t="s">
        <v>2029</v>
      </c>
      <c r="E6" s="1664"/>
      <c r="F6" s="1662"/>
      <c r="G6" s="1643" t="s">
        <v>2093</v>
      </c>
      <c r="H6" s="1644"/>
      <c r="I6" s="1643" t="s">
        <v>783</v>
      </c>
      <c r="J6" s="1644"/>
      <c r="K6" s="1663" t="s">
        <v>4686</v>
      </c>
      <c r="L6" s="1663"/>
      <c r="M6" s="1663"/>
      <c r="N6" s="793" t="s">
        <v>4498</v>
      </c>
    </row>
    <row r="7" spans="1:14" ht="39.950000000000003" customHeight="1">
      <c r="A7" s="773"/>
      <c r="B7" s="1662"/>
      <c r="C7" s="792">
        <v>4</v>
      </c>
      <c r="D7" s="1664" t="s">
        <v>4685</v>
      </c>
      <c r="E7" s="1664"/>
      <c r="F7" s="1662"/>
      <c r="G7" s="1643" t="s">
        <v>2097</v>
      </c>
      <c r="H7" s="1644"/>
      <c r="I7" s="1643" t="s">
        <v>914</v>
      </c>
      <c r="J7" s="1644"/>
      <c r="K7" s="1663" t="s">
        <v>4684</v>
      </c>
      <c r="L7" s="1663"/>
      <c r="M7" s="1663"/>
      <c r="N7" s="793" t="s">
        <v>2100</v>
      </c>
    </row>
    <row r="8" spans="1:14" ht="39.950000000000003" customHeight="1">
      <c r="A8" s="773"/>
      <c r="B8" s="1662"/>
      <c r="C8" s="792">
        <v>5</v>
      </c>
      <c r="D8" s="1664" t="s">
        <v>4683</v>
      </c>
      <c r="E8" s="1664"/>
      <c r="F8" s="1662"/>
      <c r="G8" s="1643" t="s">
        <v>2101</v>
      </c>
      <c r="H8" s="1644"/>
      <c r="I8" s="1643" t="s">
        <v>914</v>
      </c>
      <c r="J8" s="1644"/>
      <c r="K8" s="1663" t="s">
        <v>4682</v>
      </c>
      <c r="L8" s="1663"/>
      <c r="M8" s="1663"/>
      <c r="N8" s="793" t="s">
        <v>2100</v>
      </c>
    </row>
    <row r="9" spans="1:14" ht="39.950000000000003" customHeight="1">
      <c r="A9" s="773"/>
      <c r="B9" s="1662"/>
      <c r="C9" s="792">
        <v>6</v>
      </c>
      <c r="D9" s="1664" t="s">
        <v>4681</v>
      </c>
      <c r="E9" s="1664"/>
      <c r="F9" s="1670" t="s">
        <v>4680</v>
      </c>
      <c r="G9" s="1668" t="s">
        <v>4679</v>
      </c>
      <c r="H9" s="1669"/>
      <c r="I9" s="1669"/>
      <c r="J9" s="1669"/>
      <c r="K9" s="1669"/>
      <c r="L9" s="1669"/>
      <c r="M9" s="1669"/>
      <c r="N9" s="1669"/>
    </row>
    <row r="10" spans="1:14" ht="39.950000000000003" customHeight="1">
      <c r="A10" s="773"/>
      <c r="B10" s="1662"/>
      <c r="C10" s="792">
        <v>7</v>
      </c>
      <c r="D10" s="1664" t="s">
        <v>2046</v>
      </c>
      <c r="E10" s="1664"/>
      <c r="F10" s="1670"/>
      <c r="G10" s="792" t="s">
        <v>4678</v>
      </c>
      <c r="H10" s="1663" t="s">
        <v>4677</v>
      </c>
      <c r="I10" s="1663"/>
      <c r="J10" s="1663"/>
      <c r="K10" s="1663"/>
      <c r="L10" s="1663"/>
      <c r="M10" s="1663"/>
      <c r="N10" s="1663"/>
    </row>
    <row r="11" spans="1:14" ht="39.950000000000003" customHeight="1">
      <c r="A11" s="773"/>
      <c r="B11" s="1662"/>
      <c r="C11" s="792">
        <v>8</v>
      </c>
      <c r="D11" s="1664" t="s">
        <v>4676</v>
      </c>
      <c r="E11" s="1664"/>
      <c r="F11" s="1670"/>
      <c r="G11" s="1671" t="s">
        <v>2140</v>
      </c>
      <c r="H11" s="1672"/>
      <c r="I11" s="1672"/>
      <c r="J11" s="1672"/>
      <c r="K11" s="1672"/>
      <c r="L11" s="1672"/>
      <c r="M11" s="1672"/>
      <c r="N11" s="1672"/>
    </row>
    <row r="12" spans="1:14" ht="39.950000000000003" customHeight="1">
      <c r="A12" s="773"/>
      <c r="B12" s="1662"/>
      <c r="C12" s="792">
        <v>9</v>
      </c>
      <c r="D12" s="1664"/>
      <c r="E12" s="1664"/>
      <c r="F12" s="1670"/>
      <c r="G12" s="1673"/>
      <c r="H12" s="1674"/>
      <c r="I12" s="1674"/>
      <c r="J12" s="1674"/>
      <c r="K12" s="1674"/>
      <c r="L12" s="1674"/>
      <c r="M12" s="1674"/>
      <c r="N12" s="1674"/>
    </row>
    <row r="13" spans="1:14" ht="13.5" customHeight="1">
      <c r="A13" s="773"/>
      <c r="B13" s="1678" t="s">
        <v>1587</v>
      </c>
      <c r="C13" s="1682" t="s">
        <v>2075</v>
      </c>
      <c r="D13" s="1659" t="s">
        <v>139</v>
      </c>
      <c r="E13" s="1659"/>
      <c r="F13" s="1659" t="s">
        <v>3385</v>
      </c>
      <c r="G13" s="1659" t="s">
        <v>3386</v>
      </c>
      <c r="H13" s="1659" t="s">
        <v>4529</v>
      </c>
      <c r="I13" s="1659" t="s">
        <v>3386</v>
      </c>
      <c r="J13" s="1659" t="s">
        <v>3389</v>
      </c>
      <c r="K13" s="1659" t="s">
        <v>3386</v>
      </c>
      <c r="L13" s="1659" t="s">
        <v>3391</v>
      </c>
      <c r="M13" s="1659" t="s">
        <v>3386</v>
      </c>
      <c r="N13" s="1682" t="s">
        <v>4483</v>
      </c>
    </row>
    <row r="14" spans="1:14">
      <c r="A14" s="773"/>
      <c r="B14" s="1679"/>
      <c r="C14" s="1683"/>
      <c r="D14" s="1659"/>
      <c r="E14" s="1659"/>
      <c r="F14" s="1659"/>
      <c r="G14" s="1659"/>
      <c r="H14" s="1659"/>
      <c r="I14" s="1659"/>
      <c r="J14" s="1659"/>
      <c r="K14" s="1659"/>
      <c r="L14" s="1659"/>
      <c r="M14" s="1659"/>
      <c r="N14" s="1683"/>
    </row>
    <row r="15" spans="1:14" ht="20.100000000000001" customHeight="1">
      <c r="A15" s="773"/>
      <c r="B15" s="1679"/>
      <c r="C15" s="792" t="s">
        <v>2141</v>
      </c>
      <c r="D15" s="1664" t="s">
        <v>4675</v>
      </c>
      <c r="E15" s="1664"/>
      <c r="F15" s="1665" t="s">
        <v>3511</v>
      </c>
      <c r="G15" s="1665">
        <v>1</v>
      </c>
      <c r="H15" s="792" t="s">
        <v>3454</v>
      </c>
      <c r="I15" s="1665">
        <v>6</v>
      </c>
      <c r="J15" s="1665" t="s">
        <v>4667</v>
      </c>
      <c r="K15" s="1665">
        <v>1</v>
      </c>
      <c r="L15" s="792" t="s">
        <v>3407</v>
      </c>
      <c r="M15" s="1665">
        <v>3</v>
      </c>
      <c r="N15" s="1689" t="s">
        <v>4674</v>
      </c>
    </row>
    <row r="16" spans="1:14" ht="20.100000000000001" customHeight="1">
      <c r="A16" s="773"/>
      <c r="B16" s="1679"/>
      <c r="C16" s="792" t="s">
        <v>2143</v>
      </c>
      <c r="D16" s="1664" t="s">
        <v>4673</v>
      </c>
      <c r="E16" s="1664"/>
      <c r="F16" s="1666"/>
      <c r="G16" s="1666"/>
      <c r="H16" s="792" t="s">
        <v>3451</v>
      </c>
      <c r="I16" s="1666"/>
      <c r="J16" s="1666"/>
      <c r="K16" s="1666"/>
      <c r="L16" s="792" t="s">
        <v>3750</v>
      </c>
      <c r="M16" s="1666"/>
      <c r="N16" s="1690"/>
    </row>
    <row r="17" spans="1:14" ht="20.100000000000001" customHeight="1">
      <c r="A17" s="773"/>
      <c r="B17" s="1679"/>
      <c r="C17" s="792" t="s">
        <v>2145</v>
      </c>
      <c r="D17" s="1664" t="s">
        <v>4672</v>
      </c>
      <c r="E17" s="1664"/>
      <c r="F17" s="1666"/>
      <c r="G17" s="1666"/>
      <c r="H17" s="792" t="s">
        <v>4671</v>
      </c>
      <c r="I17" s="1666"/>
      <c r="J17" s="1666"/>
      <c r="K17" s="1666"/>
      <c r="L17" s="792" t="s">
        <v>3407</v>
      </c>
      <c r="M17" s="1666"/>
      <c r="N17" s="1690"/>
    </row>
    <row r="18" spans="1:14" ht="20.100000000000001" customHeight="1">
      <c r="A18" s="773"/>
      <c r="B18" s="1679"/>
      <c r="C18" s="792" t="s">
        <v>2147</v>
      </c>
      <c r="D18" s="1664" t="s">
        <v>4670</v>
      </c>
      <c r="E18" s="1664"/>
      <c r="F18" s="1666"/>
      <c r="G18" s="1666"/>
      <c r="H18" s="792" t="s">
        <v>3448</v>
      </c>
      <c r="I18" s="1666"/>
      <c r="J18" s="1666"/>
      <c r="K18" s="1666"/>
      <c r="L18" s="792" t="s">
        <v>3441</v>
      </c>
      <c r="M18" s="1666"/>
      <c r="N18" s="1690"/>
    </row>
    <row r="19" spans="1:14" ht="20.100000000000001" customHeight="1">
      <c r="A19" s="773"/>
      <c r="B19" s="1679"/>
      <c r="C19" s="792" t="s">
        <v>2149</v>
      </c>
      <c r="D19" s="1664" t="s">
        <v>4669</v>
      </c>
      <c r="E19" s="1664"/>
      <c r="F19" s="1667"/>
      <c r="G19" s="1667"/>
      <c r="H19" s="792" t="s">
        <v>3460</v>
      </c>
      <c r="I19" s="1667"/>
      <c r="J19" s="1667"/>
      <c r="K19" s="1667"/>
      <c r="L19" s="792" t="s">
        <v>3441</v>
      </c>
      <c r="M19" s="1667"/>
      <c r="N19" s="1691"/>
    </row>
    <row r="20" spans="1:14" ht="50.1" customHeight="1">
      <c r="A20" s="773"/>
      <c r="B20" s="1679"/>
      <c r="C20" s="792" t="s">
        <v>2151</v>
      </c>
      <c r="D20" s="1664" t="s">
        <v>4668</v>
      </c>
      <c r="E20" s="1664"/>
      <c r="F20" s="792" t="s">
        <v>3594</v>
      </c>
      <c r="G20" s="1665">
        <v>4</v>
      </c>
      <c r="H20" s="792" t="s">
        <v>4667</v>
      </c>
      <c r="I20" s="792">
        <v>2</v>
      </c>
      <c r="J20" s="792" t="s">
        <v>3423</v>
      </c>
      <c r="K20" s="792">
        <v>3</v>
      </c>
      <c r="L20" s="792" t="s">
        <v>3407</v>
      </c>
      <c r="M20" s="1665">
        <v>1</v>
      </c>
      <c r="N20" s="791" t="s">
        <v>4666</v>
      </c>
    </row>
    <row r="21" spans="1:14" ht="20.100000000000001" customHeight="1">
      <c r="A21" s="773"/>
      <c r="B21" s="1680"/>
      <c r="C21" s="792" t="s">
        <v>2153</v>
      </c>
      <c r="D21" s="1664" t="s">
        <v>4665</v>
      </c>
      <c r="E21" s="1664"/>
      <c r="F21" s="792" t="s">
        <v>3594</v>
      </c>
      <c r="G21" s="1667"/>
      <c r="H21" s="792" t="s">
        <v>3594</v>
      </c>
      <c r="I21" s="792">
        <v>4</v>
      </c>
      <c r="J21" s="792" t="s">
        <v>3632</v>
      </c>
      <c r="K21" s="792">
        <v>2</v>
      </c>
      <c r="L21" s="792" t="s">
        <v>3594</v>
      </c>
      <c r="M21" s="1667"/>
      <c r="N21" s="791" t="s">
        <v>4664</v>
      </c>
    </row>
    <row r="22" spans="1:14" ht="24.95" customHeight="1">
      <c r="A22" s="773"/>
      <c r="B22" s="1681"/>
      <c r="C22" s="1675" t="s">
        <v>4663</v>
      </c>
      <c r="D22" s="1675"/>
      <c r="E22" s="1675"/>
      <c r="F22" s="1675"/>
      <c r="G22" s="1675"/>
      <c r="H22" s="1675"/>
      <c r="I22" s="1675"/>
      <c r="J22" s="1675"/>
      <c r="K22" s="1675"/>
      <c r="L22" s="1675"/>
      <c r="M22" s="790"/>
      <c r="N22" s="790"/>
    </row>
    <row r="23" spans="1:14" ht="17.25">
      <c r="A23" s="773"/>
      <c r="B23" s="1649"/>
      <c r="C23" s="1676" t="s">
        <v>4662</v>
      </c>
      <c r="D23" s="1676"/>
      <c r="E23" s="1676"/>
      <c r="F23" s="1676"/>
      <c r="G23" s="1676"/>
      <c r="H23" s="1676"/>
      <c r="I23" s="1676"/>
      <c r="J23" s="1676"/>
      <c r="K23" s="1676"/>
      <c r="L23" s="1676"/>
      <c r="M23" s="774"/>
      <c r="N23" s="774"/>
    </row>
    <row r="24" spans="1:14" ht="17.25">
      <c r="A24" s="773"/>
      <c r="B24" s="1649"/>
      <c r="C24" s="779" t="s">
        <v>4656</v>
      </c>
      <c r="D24" s="779" t="s">
        <v>4656</v>
      </c>
      <c r="E24" s="784" t="s">
        <v>2026</v>
      </c>
      <c r="F24" s="789" t="s">
        <v>4655</v>
      </c>
      <c r="G24" s="788"/>
      <c r="H24" s="787"/>
      <c r="I24" s="789" t="s">
        <v>4654</v>
      </c>
      <c r="J24" s="788"/>
      <c r="K24" s="787"/>
      <c r="L24" s="786" t="s">
        <v>4653</v>
      </c>
      <c r="M24" s="774"/>
      <c r="N24" s="774"/>
    </row>
    <row r="25" spans="1:14" ht="17.25">
      <c r="A25" s="773"/>
      <c r="B25" s="1649"/>
      <c r="C25" s="779">
        <v>9</v>
      </c>
      <c r="D25" s="779">
        <v>1</v>
      </c>
      <c r="E25" s="784" t="s">
        <v>2027</v>
      </c>
      <c r="F25" s="781">
        <v>13</v>
      </c>
      <c r="G25" s="782">
        <v>2</v>
      </c>
      <c r="H25" s="783"/>
      <c r="I25" s="781">
        <v>6</v>
      </c>
      <c r="J25" s="782">
        <v>6</v>
      </c>
      <c r="K25" s="781">
        <v>5</v>
      </c>
      <c r="L25" s="780">
        <f>I25+J25+K25-F25-G25-H25</f>
        <v>2</v>
      </c>
      <c r="M25" s="774"/>
      <c r="N25" s="774"/>
    </row>
    <row r="26" spans="1:14" ht="17.25">
      <c r="A26" s="773"/>
      <c r="B26" s="1649"/>
      <c r="C26" s="779">
        <v>8</v>
      </c>
      <c r="D26" s="779">
        <v>2</v>
      </c>
      <c r="E26" s="784" t="s">
        <v>2029</v>
      </c>
      <c r="F26" s="781">
        <v>6</v>
      </c>
      <c r="G26" s="782">
        <v>2</v>
      </c>
      <c r="H26" s="783">
        <v>0</v>
      </c>
      <c r="I26" s="781">
        <v>6</v>
      </c>
      <c r="J26" s="782">
        <v>1</v>
      </c>
      <c r="K26" s="781"/>
      <c r="L26" s="780">
        <f t="shared" ref="L26:L33" si="0">L25+I26+J26+K26-F26-G26-H26</f>
        <v>1</v>
      </c>
      <c r="M26" s="774"/>
      <c r="N26" s="774"/>
    </row>
    <row r="27" spans="1:14" ht="17.25">
      <c r="A27" s="773"/>
      <c r="B27" s="1649"/>
      <c r="C27" s="779">
        <v>7</v>
      </c>
      <c r="D27" s="779">
        <v>3</v>
      </c>
      <c r="E27" s="784" t="s">
        <v>2029</v>
      </c>
      <c r="F27" s="781">
        <v>6</v>
      </c>
      <c r="G27" s="782">
        <v>2</v>
      </c>
      <c r="H27" s="783">
        <v>0</v>
      </c>
      <c r="I27" s="781">
        <v>6</v>
      </c>
      <c r="J27" s="782">
        <v>3</v>
      </c>
      <c r="K27" s="781"/>
      <c r="L27" s="780">
        <f t="shared" si="0"/>
        <v>2</v>
      </c>
      <c r="M27" s="774"/>
      <c r="N27" s="774"/>
    </row>
    <row r="28" spans="1:14" ht="17.25">
      <c r="A28" s="773"/>
      <c r="B28" s="1649"/>
      <c r="C28" s="779">
        <v>6</v>
      </c>
      <c r="D28" s="779">
        <v>4</v>
      </c>
      <c r="E28" s="784" t="s">
        <v>4661</v>
      </c>
      <c r="F28" s="781">
        <v>8</v>
      </c>
      <c r="G28" s="782">
        <v>2</v>
      </c>
      <c r="H28" s="783">
        <v>0</v>
      </c>
      <c r="I28" s="781">
        <v>6</v>
      </c>
      <c r="J28" s="782">
        <v>5</v>
      </c>
      <c r="K28" s="781"/>
      <c r="L28" s="780">
        <f t="shared" si="0"/>
        <v>3</v>
      </c>
      <c r="M28" s="774"/>
      <c r="N28" s="774"/>
    </row>
    <row r="29" spans="1:14" ht="34.5">
      <c r="A29" s="773"/>
      <c r="B29" s="1649"/>
      <c r="C29" s="779">
        <v>5</v>
      </c>
      <c r="D29" s="779">
        <v>5</v>
      </c>
      <c r="E29" s="784" t="s">
        <v>4660</v>
      </c>
      <c r="F29" s="781">
        <v>8</v>
      </c>
      <c r="G29" s="782">
        <v>2</v>
      </c>
      <c r="H29" s="783">
        <v>3</v>
      </c>
      <c r="I29" s="781">
        <v>6</v>
      </c>
      <c r="J29" s="782">
        <v>6</v>
      </c>
      <c r="K29" s="781"/>
      <c r="L29" s="780">
        <f t="shared" si="0"/>
        <v>2</v>
      </c>
      <c r="M29" s="774"/>
      <c r="N29" s="774"/>
    </row>
    <row r="30" spans="1:14" ht="17.25">
      <c r="A30" s="773"/>
      <c r="B30" s="1649"/>
      <c r="C30" s="779">
        <v>4</v>
      </c>
      <c r="D30" s="779">
        <v>6</v>
      </c>
      <c r="E30" s="784" t="s">
        <v>4659</v>
      </c>
      <c r="F30" s="781">
        <v>3</v>
      </c>
      <c r="G30" s="782">
        <v>4</v>
      </c>
      <c r="H30" s="783"/>
      <c r="I30" s="781">
        <v>6</v>
      </c>
      <c r="J30" s="782">
        <v>7</v>
      </c>
      <c r="K30" s="781">
        <v>3</v>
      </c>
      <c r="L30" s="780">
        <f t="shared" si="0"/>
        <v>11</v>
      </c>
      <c r="M30" s="774"/>
      <c r="N30" s="774"/>
    </row>
    <row r="31" spans="1:14" ht="17.25">
      <c r="A31" s="773"/>
      <c r="B31" s="1649"/>
      <c r="C31" s="779">
        <v>3</v>
      </c>
      <c r="D31" s="779">
        <v>7</v>
      </c>
      <c r="E31" s="784" t="s">
        <v>4649</v>
      </c>
      <c r="F31" s="781">
        <v>20</v>
      </c>
      <c r="G31" s="782">
        <v>4</v>
      </c>
      <c r="H31" s="783"/>
      <c r="I31" s="781">
        <v>6</v>
      </c>
      <c r="J31" s="782">
        <v>7</v>
      </c>
      <c r="K31" s="781">
        <v>6</v>
      </c>
      <c r="L31" s="780">
        <f t="shared" si="0"/>
        <v>6</v>
      </c>
      <c r="M31" s="774"/>
      <c r="N31" s="774"/>
    </row>
    <row r="32" spans="1:14" ht="17.25">
      <c r="A32" s="773"/>
      <c r="B32" s="1649"/>
      <c r="C32" s="779">
        <v>2</v>
      </c>
      <c r="D32" s="779">
        <v>8</v>
      </c>
      <c r="E32" s="1684" t="s">
        <v>4658</v>
      </c>
      <c r="F32" s="781">
        <v>10</v>
      </c>
      <c r="G32" s="782"/>
      <c r="H32" s="783"/>
      <c r="I32" s="781">
        <v>6</v>
      </c>
      <c r="J32" s="782">
        <v>2</v>
      </c>
      <c r="K32" s="781">
        <v>3</v>
      </c>
      <c r="L32" s="780">
        <f t="shared" si="0"/>
        <v>7</v>
      </c>
      <c r="M32" s="774"/>
      <c r="N32" s="774"/>
    </row>
    <row r="33" spans="1:14" ht="17.25">
      <c r="A33" s="773"/>
      <c r="B33" s="1649"/>
      <c r="C33" s="779">
        <v>1</v>
      </c>
      <c r="D33" s="779">
        <v>9</v>
      </c>
      <c r="E33" s="1685"/>
      <c r="F33" s="776">
        <v>15</v>
      </c>
      <c r="G33" s="777"/>
      <c r="H33" s="778"/>
      <c r="I33" s="776">
        <v>6</v>
      </c>
      <c r="J33" s="777">
        <v>2</v>
      </c>
      <c r="K33" s="776"/>
      <c r="L33" s="775">
        <f t="shared" si="0"/>
        <v>0</v>
      </c>
      <c r="M33" s="774"/>
      <c r="N33" s="774"/>
    </row>
    <row r="34" spans="1:14" ht="17.25">
      <c r="A34" s="773"/>
      <c r="B34" s="1649"/>
      <c r="C34" s="1677" t="s">
        <v>4657</v>
      </c>
      <c r="D34" s="1677"/>
      <c r="E34" s="1677"/>
      <c r="F34" s="1677"/>
      <c r="G34" s="1677"/>
      <c r="H34" s="1677"/>
      <c r="I34" s="1677"/>
      <c r="J34" s="1677"/>
      <c r="K34" s="1677"/>
      <c r="L34" s="1677"/>
      <c r="M34" s="774"/>
      <c r="N34" s="774"/>
    </row>
    <row r="35" spans="1:14" ht="17.25">
      <c r="A35" s="773"/>
      <c r="B35" s="1649"/>
      <c r="C35" s="779" t="s">
        <v>4656</v>
      </c>
      <c r="D35" s="779" t="s">
        <v>4656</v>
      </c>
      <c r="E35" s="784" t="s">
        <v>2026</v>
      </c>
      <c r="F35" s="789" t="s">
        <v>4655</v>
      </c>
      <c r="G35" s="788"/>
      <c r="H35" s="787"/>
      <c r="I35" s="789" t="s">
        <v>4654</v>
      </c>
      <c r="J35" s="788"/>
      <c r="K35" s="787"/>
      <c r="L35" s="786" t="s">
        <v>4653</v>
      </c>
      <c r="M35" s="774"/>
      <c r="N35" s="774"/>
    </row>
    <row r="36" spans="1:14" ht="17.25">
      <c r="A36" s="773"/>
      <c r="B36" s="1649"/>
      <c r="C36" s="779">
        <v>9</v>
      </c>
      <c r="D36" s="779">
        <v>1</v>
      </c>
      <c r="E36" s="784" t="s">
        <v>2027</v>
      </c>
      <c r="F36" s="781">
        <v>13</v>
      </c>
      <c r="G36" s="782">
        <v>2</v>
      </c>
      <c r="H36" s="783"/>
      <c r="I36" s="781">
        <v>6</v>
      </c>
      <c r="J36" s="782">
        <v>6</v>
      </c>
      <c r="K36" s="781">
        <v>5</v>
      </c>
      <c r="L36" s="780">
        <f>I36+J36+K36-F36-G36-H36</f>
        <v>2</v>
      </c>
      <c r="M36" s="774"/>
      <c r="N36" s="774"/>
    </row>
    <row r="37" spans="1:14" ht="17.25">
      <c r="A37" s="773"/>
      <c r="B37" s="1649"/>
      <c r="C37" s="779">
        <v>8</v>
      </c>
      <c r="D37" s="779">
        <v>2</v>
      </c>
      <c r="E37" s="784" t="s">
        <v>4652</v>
      </c>
      <c r="F37" s="785">
        <v>4</v>
      </c>
      <c r="G37" s="782">
        <v>2</v>
      </c>
      <c r="H37" s="783">
        <v>0</v>
      </c>
      <c r="I37" s="781">
        <v>6</v>
      </c>
      <c r="J37" s="782">
        <v>2</v>
      </c>
      <c r="K37" s="781"/>
      <c r="L37" s="780">
        <f t="shared" ref="L37:L44" si="1">L36+I37+J37+K37-F37-G37-H37</f>
        <v>4</v>
      </c>
      <c r="M37" s="774"/>
      <c r="N37" s="774"/>
    </row>
    <row r="38" spans="1:14" ht="17.25">
      <c r="A38" s="773"/>
      <c r="B38" s="1649"/>
      <c r="C38" s="779">
        <v>7</v>
      </c>
      <c r="D38" s="779">
        <v>3</v>
      </c>
      <c r="E38" s="784" t="s">
        <v>4652</v>
      </c>
      <c r="F38" s="785">
        <v>4</v>
      </c>
      <c r="G38" s="782">
        <v>2</v>
      </c>
      <c r="H38" s="783">
        <v>0</v>
      </c>
      <c r="I38" s="781">
        <v>6</v>
      </c>
      <c r="J38" s="782">
        <v>3</v>
      </c>
      <c r="K38" s="781"/>
      <c r="L38" s="780">
        <f t="shared" si="1"/>
        <v>7</v>
      </c>
      <c r="M38" s="774"/>
      <c r="N38" s="774"/>
    </row>
    <row r="39" spans="1:14" ht="34.5">
      <c r="A39" s="773"/>
      <c r="B39" s="1649"/>
      <c r="C39" s="779">
        <v>6</v>
      </c>
      <c r="D39" s="779">
        <v>4</v>
      </c>
      <c r="E39" s="784" t="s">
        <v>4651</v>
      </c>
      <c r="F39" s="781">
        <v>4</v>
      </c>
      <c r="G39" s="782">
        <v>2</v>
      </c>
      <c r="H39" s="783">
        <v>3</v>
      </c>
      <c r="I39" s="781">
        <v>6</v>
      </c>
      <c r="J39" s="782">
        <v>4</v>
      </c>
      <c r="K39" s="781"/>
      <c r="L39" s="780">
        <f t="shared" si="1"/>
        <v>8</v>
      </c>
      <c r="M39" s="774"/>
      <c r="N39" s="774"/>
    </row>
    <row r="40" spans="1:14" ht="34.5">
      <c r="A40" s="773"/>
      <c r="B40" s="1649"/>
      <c r="C40" s="779">
        <v>5</v>
      </c>
      <c r="D40" s="779">
        <v>5</v>
      </c>
      <c r="E40" s="784" t="s">
        <v>4650</v>
      </c>
      <c r="F40" s="781">
        <v>4</v>
      </c>
      <c r="G40" s="782">
        <v>0</v>
      </c>
      <c r="H40" s="783">
        <v>7</v>
      </c>
      <c r="I40" s="781">
        <v>6</v>
      </c>
      <c r="J40" s="782">
        <v>5</v>
      </c>
      <c r="K40" s="781">
        <v>3</v>
      </c>
      <c r="L40" s="780">
        <f t="shared" si="1"/>
        <v>11</v>
      </c>
      <c r="M40" s="774"/>
      <c r="N40" s="774"/>
    </row>
    <row r="41" spans="1:14" ht="17.25">
      <c r="A41" s="773"/>
      <c r="B41" s="1649"/>
      <c r="C41" s="779">
        <v>4</v>
      </c>
      <c r="D41" s="779">
        <v>6</v>
      </c>
      <c r="E41" s="784" t="s">
        <v>4649</v>
      </c>
      <c r="F41" s="781">
        <v>4</v>
      </c>
      <c r="G41" s="782">
        <v>15</v>
      </c>
      <c r="H41" s="783"/>
      <c r="I41" s="781">
        <v>6</v>
      </c>
      <c r="J41" s="782">
        <v>5</v>
      </c>
      <c r="K41" s="781">
        <v>6</v>
      </c>
      <c r="L41" s="780">
        <f t="shared" si="1"/>
        <v>9</v>
      </c>
      <c r="M41" s="774"/>
      <c r="N41" s="774"/>
    </row>
    <row r="42" spans="1:14" ht="17.25">
      <c r="A42" s="773"/>
      <c r="B42" s="1649"/>
      <c r="C42" s="779">
        <v>3</v>
      </c>
      <c r="D42" s="779">
        <v>7</v>
      </c>
      <c r="E42" s="1686" t="s">
        <v>4648</v>
      </c>
      <c r="F42" s="781">
        <v>5</v>
      </c>
      <c r="G42" s="782"/>
      <c r="H42" s="783"/>
      <c r="I42" s="781">
        <v>6</v>
      </c>
      <c r="J42" s="782">
        <v>0</v>
      </c>
      <c r="K42" s="781"/>
      <c r="L42" s="780">
        <f t="shared" si="1"/>
        <v>10</v>
      </c>
      <c r="M42" s="774"/>
      <c r="N42" s="774"/>
    </row>
    <row r="43" spans="1:14" ht="17.25">
      <c r="A43" s="773"/>
      <c r="B43" s="1649"/>
      <c r="C43" s="779">
        <v>2</v>
      </c>
      <c r="D43" s="779">
        <v>8</v>
      </c>
      <c r="E43" s="1687"/>
      <c r="F43" s="781">
        <v>10</v>
      </c>
      <c r="G43" s="782"/>
      <c r="H43" s="783"/>
      <c r="I43" s="781">
        <v>6</v>
      </c>
      <c r="J43" s="782">
        <v>0</v>
      </c>
      <c r="K43" s="781">
        <v>3</v>
      </c>
      <c r="L43" s="780">
        <f t="shared" si="1"/>
        <v>9</v>
      </c>
      <c r="M43" s="774"/>
      <c r="N43" s="774"/>
    </row>
    <row r="44" spans="1:14" ht="17.25">
      <c r="A44" s="773"/>
      <c r="B44" s="1649"/>
      <c r="C44" s="779">
        <v>1</v>
      </c>
      <c r="D44" s="779">
        <v>9</v>
      </c>
      <c r="E44" s="1688"/>
      <c r="F44" s="776">
        <v>15</v>
      </c>
      <c r="G44" s="777"/>
      <c r="H44" s="778"/>
      <c r="I44" s="776">
        <v>6</v>
      </c>
      <c r="J44" s="777">
        <v>0</v>
      </c>
      <c r="K44" s="776"/>
      <c r="L44" s="775">
        <f t="shared" si="1"/>
        <v>0</v>
      </c>
      <c r="M44" s="774"/>
      <c r="N44" s="774"/>
    </row>
    <row r="45" spans="1:14">
      <c r="A45" s="773"/>
      <c r="B45" s="1658"/>
      <c r="C45" s="1658"/>
      <c r="D45" s="1658"/>
      <c r="E45" s="1658"/>
      <c r="F45" s="1658"/>
      <c r="G45" s="1658"/>
      <c r="H45" s="1658"/>
      <c r="I45" s="1658"/>
      <c r="J45" s="1658"/>
      <c r="K45" s="1658"/>
      <c r="L45" s="1658"/>
      <c r="M45" s="1658"/>
      <c r="N45" s="1658"/>
    </row>
  </sheetData>
  <mergeCells count="73">
    <mergeCell ref="C34:L34"/>
    <mergeCell ref="B45:N45"/>
    <mergeCell ref="B13:B21"/>
    <mergeCell ref="B22:B44"/>
    <mergeCell ref="C13:C14"/>
    <mergeCell ref="E32:E33"/>
    <mergeCell ref="E42:E44"/>
    <mergeCell ref="M20:M21"/>
    <mergeCell ref="N13:N14"/>
    <mergeCell ref="N15:N19"/>
    <mergeCell ref="D13:E14"/>
    <mergeCell ref="D21:E21"/>
    <mergeCell ref="D17:E17"/>
    <mergeCell ref="D18:E18"/>
    <mergeCell ref="D19:E19"/>
    <mergeCell ref="G20:G21"/>
    <mergeCell ref="D20:E20"/>
    <mergeCell ref="C22:L22"/>
    <mergeCell ref="C23:L23"/>
    <mergeCell ref="D16:E16"/>
    <mergeCell ref="K13:K14"/>
    <mergeCell ref="K15:K19"/>
    <mergeCell ref="L13:L14"/>
    <mergeCell ref="D9:E9"/>
    <mergeCell ref="G9:N9"/>
    <mergeCell ref="D10:E10"/>
    <mergeCell ref="H10:N10"/>
    <mergeCell ref="D15:E15"/>
    <mergeCell ref="F9:F12"/>
    <mergeCell ref="I13:I14"/>
    <mergeCell ref="I15:I19"/>
    <mergeCell ref="J13:J14"/>
    <mergeCell ref="F13:F14"/>
    <mergeCell ref="F15:F19"/>
    <mergeCell ref="G13:G14"/>
    <mergeCell ref="G15:G19"/>
    <mergeCell ref="D11:E12"/>
    <mergeCell ref="G11:N12"/>
    <mergeCell ref="J15:J19"/>
    <mergeCell ref="M13:M14"/>
    <mergeCell ref="M15:M19"/>
    <mergeCell ref="G7:H7"/>
    <mergeCell ref="I7:J7"/>
    <mergeCell ref="K7:M7"/>
    <mergeCell ref="H13:H14"/>
    <mergeCell ref="D8:E8"/>
    <mergeCell ref="G8:H8"/>
    <mergeCell ref="I8:J8"/>
    <mergeCell ref="K8:M8"/>
    <mergeCell ref="F2:F8"/>
    <mergeCell ref="D5:E5"/>
    <mergeCell ref="G5:H5"/>
    <mergeCell ref="D7:E7"/>
    <mergeCell ref="K5:M5"/>
    <mergeCell ref="D6:E6"/>
    <mergeCell ref="G6:H6"/>
    <mergeCell ref="I6:J6"/>
    <mergeCell ref="B1:N1"/>
    <mergeCell ref="D2:E2"/>
    <mergeCell ref="G2:H2"/>
    <mergeCell ref="I2:J2"/>
    <mergeCell ref="K2:M2"/>
    <mergeCell ref="B2:B12"/>
    <mergeCell ref="K6:M6"/>
    <mergeCell ref="D3:E3"/>
    <mergeCell ref="G3:H3"/>
    <mergeCell ref="I3:J3"/>
    <mergeCell ref="K3:M3"/>
    <mergeCell ref="D4:E4"/>
    <mergeCell ref="G4:H4"/>
    <mergeCell ref="I4:J4"/>
    <mergeCell ref="K4:M4"/>
    <mergeCell ref="I5:J5"/>
  </mergeCells>
  <phoneticPr fontId="140" type="noConversion"/>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3B10C-B481-4889-87D0-B660F08B226D}">
  <dimension ref="A1:H31"/>
  <sheetViews>
    <sheetView workbookViewId="0">
      <selection activeCell="B31" sqref="B31:H31"/>
    </sheetView>
  </sheetViews>
  <sheetFormatPr defaultColWidth="9" defaultRowHeight="17.25"/>
  <cols>
    <col min="1" max="1" width="9" style="692"/>
    <col min="2" max="8" width="30.7109375" style="692" customWidth="1"/>
    <col min="9" max="16384" width="9" style="692"/>
  </cols>
  <sheetData>
    <row r="1" spans="1:8" ht="39.950000000000003" customHeight="1" thickBot="1">
      <c r="A1" s="1692" t="s">
        <v>4647</v>
      </c>
      <c r="B1" s="1692"/>
      <c r="C1" s="1692"/>
      <c r="D1" s="1692"/>
      <c r="E1" s="1692"/>
      <c r="F1" s="1692"/>
      <c r="G1" s="1692"/>
      <c r="H1" s="1692"/>
    </row>
    <row r="2" spans="1:8" ht="30" customHeight="1" thickBot="1">
      <c r="A2" s="1694" t="s">
        <v>4646</v>
      </c>
      <c r="B2" s="1694" t="s">
        <v>4642</v>
      </c>
      <c r="C2" s="1694" t="s">
        <v>4628</v>
      </c>
      <c r="D2" s="1694" t="s">
        <v>4618</v>
      </c>
      <c r="E2" s="1694" t="s">
        <v>4645</v>
      </c>
      <c r="F2" s="1694" t="s">
        <v>4616</v>
      </c>
      <c r="G2" s="1694" t="s">
        <v>4644</v>
      </c>
      <c r="H2" s="1694" t="s">
        <v>4643</v>
      </c>
    </row>
    <row r="3" spans="1:8" ht="30" customHeight="1" thickBot="1">
      <c r="A3" s="1694"/>
      <c r="B3" s="1694"/>
      <c r="C3" s="1694"/>
      <c r="D3" s="1694"/>
      <c r="E3" s="1694"/>
      <c r="F3" s="1694"/>
      <c r="G3" s="1694"/>
      <c r="H3" s="1694"/>
    </row>
    <row r="4" spans="1:8" ht="99.95" customHeight="1" thickBot="1">
      <c r="A4" s="1694" t="s">
        <v>4642</v>
      </c>
      <c r="B4" s="772" t="s">
        <v>4641</v>
      </c>
      <c r="C4" s="1693" t="s">
        <v>4640</v>
      </c>
      <c r="D4" s="1693"/>
      <c r="E4" s="1693"/>
      <c r="F4" s="1693"/>
      <c r="G4" s="1693"/>
      <c r="H4" s="1693"/>
    </row>
    <row r="5" spans="1:8" ht="99.95" customHeight="1" thickBot="1">
      <c r="A5" s="1694"/>
      <c r="B5" s="771" t="s">
        <v>4639</v>
      </c>
      <c r="C5" s="1693" t="s">
        <v>4638</v>
      </c>
      <c r="D5" s="1693"/>
      <c r="E5" s="1693"/>
      <c r="F5" s="1693"/>
      <c r="G5" s="1693"/>
      <c r="H5" s="1693"/>
    </row>
    <row r="6" spans="1:8" ht="99.95" customHeight="1" thickBot="1">
      <c r="A6" s="1694"/>
      <c r="B6" s="770" t="s">
        <v>4637</v>
      </c>
      <c r="C6" s="1693" t="s">
        <v>4636</v>
      </c>
      <c r="D6" s="1693"/>
      <c r="E6" s="1693"/>
      <c r="F6" s="1693"/>
      <c r="G6" s="1693"/>
      <c r="H6" s="1693"/>
    </row>
    <row r="7" spans="1:8" ht="99.95" customHeight="1" thickBot="1">
      <c r="A7" s="1694"/>
      <c r="B7" s="769" t="s">
        <v>4635</v>
      </c>
      <c r="C7" s="1693" t="s">
        <v>4634</v>
      </c>
      <c r="D7" s="1693"/>
      <c r="E7" s="1693"/>
      <c r="F7" s="1693"/>
      <c r="G7" s="1693"/>
      <c r="H7" s="1693"/>
    </row>
    <row r="8" spans="1:8" ht="99.95" customHeight="1" thickBot="1">
      <c r="A8" s="1694"/>
      <c r="B8" s="768" t="s">
        <v>4633</v>
      </c>
      <c r="C8" s="1693" t="s">
        <v>4632</v>
      </c>
      <c r="D8" s="1693"/>
      <c r="E8" s="1693"/>
      <c r="F8" s="1693"/>
      <c r="G8" s="1693"/>
      <c r="H8" s="1693"/>
    </row>
    <row r="9" spans="1:8" ht="99.95" customHeight="1" thickBot="1">
      <c r="A9" s="1694"/>
      <c r="B9" s="767" t="s">
        <v>4631</v>
      </c>
      <c r="C9" s="1704" t="s">
        <v>4630</v>
      </c>
      <c r="D9" s="1704"/>
      <c r="E9" s="1704"/>
      <c r="F9" s="1704"/>
      <c r="G9" s="1704"/>
      <c r="H9" s="1704"/>
    </row>
    <row r="10" spans="1:8" ht="30" customHeight="1" thickBot="1">
      <c r="A10" s="1695"/>
      <c r="B10" s="1696" t="s">
        <v>4629</v>
      </c>
      <c r="C10" s="1696"/>
      <c r="D10" s="1696"/>
      <c r="E10" s="1696"/>
      <c r="F10" s="1696"/>
      <c r="G10" s="1696"/>
      <c r="H10" s="1696"/>
    </row>
    <row r="11" spans="1:8" ht="30" customHeight="1" thickBot="1">
      <c r="A11" s="1725" t="s">
        <v>4628</v>
      </c>
      <c r="B11" s="1706" t="s">
        <v>4627</v>
      </c>
      <c r="C11" s="1705" t="s">
        <v>4626</v>
      </c>
      <c r="D11" s="766" t="s">
        <v>4619</v>
      </c>
      <c r="E11" s="766" t="s">
        <v>2182</v>
      </c>
      <c r="F11" s="765" t="s">
        <v>2249</v>
      </c>
      <c r="G11" s="1698"/>
      <c r="H11" s="1699"/>
    </row>
    <row r="12" spans="1:8" ht="30" customHeight="1" thickBot="1">
      <c r="A12" s="1726"/>
      <c r="B12" s="1715"/>
      <c r="C12" s="1706"/>
      <c r="D12" s="764">
        <v>350</v>
      </c>
      <c r="E12" s="764">
        <v>600</v>
      </c>
      <c r="F12" s="763">
        <v>850</v>
      </c>
      <c r="G12" s="1697"/>
      <c r="H12" s="1697"/>
    </row>
    <row r="13" spans="1:8" ht="30" customHeight="1" thickBot="1">
      <c r="A13" s="1726"/>
      <c r="B13" s="1707" t="s">
        <v>436</v>
      </c>
      <c r="C13" s="1707" t="s">
        <v>4625</v>
      </c>
      <c r="D13" s="762" t="s">
        <v>4619</v>
      </c>
      <c r="E13" s="762" t="s">
        <v>2182</v>
      </c>
      <c r="F13" s="761" t="s">
        <v>2249</v>
      </c>
      <c r="G13" s="1697"/>
      <c r="H13" s="1697"/>
    </row>
    <row r="14" spans="1:8" ht="30" customHeight="1" thickBot="1">
      <c r="A14" s="1726"/>
      <c r="B14" s="1708"/>
      <c r="C14" s="1708"/>
      <c r="D14" s="762">
        <v>5200</v>
      </c>
      <c r="E14" s="762">
        <v>6500</v>
      </c>
      <c r="F14" s="761">
        <v>7800</v>
      </c>
      <c r="G14" s="1697"/>
      <c r="H14" s="1697"/>
    </row>
    <row r="15" spans="1:8" ht="30" customHeight="1" thickBot="1">
      <c r="A15" s="1726"/>
      <c r="B15" s="1709" t="s">
        <v>438</v>
      </c>
      <c r="C15" s="1709" t="s">
        <v>4624</v>
      </c>
      <c r="D15" s="760" t="s">
        <v>4619</v>
      </c>
      <c r="E15" s="760" t="s">
        <v>2182</v>
      </c>
      <c r="F15" s="759" t="s">
        <v>2249</v>
      </c>
      <c r="G15" s="1697"/>
      <c r="H15" s="1697"/>
    </row>
    <row r="16" spans="1:8" ht="30" customHeight="1" thickBot="1">
      <c r="A16" s="1726"/>
      <c r="B16" s="1710"/>
      <c r="C16" s="1710"/>
      <c r="D16" s="760">
        <v>49680</v>
      </c>
      <c r="E16" s="760">
        <v>56640</v>
      </c>
      <c r="F16" s="759">
        <v>70080</v>
      </c>
      <c r="G16" s="1697"/>
      <c r="H16" s="1697"/>
    </row>
    <row r="17" spans="1:8" ht="30" customHeight="1" thickBot="1">
      <c r="A17" s="1726"/>
      <c r="B17" s="1711" t="s">
        <v>4623</v>
      </c>
      <c r="C17" s="1711" t="s">
        <v>4622</v>
      </c>
      <c r="D17" s="758" t="s">
        <v>4619</v>
      </c>
      <c r="E17" s="758" t="s">
        <v>2182</v>
      </c>
      <c r="F17" s="757" t="s">
        <v>2249</v>
      </c>
      <c r="G17" s="1697"/>
      <c r="H17" s="1697"/>
    </row>
    <row r="18" spans="1:8" ht="30" customHeight="1" thickBot="1">
      <c r="A18" s="1726"/>
      <c r="B18" s="1712"/>
      <c r="C18" s="1712"/>
      <c r="D18" s="758">
        <v>493200</v>
      </c>
      <c r="E18" s="758">
        <v>613200</v>
      </c>
      <c r="F18" s="757">
        <v>733200</v>
      </c>
      <c r="G18" s="1697"/>
      <c r="H18" s="1697"/>
    </row>
    <row r="19" spans="1:8" ht="30" customHeight="1" thickBot="1">
      <c r="A19" s="1726"/>
      <c r="B19" s="1713" t="s">
        <v>4621</v>
      </c>
      <c r="C19" s="1713" t="s">
        <v>4620</v>
      </c>
      <c r="D19" s="756" t="s">
        <v>4619</v>
      </c>
      <c r="E19" s="756" t="s">
        <v>2182</v>
      </c>
      <c r="F19" s="755" t="s">
        <v>2249</v>
      </c>
      <c r="G19" s="1697"/>
      <c r="H19" s="1697"/>
    </row>
    <row r="20" spans="1:8" ht="30" customHeight="1" thickBot="1">
      <c r="A20" s="1726"/>
      <c r="B20" s="1714"/>
      <c r="C20" s="1714"/>
      <c r="D20" s="754">
        <v>6652800</v>
      </c>
      <c r="E20" s="754">
        <v>7603200</v>
      </c>
      <c r="F20" s="753">
        <v>8553600</v>
      </c>
      <c r="G20" s="1700"/>
      <c r="H20" s="1701"/>
    </row>
    <row r="21" spans="1:8" ht="30" customHeight="1" thickBot="1">
      <c r="A21" s="1720" t="s">
        <v>4618</v>
      </c>
      <c r="B21" s="1702"/>
      <c r="C21" s="1703"/>
      <c r="D21" s="1703"/>
      <c r="E21" s="1703"/>
      <c r="F21" s="1703"/>
      <c r="G21" s="1703"/>
      <c r="H21" s="1703"/>
    </row>
    <row r="22" spans="1:8" ht="30" customHeight="1">
      <c r="A22" s="1721"/>
      <c r="B22" s="1716" t="s">
        <v>4617</v>
      </c>
      <c r="C22" s="1717"/>
      <c r="D22" s="1717"/>
      <c r="E22" s="1717"/>
      <c r="F22" s="1717"/>
      <c r="G22" s="1717"/>
      <c r="H22" s="1717"/>
    </row>
    <row r="23" spans="1:8" ht="30" customHeight="1">
      <c r="A23" s="1721"/>
      <c r="B23" s="1718"/>
      <c r="C23" s="1719"/>
      <c r="D23" s="1719"/>
      <c r="E23" s="1719"/>
      <c r="F23" s="1719"/>
      <c r="G23" s="1719"/>
      <c r="H23" s="1719"/>
    </row>
    <row r="24" spans="1:8" ht="30" customHeight="1">
      <c r="A24" s="1721"/>
      <c r="B24" s="1718"/>
      <c r="C24" s="1719"/>
      <c r="D24" s="1719"/>
      <c r="E24" s="1719"/>
      <c r="F24" s="1719"/>
      <c r="G24" s="1719"/>
      <c r="H24" s="1719"/>
    </row>
    <row r="25" spans="1:8" ht="30" customHeight="1">
      <c r="A25" s="1721"/>
      <c r="B25" s="1718"/>
      <c r="C25" s="1719"/>
      <c r="D25" s="1719"/>
      <c r="E25" s="1719"/>
      <c r="F25" s="1719"/>
      <c r="G25" s="1719"/>
      <c r="H25" s="1719"/>
    </row>
    <row r="26" spans="1:8" ht="30" customHeight="1">
      <c r="A26" s="1721"/>
      <c r="B26" s="1718"/>
      <c r="C26" s="1719"/>
      <c r="D26" s="1719"/>
      <c r="E26" s="1719"/>
      <c r="F26" s="1719"/>
      <c r="G26" s="1719"/>
      <c r="H26" s="1719"/>
    </row>
    <row r="27" spans="1:8" ht="30" customHeight="1">
      <c r="A27" s="1721"/>
      <c r="B27" s="1718"/>
      <c r="C27" s="1719"/>
      <c r="D27" s="1719"/>
      <c r="E27" s="1719"/>
      <c r="F27" s="1719"/>
      <c r="G27" s="1719"/>
      <c r="H27" s="1719"/>
    </row>
    <row r="28" spans="1:8" ht="30" customHeight="1" thickBot="1">
      <c r="A28" s="1722"/>
      <c r="B28" s="1718"/>
      <c r="C28" s="1719"/>
      <c r="D28" s="1719"/>
      <c r="E28" s="1719"/>
      <c r="F28" s="1719"/>
      <c r="G28" s="1719"/>
      <c r="H28" s="1719"/>
    </row>
    <row r="29" spans="1:8" ht="30" customHeight="1" thickBot="1">
      <c r="A29" s="752" t="s">
        <v>4616</v>
      </c>
      <c r="B29" s="1723" t="s">
        <v>4615</v>
      </c>
      <c r="C29" s="1723"/>
      <c r="D29" s="1723"/>
      <c r="E29" s="1723"/>
      <c r="F29" s="1723"/>
      <c r="G29" s="1723"/>
      <c r="H29" s="1723"/>
    </row>
    <row r="30" spans="1:8" ht="30" customHeight="1" thickBot="1">
      <c r="A30" s="752" t="s">
        <v>4614</v>
      </c>
      <c r="B30" s="1724" t="s">
        <v>4613</v>
      </c>
      <c r="C30" s="1724"/>
      <c r="D30" s="1724"/>
      <c r="E30" s="1724"/>
      <c r="F30" s="1724"/>
      <c r="G30" s="1724"/>
      <c r="H30" s="1724"/>
    </row>
    <row r="31" spans="1:8" ht="30" customHeight="1" thickBot="1">
      <c r="A31" s="752" t="s">
        <v>4612</v>
      </c>
      <c r="B31" s="1723" t="s">
        <v>4611</v>
      </c>
      <c r="C31" s="1723"/>
      <c r="D31" s="1723"/>
      <c r="E31" s="1723"/>
      <c r="F31" s="1723"/>
      <c r="G31" s="1723"/>
      <c r="H31" s="1723"/>
    </row>
  </sheetData>
  <mergeCells count="37">
    <mergeCell ref="A11:A20"/>
    <mergeCell ref="B13:B14"/>
    <mergeCell ref="B15:B16"/>
    <mergeCell ref="B17:B18"/>
    <mergeCell ref="B19:B20"/>
    <mergeCell ref="B22:H28"/>
    <mergeCell ref="A21:A28"/>
    <mergeCell ref="B29:H29"/>
    <mergeCell ref="B30:H30"/>
    <mergeCell ref="B31:H31"/>
    <mergeCell ref="G12:H19"/>
    <mergeCell ref="G11:H11"/>
    <mergeCell ref="G20:H20"/>
    <mergeCell ref="B21:H21"/>
    <mergeCell ref="G2:G3"/>
    <mergeCell ref="H2:H3"/>
    <mergeCell ref="C7:H7"/>
    <mergeCell ref="C8:H8"/>
    <mergeCell ref="C9:H9"/>
    <mergeCell ref="C11:C12"/>
    <mergeCell ref="C13:C14"/>
    <mergeCell ref="C15:C16"/>
    <mergeCell ref="C17:C18"/>
    <mergeCell ref="C19:C20"/>
    <mergeCell ref="B11:B12"/>
    <mergeCell ref="A1:H1"/>
    <mergeCell ref="C6:H6"/>
    <mergeCell ref="B2:B3"/>
    <mergeCell ref="C2:C3"/>
    <mergeCell ref="D2:D3"/>
    <mergeCell ref="E2:E3"/>
    <mergeCell ref="F2:F3"/>
    <mergeCell ref="A4:A10"/>
    <mergeCell ref="C4:H4"/>
    <mergeCell ref="C5:H5"/>
    <mergeCell ref="A2:A3"/>
    <mergeCell ref="B10:H10"/>
  </mergeCells>
  <phoneticPr fontId="140"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1CE9-A1FD-43C8-A3A0-46656036C25B}">
  <dimension ref="A1:Q91"/>
  <sheetViews>
    <sheetView showGridLines="0" topLeftCell="A7" workbookViewId="0">
      <selection activeCell="A5" sqref="A5:A6"/>
    </sheetView>
  </sheetViews>
  <sheetFormatPr defaultColWidth="9" defaultRowHeight="17.25"/>
  <cols>
    <col min="1" max="1" width="15.7109375" style="692" customWidth="1"/>
    <col min="2" max="2" width="10.7109375" style="692" customWidth="1"/>
    <col min="3" max="3" width="60.7109375" style="692" customWidth="1"/>
    <col min="4" max="4" width="10.7109375" style="692" customWidth="1"/>
    <col min="5" max="6" width="20.7109375" style="692" customWidth="1"/>
    <col min="7" max="7" width="50.7109375" style="692" customWidth="1"/>
    <col min="8" max="8" width="35.7109375" style="692" customWidth="1"/>
    <col min="9" max="10" width="20.7109375" style="692" customWidth="1"/>
    <col min="11" max="16" width="9" style="692" customWidth="1"/>
    <col min="17" max="17" width="10.85546875" style="692" customWidth="1"/>
    <col min="18" max="16384" width="9" style="692"/>
  </cols>
  <sheetData>
    <row r="1" spans="1:17" ht="39.950000000000003" customHeight="1">
      <c r="A1" s="1727" t="s">
        <v>4610</v>
      </c>
      <c r="B1" s="1727"/>
      <c r="C1" s="1727"/>
      <c r="D1" s="1727"/>
      <c r="E1" s="1727"/>
      <c r="F1" s="1727"/>
      <c r="G1" s="1727"/>
      <c r="H1" s="1727"/>
      <c r="I1" s="652"/>
      <c r="J1" s="751" t="s">
        <v>4609</v>
      </c>
      <c r="K1" s="751" t="s">
        <v>4583</v>
      </c>
      <c r="L1" s="750" t="s">
        <v>656</v>
      </c>
      <c r="M1" s="750" t="s">
        <v>37</v>
      </c>
      <c r="N1" s="750" t="s">
        <v>68</v>
      </c>
      <c r="O1" s="750" t="s">
        <v>738</v>
      </c>
      <c r="P1" s="750" t="s">
        <v>130</v>
      </c>
      <c r="Q1" s="750" t="s">
        <v>4608</v>
      </c>
    </row>
    <row r="2" spans="1:17" ht="39.950000000000003" customHeight="1">
      <c r="A2" s="1731" t="s">
        <v>4607</v>
      </c>
      <c r="B2" s="1742" t="str">
        <f>INDEX($J$1:$Q$10,MATCH("要求",J:J,0),MATCH($A$5,$J$1:$Q$1,0))</f>
        <v>没吃任何丹药，需要至少100点意志，秘术只学清心咒</v>
      </c>
      <c r="C2" s="1742"/>
      <c r="D2" s="1738" t="s">
        <v>4606</v>
      </c>
      <c r="E2" s="737" t="s">
        <v>4605</v>
      </c>
      <c r="F2" s="737" t="s">
        <v>4604</v>
      </c>
      <c r="G2" s="737" t="s">
        <v>4603</v>
      </c>
      <c r="H2" s="737" t="s">
        <v>4602</v>
      </c>
      <c r="I2" s="652"/>
      <c r="J2" s="746" t="s">
        <v>4601</v>
      </c>
      <c r="K2" s="745" t="s">
        <v>4600</v>
      </c>
      <c r="L2" s="745" t="s">
        <v>4599</v>
      </c>
      <c r="M2" s="745" t="s">
        <v>4598</v>
      </c>
      <c r="N2" s="745" t="s">
        <v>4597</v>
      </c>
      <c r="O2" s="745" t="s">
        <v>4596</v>
      </c>
      <c r="P2" s="745" t="s">
        <v>4595</v>
      </c>
      <c r="Q2" s="745" t="s">
        <v>4594</v>
      </c>
    </row>
    <row r="3" spans="1:17" ht="39.950000000000003" customHeight="1">
      <c r="A3" s="1731"/>
      <c r="B3" s="1742"/>
      <c r="C3" s="1742"/>
      <c r="D3" s="1738"/>
      <c r="E3" s="742" t="s">
        <v>2104</v>
      </c>
      <c r="F3" s="741" t="s">
        <v>4593</v>
      </c>
      <c r="G3" s="740" t="s">
        <v>2106</v>
      </c>
      <c r="H3" s="1736" t="s">
        <v>4592</v>
      </c>
      <c r="I3" s="652"/>
      <c r="J3" s="746">
        <v>1</v>
      </c>
      <c r="K3" s="745" t="s">
        <v>4591</v>
      </c>
      <c r="L3" s="745" t="s">
        <v>4590</v>
      </c>
      <c r="M3" s="745" t="s">
        <v>4563</v>
      </c>
      <c r="N3" s="745" t="s">
        <v>4563</v>
      </c>
      <c r="O3" s="747" t="s">
        <v>4589</v>
      </c>
      <c r="P3" s="745" t="s">
        <v>4563</v>
      </c>
      <c r="Q3" s="745" t="s">
        <v>4563</v>
      </c>
    </row>
    <row r="4" spans="1:17" ht="39.950000000000003" customHeight="1">
      <c r="A4" s="749" t="s">
        <v>4588</v>
      </c>
      <c r="B4" s="748" t="s">
        <v>2025</v>
      </c>
      <c r="C4" s="748" t="s">
        <v>2026</v>
      </c>
      <c r="D4" s="1738"/>
      <c r="E4" s="742" t="s">
        <v>2108</v>
      </c>
      <c r="F4" s="741" t="s">
        <v>667</v>
      </c>
      <c r="G4" s="740" t="s">
        <v>2110</v>
      </c>
      <c r="H4" s="1736"/>
      <c r="J4" s="746">
        <v>2</v>
      </c>
      <c r="K4" s="745" t="s">
        <v>4587</v>
      </c>
      <c r="L4" s="745" t="s">
        <v>4579</v>
      </c>
      <c r="M4" s="745" t="s">
        <v>4586</v>
      </c>
      <c r="N4" s="745" t="s">
        <v>4585</v>
      </c>
      <c r="O4" s="745" t="s">
        <v>4579</v>
      </c>
      <c r="P4" s="745" t="s">
        <v>4584</v>
      </c>
      <c r="Q4" s="745" t="s">
        <v>4584</v>
      </c>
    </row>
    <row r="5" spans="1:17" ht="39.950000000000003" customHeight="1">
      <c r="A5" s="1732" t="s">
        <v>4583</v>
      </c>
      <c r="B5" s="744">
        <f t="shared" ref="B5:B12" si="0">J3</f>
        <v>1</v>
      </c>
      <c r="C5" s="743" t="str">
        <f t="shared" ref="C5:C12" si="1">INDEX($J$1:$Q$10,MATCH(B5,J:J,0),MATCH($A$5,$J$1:$Q$1,0))</f>
        <v>放3次卸灵术</v>
      </c>
      <c r="D5" s="1738"/>
      <c r="E5" s="742" t="s">
        <v>2117</v>
      </c>
      <c r="F5" s="741" t="s">
        <v>4582</v>
      </c>
      <c r="G5" s="740" t="s">
        <v>4581</v>
      </c>
      <c r="H5" s="740" t="s">
        <v>2120</v>
      </c>
      <c r="J5" s="746">
        <v>3</v>
      </c>
      <c r="K5" s="745" t="s">
        <v>4580</v>
      </c>
      <c r="L5" s="745" t="s">
        <v>4579</v>
      </c>
      <c r="M5" s="745" t="s">
        <v>4579</v>
      </c>
      <c r="N5" s="745" t="s">
        <v>4573</v>
      </c>
      <c r="O5" s="745" t="s">
        <v>4579</v>
      </c>
      <c r="P5" s="745" t="s">
        <v>4578</v>
      </c>
      <c r="Q5" s="745" t="s">
        <v>4577</v>
      </c>
    </row>
    <row r="6" spans="1:17" ht="39.950000000000003" customHeight="1">
      <c r="A6" s="1733"/>
      <c r="B6" s="744">
        <f t="shared" si="0"/>
        <v>2</v>
      </c>
      <c r="C6" s="743" t="str">
        <f t="shared" si="1"/>
        <v>放6次卸灵术</v>
      </c>
      <c r="D6" s="1738"/>
      <c r="E6" s="742" t="s">
        <v>2122</v>
      </c>
      <c r="F6" s="741" t="s">
        <v>1027</v>
      </c>
      <c r="G6" s="740" t="s">
        <v>4576</v>
      </c>
      <c r="H6" s="740" t="s">
        <v>4575</v>
      </c>
      <c r="J6" s="746">
        <v>4</v>
      </c>
      <c r="K6" s="745" t="s">
        <v>2108</v>
      </c>
      <c r="L6" s="745" t="s">
        <v>4574</v>
      </c>
      <c r="M6" s="745" t="s">
        <v>4573</v>
      </c>
      <c r="N6" s="745" t="s">
        <v>4563</v>
      </c>
      <c r="O6" s="745" t="s">
        <v>4572</v>
      </c>
      <c r="P6" s="745" t="s">
        <v>4564</v>
      </c>
      <c r="Q6" s="745" t="s">
        <v>4571</v>
      </c>
    </row>
    <row r="7" spans="1:17" ht="39.950000000000003" customHeight="1">
      <c r="A7" s="1734" t="s">
        <v>4570</v>
      </c>
      <c r="B7" s="744">
        <f t="shared" si="0"/>
        <v>3</v>
      </c>
      <c r="C7" s="743" t="str">
        <f t="shared" si="1"/>
        <v>放5次碎丹诀爆掉金丹，用聚灵+清心咒正好手中不留灵气</v>
      </c>
      <c r="D7" s="1738"/>
      <c r="E7" s="742" t="s">
        <v>2111</v>
      </c>
      <c r="F7" s="741" t="s">
        <v>4569</v>
      </c>
      <c r="G7" s="740" t="s">
        <v>4568</v>
      </c>
      <c r="H7" s="740" t="s">
        <v>4567</v>
      </c>
      <c r="J7" s="746">
        <v>5</v>
      </c>
      <c r="K7" s="745" t="s">
        <v>4566</v>
      </c>
      <c r="L7" s="745" t="s">
        <v>4565</v>
      </c>
      <c r="M7" s="745" t="s">
        <v>4564</v>
      </c>
      <c r="N7" s="745" t="s">
        <v>4557</v>
      </c>
      <c r="O7" s="745" t="s">
        <v>4563</v>
      </c>
      <c r="P7" s="745" t="s">
        <v>4557</v>
      </c>
      <c r="Q7" s="745" t="s">
        <v>4562</v>
      </c>
    </row>
    <row r="8" spans="1:17" ht="39.950000000000003" customHeight="1">
      <c r="A8" s="1734"/>
      <c r="B8" s="744">
        <f t="shared" si="0"/>
        <v>4</v>
      </c>
      <c r="C8" s="743" t="str">
        <f t="shared" si="1"/>
        <v>清心咒</v>
      </c>
      <c r="D8" s="1738"/>
      <c r="E8" s="742" t="s">
        <v>2112</v>
      </c>
      <c r="F8" s="741" t="s">
        <v>4561</v>
      </c>
      <c r="G8" s="740" t="s">
        <v>4560</v>
      </c>
      <c r="H8" s="740" t="s">
        <v>4559</v>
      </c>
      <c r="J8" s="746">
        <v>6</v>
      </c>
      <c r="K8" s="745" t="s">
        <v>2108</v>
      </c>
      <c r="L8" s="745" t="s">
        <v>4558</v>
      </c>
      <c r="M8" s="745" t="s">
        <v>4557</v>
      </c>
      <c r="N8" s="745" t="s">
        <v>4550</v>
      </c>
      <c r="O8" s="747" t="s">
        <v>4556</v>
      </c>
      <c r="P8" s="745" t="s">
        <v>4550</v>
      </c>
      <c r="Q8" s="745" t="s">
        <v>4555</v>
      </c>
    </row>
    <row r="9" spans="1:17" ht="39.950000000000003" customHeight="1">
      <c r="A9" s="1734"/>
      <c r="B9" s="744">
        <f t="shared" si="0"/>
        <v>5</v>
      </c>
      <c r="C9" s="743" t="str">
        <f t="shared" si="1"/>
        <v>消散灵气，不放任何技能</v>
      </c>
      <c r="D9" s="1738"/>
      <c r="E9" s="742" t="s">
        <v>2113</v>
      </c>
      <c r="F9" s="741" t="s">
        <v>4554</v>
      </c>
      <c r="G9" s="740" t="s">
        <v>4553</v>
      </c>
      <c r="H9" s="740" t="s">
        <v>4552</v>
      </c>
      <c r="J9" s="746">
        <v>7</v>
      </c>
      <c r="K9" s="745" t="s">
        <v>2108</v>
      </c>
      <c r="L9" s="745" t="s">
        <v>4551</v>
      </c>
      <c r="M9" s="745" t="s">
        <v>4550</v>
      </c>
      <c r="N9" s="745" t="s">
        <v>2117</v>
      </c>
      <c r="O9" s="747" t="s">
        <v>4549</v>
      </c>
      <c r="P9" s="745" t="s">
        <v>2117</v>
      </c>
      <c r="Q9" s="745" t="s">
        <v>4548</v>
      </c>
    </row>
    <row r="10" spans="1:17" ht="39.950000000000003" customHeight="1">
      <c r="A10" s="1734"/>
      <c r="B10" s="744">
        <f t="shared" si="0"/>
        <v>6</v>
      </c>
      <c r="C10" s="743" t="str">
        <f t="shared" si="1"/>
        <v>清心咒</v>
      </c>
      <c r="D10" s="1738"/>
      <c r="E10" s="742" t="s">
        <v>2115</v>
      </c>
      <c r="F10" s="741" t="s">
        <v>4547</v>
      </c>
      <c r="G10" s="740" t="s">
        <v>4546</v>
      </c>
      <c r="H10" s="740" t="s">
        <v>4545</v>
      </c>
      <c r="J10" s="746" t="s">
        <v>4544</v>
      </c>
      <c r="K10" s="745" t="s">
        <v>4543</v>
      </c>
      <c r="L10" s="745" t="s">
        <v>4542</v>
      </c>
      <c r="M10" s="745" t="s">
        <v>4541</v>
      </c>
      <c r="N10" s="745" t="s">
        <v>4540</v>
      </c>
      <c r="O10" s="745" t="s">
        <v>4539</v>
      </c>
      <c r="P10" s="745" t="s">
        <v>4538</v>
      </c>
      <c r="Q10" s="745" t="s">
        <v>4537</v>
      </c>
    </row>
    <row r="11" spans="1:17" ht="39.950000000000003" customHeight="1">
      <c r="A11" s="1734"/>
      <c r="B11" s="744">
        <f t="shared" si="0"/>
        <v>7</v>
      </c>
      <c r="C11" s="743" t="str">
        <f t="shared" si="1"/>
        <v>清心咒</v>
      </c>
      <c r="D11" s="1738"/>
      <c r="E11" s="742" t="s">
        <v>2116</v>
      </c>
      <c r="F11" s="741" t="s">
        <v>4536</v>
      </c>
      <c r="G11" s="740" t="s">
        <v>4535</v>
      </c>
      <c r="H11" s="740" t="s">
        <v>4534</v>
      </c>
      <c r="J11" s="652"/>
      <c r="K11" s="652"/>
      <c r="L11" s="652"/>
      <c r="M11" s="652"/>
    </row>
    <row r="12" spans="1:17" ht="39.950000000000003" customHeight="1">
      <c r="A12" s="1735"/>
      <c r="B12" s="739" t="str">
        <f t="shared" si="0"/>
        <v>...</v>
      </c>
      <c r="C12" s="738" t="str">
        <f t="shared" si="1"/>
        <v>心魔在通达之后每回合降低伤害，伤害降为0后随便化婴</v>
      </c>
      <c r="D12" s="1743" t="s">
        <v>4533</v>
      </c>
      <c r="E12" s="1743"/>
      <c r="F12" s="1728" t="s">
        <v>4532</v>
      </c>
      <c r="G12" s="1728"/>
      <c r="H12" s="1728"/>
      <c r="J12" s="652"/>
      <c r="K12" s="652"/>
      <c r="L12" s="652"/>
      <c r="M12" s="652"/>
    </row>
    <row r="13" spans="1:17" ht="39.950000000000003" customHeight="1">
      <c r="A13" s="1729" t="s">
        <v>4531</v>
      </c>
      <c r="B13" s="1729"/>
      <c r="C13" s="1730"/>
      <c r="D13" s="1743"/>
      <c r="E13" s="1743"/>
      <c r="F13" s="1728" t="s">
        <v>4530</v>
      </c>
      <c r="G13" s="1728"/>
      <c r="H13" s="1728"/>
      <c r="J13" s="652"/>
      <c r="K13" s="652"/>
      <c r="L13" s="652"/>
      <c r="M13" s="652"/>
    </row>
    <row r="14" spans="1:17" ht="39.950000000000003" customHeight="1">
      <c r="A14" s="1737" t="s">
        <v>1587</v>
      </c>
      <c r="B14" s="737" t="s">
        <v>2075</v>
      </c>
      <c r="C14" s="737" t="s">
        <v>139</v>
      </c>
      <c r="D14" s="737" t="s">
        <v>3385</v>
      </c>
      <c r="E14" s="737" t="s">
        <v>4529</v>
      </c>
      <c r="F14" s="737" t="s">
        <v>3389</v>
      </c>
      <c r="G14" s="737" t="s">
        <v>3391</v>
      </c>
      <c r="H14" s="737" t="s">
        <v>4483</v>
      </c>
      <c r="J14" s="652"/>
      <c r="K14" s="652"/>
      <c r="L14" s="652"/>
      <c r="M14" s="652"/>
    </row>
    <row r="15" spans="1:17" ht="39.950000000000003" customHeight="1">
      <c r="A15" s="1737"/>
      <c r="B15" s="736" t="s">
        <v>2156</v>
      </c>
      <c r="C15" s="735" t="s">
        <v>2157</v>
      </c>
      <c r="D15" s="736" t="s">
        <v>4524</v>
      </c>
      <c r="E15" s="1739" t="s">
        <v>4528</v>
      </c>
      <c r="F15" s="1739" t="s">
        <v>4527</v>
      </c>
      <c r="G15" s="736" t="s">
        <v>4526</v>
      </c>
      <c r="H15" s="735" t="s">
        <v>4525</v>
      </c>
      <c r="J15" s="652"/>
      <c r="K15" s="652"/>
      <c r="L15" s="652"/>
      <c r="M15" s="652"/>
    </row>
    <row r="16" spans="1:17" ht="39.950000000000003" customHeight="1">
      <c r="A16" s="1737"/>
      <c r="B16" s="736" t="s">
        <v>2160</v>
      </c>
      <c r="C16" s="735" t="s">
        <v>2161</v>
      </c>
      <c r="D16" s="736" t="s">
        <v>4521</v>
      </c>
      <c r="E16" s="1740"/>
      <c r="F16" s="1741"/>
      <c r="G16" s="736" t="s">
        <v>4524</v>
      </c>
      <c r="H16" s="735" t="s">
        <v>4525</v>
      </c>
      <c r="J16" s="652"/>
      <c r="K16" s="652"/>
      <c r="L16" s="652"/>
      <c r="M16" s="652"/>
    </row>
    <row r="17" spans="1:13" ht="39.950000000000003" customHeight="1">
      <c r="A17" s="1737"/>
      <c r="B17" s="736" t="s">
        <v>2158</v>
      </c>
      <c r="C17" s="735" t="s">
        <v>2159</v>
      </c>
      <c r="D17" s="736" t="s">
        <v>4524</v>
      </c>
      <c r="E17" s="1740"/>
      <c r="F17" s="1739" t="s">
        <v>4523</v>
      </c>
      <c r="G17" s="736" t="s">
        <v>4516</v>
      </c>
      <c r="H17" s="735" t="s">
        <v>4522</v>
      </c>
      <c r="J17" s="652"/>
      <c r="K17" s="652"/>
      <c r="L17" s="652"/>
      <c r="M17" s="652"/>
    </row>
    <row r="18" spans="1:13" ht="39.950000000000003" customHeight="1">
      <c r="A18" s="1737"/>
      <c r="B18" s="736" t="s">
        <v>2162</v>
      </c>
      <c r="C18" s="735" t="s">
        <v>2163</v>
      </c>
      <c r="D18" s="736" t="s">
        <v>4521</v>
      </c>
      <c r="E18" s="1740"/>
      <c r="F18" s="1741"/>
      <c r="G18" s="736" t="s">
        <v>4520</v>
      </c>
      <c r="H18" s="735" t="s">
        <v>4515</v>
      </c>
      <c r="J18" s="652"/>
      <c r="K18" s="652"/>
      <c r="L18" s="652"/>
      <c r="M18" s="652"/>
    </row>
    <row r="19" spans="1:13" ht="39.950000000000003" customHeight="1">
      <c r="A19" s="1737"/>
      <c r="B19" s="736" t="s">
        <v>3683</v>
      </c>
      <c r="C19" s="735" t="s">
        <v>4519</v>
      </c>
      <c r="D19" s="736" t="s">
        <v>4518</v>
      </c>
      <c r="E19" s="1741"/>
      <c r="F19" s="736" t="s">
        <v>4517</v>
      </c>
      <c r="G19" s="736" t="s">
        <v>4516</v>
      </c>
      <c r="H19" s="735" t="s">
        <v>4515</v>
      </c>
      <c r="J19" s="652"/>
      <c r="K19" s="652"/>
      <c r="L19" s="652"/>
      <c r="M19" s="652"/>
    </row>
    <row r="20" spans="1:13" ht="24.95" customHeight="1">
      <c r="A20" s="734"/>
      <c r="B20" s="734"/>
      <c r="C20" s="734"/>
      <c r="D20" s="734"/>
      <c r="E20" s="734"/>
      <c r="F20" s="734"/>
      <c r="G20" s="734"/>
      <c r="H20" s="734"/>
      <c r="J20" s="652"/>
      <c r="K20" s="652"/>
      <c r="L20" s="652"/>
      <c r="M20" s="652"/>
    </row>
    <row r="21" spans="1:13" ht="24.95" customHeight="1">
      <c r="C21" s="652"/>
      <c r="D21" s="652"/>
    </row>
    <row r="22" spans="1:13">
      <c r="C22" s="652"/>
    </row>
    <row r="23" spans="1:13" ht="13.5" customHeight="1">
      <c r="C23" s="652"/>
    </row>
    <row r="24" spans="1:13">
      <c r="C24" s="652"/>
    </row>
    <row r="25" spans="1:13">
      <c r="C25" s="652"/>
    </row>
    <row r="26" spans="1:13">
      <c r="C26" s="652"/>
    </row>
    <row r="27" spans="1:13" ht="13.5" customHeight="1">
      <c r="C27" s="652"/>
    </row>
    <row r="28" spans="1:13">
      <c r="C28" s="652"/>
    </row>
    <row r="29" spans="1:13">
      <c r="C29" s="652"/>
    </row>
    <row r="30" spans="1:13">
      <c r="C30" s="652"/>
    </row>
    <row r="31" spans="1:13">
      <c r="C31" s="652"/>
    </row>
    <row r="32" spans="1:13">
      <c r="C32" s="652"/>
    </row>
    <row r="33" spans="3:3">
      <c r="C33" s="652"/>
    </row>
    <row r="34" spans="3:3">
      <c r="C34" s="652"/>
    </row>
    <row r="35" spans="3:3">
      <c r="C35" s="652"/>
    </row>
    <row r="36" spans="3:3">
      <c r="C36" s="652"/>
    </row>
    <row r="37" spans="3:3">
      <c r="C37" s="652"/>
    </row>
    <row r="38" spans="3:3">
      <c r="C38" s="652"/>
    </row>
    <row r="39" spans="3:3">
      <c r="C39" s="652"/>
    </row>
    <row r="40" spans="3:3">
      <c r="C40" s="652"/>
    </row>
    <row r="41" spans="3:3">
      <c r="C41" s="652"/>
    </row>
    <row r="42" spans="3:3">
      <c r="C42" s="652"/>
    </row>
    <row r="43" spans="3:3">
      <c r="C43" s="652"/>
    </row>
    <row r="44" spans="3:3">
      <c r="C44" s="652"/>
    </row>
    <row r="45" spans="3:3">
      <c r="C45" s="652"/>
    </row>
    <row r="46" spans="3:3">
      <c r="C46" s="652"/>
    </row>
    <row r="47" spans="3:3">
      <c r="C47" s="652"/>
    </row>
    <row r="48" spans="3:3">
      <c r="C48" s="652"/>
    </row>
    <row r="49" spans="3:3">
      <c r="C49" s="652"/>
    </row>
    <row r="50" spans="3:3">
      <c r="C50" s="652"/>
    </row>
    <row r="51" spans="3:3">
      <c r="C51" s="652"/>
    </row>
    <row r="52" spans="3:3">
      <c r="C52" s="652"/>
    </row>
    <row r="53" spans="3:3">
      <c r="C53" s="652"/>
    </row>
    <row r="54" spans="3:3">
      <c r="C54" s="652"/>
    </row>
    <row r="55" spans="3:3">
      <c r="C55" s="652"/>
    </row>
    <row r="56" spans="3:3">
      <c r="C56" s="652"/>
    </row>
    <row r="57" spans="3:3">
      <c r="C57" s="652"/>
    </row>
    <row r="58" spans="3:3">
      <c r="C58" s="652"/>
    </row>
    <row r="59" spans="3:3">
      <c r="C59" s="652"/>
    </row>
    <row r="60" spans="3:3">
      <c r="C60" s="652"/>
    </row>
    <row r="61" spans="3:3">
      <c r="C61" s="652"/>
    </row>
    <row r="62" spans="3:3">
      <c r="C62" s="652"/>
    </row>
    <row r="63" spans="3:3">
      <c r="C63" s="652"/>
    </row>
    <row r="64" spans="3:3">
      <c r="C64" s="652"/>
    </row>
    <row r="65" spans="3:3">
      <c r="C65" s="652"/>
    </row>
    <row r="66" spans="3:3">
      <c r="C66" s="652"/>
    </row>
    <row r="67" spans="3:3">
      <c r="C67" s="652"/>
    </row>
    <row r="68" spans="3:3">
      <c r="C68" s="652"/>
    </row>
    <row r="69" spans="3:3">
      <c r="C69" s="652"/>
    </row>
    <row r="70" spans="3:3">
      <c r="C70" s="652"/>
    </row>
    <row r="71" spans="3:3">
      <c r="C71" s="652"/>
    </row>
    <row r="72" spans="3:3">
      <c r="C72" s="652"/>
    </row>
    <row r="73" spans="3:3">
      <c r="C73" s="652"/>
    </row>
    <row r="74" spans="3:3">
      <c r="C74" s="652"/>
    </row>
    <row r="75" spans="3:3">
      <c r="C75" s="652"/>
    </row>
    <row r="76" spans="3:3">
      <c r="C76" s="652"/>
    </row>
    <row r="77" spans="3:3">
      <c r="C77" s="652"/>
    </row>
    <row r="78" spans="3:3">
      <c r="C78" s="652"/>
    </row>
    <row r="79" spans="3:3">
      <c r="C79" s="652"/>
    </row>
    <row r="80" spans="3:3">
      <c r="C80" s="652"/>
    </row>
    <row r="81" spans="3:3">
      <c r="C81" s="652"/>
    </row>
    <row r="82" spans="3:3">
      <c r="C82" s="652"/>
    </row>
    <row r="83" spans="3:3">
      <c r="C83" s="652"/>
    </row>
    <row r="91" spans="3:3" ht="13.5" customHeight="1"/>
  </sheetData>
  <mergeCells count="15">
    <mergeCell ref="A14:A19"/>
    <mergeCell ref="D2:D11"/>
    <mergeCell ref="E15:E19"/>
    <mergeCell ref="F15:F16"/>
    <mergeCell ref="F17:F18"/>
    <mergeCell ref="B2:C3"/>
    <mergeCell ref="D12:E13"/>
    <mergeCell ref="A1:H1"/>
    <mergeCell ref="F12:H12"/>
    <mergeCell ref="A13:C13"/>
    <mergeCell ref="F13:H13"/>
    <mergeCell ref="A2:A3"/>
    <mergeCell ref="A5:A6"/>
    <mergeCell ref="A7:A12"/>
    <mergeCell ref="H3:H4"/>
  </mergeCells>
  <phoneticPr fontId="140" type="noConversion"/>
  <dataValidations count="1">
    <dataValidation type="list" allowBlank="1" showInputMessage="1" showErrorMessage="1" sqref="A5:A6" xr:uid="{00000000-0002-0000-0E00-000000000000}">
      <formula1>$K$1:$Q$1</formula1>
    </dataValidation>
  </dataValidations>
  <pageMargins left="0.75" right="0.75" top="1" bottom="1" header="0.5" footer="0.5"/>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CF45-EB18-4D73-90FE-A310CE5452F6}">
  <dimension ref="A1:W22"/>
  <sheetViews>
    <sheetView showGridLines="0" topLeftCell="A16" workbookViewId="0">
      <selection activeCell="G10" sqref="G10"/>
    </sheetView>
  </sheetViews>
  <sheetFormatPr defaultColWidth="9" defaultRowHeight="22.5"/>
  <cols>
    <col min="1" max="1" width="9" style="721"/>
    <col min="2" max="2" width="15.7109375" style="721" customWidth="1"/>
    <col min="3" max="3" width="30.7109375" style="721" customWidth="1"/>
    <col min="4" max="4" width="15.7109375" style="721" customWidth="1"/>
    <col min="5" max="5" width="25.7109375" style="721" customWidth="1"/>
    <col min="6" max="6" width="25.7109375" style="723" customWidth="1"/>
    <col min="7" max="7" width="20.7109375" style="721" customWidth="1"/>
    <col min="8" max="9" width="23.140625" style="721" customWidth="1"/>
    <col min="10" max="11" width="20.7109375" style="721" customWidth="1"/>
    <col min="12" max="13" width="9" style="721"/>
    <col min="14" max="23" width="9" style="722"/>
    <col min="24" max="16384" width="9" style="721"/>
  </cols>
  <sheetData>
    <row r="1" spans="1:23" ht="30" customHeight="1">
      <c r="A1" s="1750"/>
      <c r="B1" s="1751"/>
      <c r="C1" s="1751"/>
      <c r="D1" s="1751"/>
      <c r="E1" s="1751"/>
      <c r="F1" s="1751"/>
      <c r="G1" s="1751"/>
      <c r="H1" s="1751"/>
      <c r="I1" s="1751"/>
      <c r="J1" s="1751"/>
      <c r="K1" s="1751"/>
      <c r="N1" s="732" t="s">
        <v>2025</v>
      </c>
      <c r="O1" s="732" t="s">
        <v>200</v>
      </c>
      <c r="P1" s="732" t="s">
        <v>211</v>
      </c>
      <c r="Q1" s="732" t="s">
        <v>219</v>
      </c>
      <c r="R1" s="732" t="s">
        <v>226</v>
      </c>
      <c r="S1" s="732" t="s">
        <v>234</v>
      </c>
      <c r="T1" s="732" t="s">
        <v>1012</v>
      </c>
      <c r="U1" s="732" t="s">
        <v>4174</v>
      </c>
      <c r="V1" s="732" t="s">
        <v>188</v>
      </c>
      <c r="W1" s="732" t="s">
        <v>1041</v>
      </c>
    </row>
    <row r="2" spans="1:23" ht="39.950000000000003" customHeight="1">
      <c r="A2" s="1760" t="s">
        <v>4514</v>
      </c>
      <c r="B2" s="1761"/>
      <c r="C2" s="1761"/>
      <c r="D2" s="1761"/>
      <c r="E2" s="1759" t="s">
        <v>2127</v>
      </c>
      <c r="F2" s="733" t="s">
        <v>2075</v>
      </c>
      <c r="G2" s="733" t="s">
        <v>2076</v>
      </c>
      <c r="H2" s="1752" t="s">
        <v>139</v>
      </c>
      <c r="I2" s="1753"/>
      <c r="J2" s="1754" t="s">
        <v>2077</v>
      </c>
      <c r="K2" s="1755"/>
      <c r="M2" s="723" t="s">
        <v>139</v>
      </c>
      <c r="N2" s="732">
        <v>1</v>
      </c>
      <c r="O2" s="731" t="s">
        <v>4513</v>
      </c>
      <c r="P2" s="731" t="s">
        <v>4512</v>
      </c>
      <c r="Q2" s="731" t="s">
        <v>4511</v>
      </c>
      <c r="R2" s="731" t="s">
        <v>4510</v>
      </c>
      <c r="S2" s="731" t="s">
        <v>4509</v>
      </c>
      <c r="T2" s="731" t="s">
        <v>4508</v>
      </c>
      <c r="U2" s="731" t="s">
        <v>4507</v>
      </c>
      <c r="V2" s="731" t="s">
        <v>4506</v>
      </c>
      <c r="W2" s="731" t="s">
        <v>4505</v>
      </c>
    </row>
    <row r="3" spans="1:23" ht="39.950000000000003" customHeight="1">
      <c r="A3" s="1761"/>
      <c r="B3" s="1761"/>
      <c r="C3" s="1761"/>
      <c r="D3" s="1761"/>
      <c r="E3" s="1759"/>
      <c r="F3" s="730" t="s">
        <v>2128</v>
      </c>
      <c r="G3" s="724" t="s">
        <v>1054</v>
      </c>
      <c r="H3" s="1756" t="s">
        <v>4504</v>
      </c>
      <c r="I3" s="1757"/>
      <c r="J3" s="1758" t="s">
        <v>2130</v>
      </c>
      <c r="K3" s="1758"/>
      <c r="M3" s="723" t="s">
        <v>4503</v>
      </c>
      <c r="N3" s="732">
        <v>2</v>
      </c>
      <c r="O3" s="731" t="s">
        <v>1958</v>
      </c>
      <c r="P3" s="731" t="s">
        <v>1958</v>
      </c>
      <c r="Q3" s="731" t="s">
        <v>1958</v>
      </c>
      <c r="R3" s="731" t="s">
        <v>1958</v>
      </c>
      <c r="S3" s="731" t="s">
        <v>1958</v>
      </c>
      <c r="T3" s="731" t="s">
        <v>1958</v>
      </c>
      <c r="U3" s="731" t="s">
        <v>1958</v>
      </c>
      <c r="V3" s="731" t="s">
        <v>1958</v>
      </c>
      <c r="W3" s="731" t="s">
        <v>1958</v>
      </c>
    </row>
    <row r="4" spans="1:23" ht="39.950000000000003" customHeight="1">
      <c r="A4" s="1761"/>
      <c r="B4" s="1761"/>
      <c r="C4" s="1761"/>
      <c r="D4" s="1761"/>
      <c r="E4" s="1759"/>
      <c r="F4" s="730" t="s">
        <v>2132</v>
      </c>
      <c r="G4" s="724" t="s">
        <v>1054</v>
      </c>
      <c r="H4" s="1756" t="s">
        <v>4502</v>
      </c>
      <c r="I4" s="1757"/>
      <c r="J4" s="1758" t="s">
        <v>4501</v>
      </c>
      <c r="K4" s="1758"/>
      <c r="M4" s="723" t="s">
        <v>4500</v>
      </c>
      <c r="N4" s="732">
        <v>3</v>
      </c>
      <c r="O4" s="731" t="s">
        <v>1958</v>
      </c>
      <c r="P4" s="731" t="s">
        <v>1958</v>
      </c>
      <c r="Q4" s="731" t="s">
        <v>1958</v>
      </c>
      <c r="R4" s="731" t="s">
        <v>1958</v>
      </c>
      <c r="S4" s="731" t="s">
        <v>1958</v>
      </c>
      <c r="T4" s="731" t="s">
        <v>1958</v>
      </c>
      <c r="U4" s="731" t="s">
        <v>1958</v>
      </c>
      <c r="V4" s="731" t="s">
        <v>1958</v>
      </c>
      <c r="W4" s="731" t="s">
        <v>1958</v>
      </c>
    </row>
    <row r="5" spans="1:23" ht="39.950000000000003" customHeight="1">
      <c r="A5" s="1761"/>
      <c r="B5" s="1761"/>
      <c r="C5" s="1761"/>
      <c r="D5" s="1761"/>
      <c r="E5" s="1759"/>
      <c r="F5" s="730" t="s">
        <v>2135</v>
      </c>
      <c r="G5" s="724" t="s">
        <v>914</v>
      </c>
      <c r="H5" s="1756" t="s">
        <v>4499</v>
      </c>
      <c r="I5" s="1757"/>
      <c r="J5" s="1762" t="s">
        <v>4498</v>
      </c>
      <c r="K5" s="1763"/>
      <c r="M5" s="723" t="s">
        <v>4497</v>
      </c>
      <c r="N5" s="732">
        <v>4</v>
      </c>
      <c r="O5" s="731"/>
      <c r="P5" s="731"/>
      <c r="Q5" s="731"/>
      <c r="R5" s="731"/>
      <c r="S5" s="731"/>
      <c r="T5" s="731"/>
      <c r="U5" s="731"/>
      <c r="V5" s="731"/>
      <c r="W5" s="731"/>
    </row>
    <row r="6" spans="1:23" ht="39.950000000000003" customHeight="1">
      <c r="A6" s="1761"/>
      <c r="B6" s="1761"/>
      <c r="C6" s="1761"/>
      <c r="D6" s="1761"/>
      <c r="E6" s="1759"/>
      <c r="F6" s="730" t="s">
        <v>2138</v>
      </c>
      <c r="G6" s="724" t="s">
        <v>1025</v>
      </c>
      <c r="H6" s="1756" t="s">
        <v>2139</v>
      </c>
      <c r="I6" s="1757"/>
      <c r="J6" s="1764"/>
      <c r="K6" s="1765"/>
      <c r="M6" s="723" t="s">
        <v>4496</v>
      </c>
      <c r="N6" s="732">
        <v>5</v>
      </c>
      <c r="O6" s="731" t="s">
        <v>4495</v>
      </c>
      <c r="P6" s="731" t="s">
        <v>4494</v>
      </c>
      <c r="Q6" s="731" t="s">
        <v>4493</v>
      </c>
      <c r="R6" s="731" t="s">
        <v>4492</v>
      </c>
      <c r="S6" s="731" t="s">
        <v>4491</v>
      </c>
      <c r="T6" s="731" t="s">
        <v>4490</v>
      </c>
      <c r="U6" s="731" t="s">
        <v>4489</v>
      </c>
      <c r="V6" s="731" t="s">
        <v>4488</v>
      </c>
      <c r="W6" s="731" t="s">
        <v>4487</v>
      </c>
    </row>
    <row r="7" spans="1:23" ht="39.950000000000003" customHeight="1">
      <c r="A7" s="1761"/>
      <c r="B7" s="1761"/>
      <c r="C7" s="1761"/>
      <c r="D7" s="1761"/>
      <c r="E7" s="1759"/>
      <c r="F7" s="730" t="s">
        <v>4486</v>
      </c>
      <c r="G7" s="724" t="s">
        <v>1048</v>
      </c>
      <c r="H7" s="1756" t="s">
        <v>4485</v>
      </c>
      <c r="I7" s="1757"/>
      <c r="J7" s="1766"/>
      <c r="K7" s="1767"/>
    </row>
    <row r="8" spans="1:23" ht="39.950000000000003" customHeight="1">
      <c r="A8" s="1779" t="s">
        <v>4484</v>
      </c>
      <c r="B8" s="726" t="s">
        <v>2075</v>
      </c>
      <c r="C8" s="1747" t="s">
        <v>139</v>
      </c>
      <c r="D8" s="1747"/>
      <c r="E8" s="729" t="s">
        <v>3385</v>
      </c>
      <c r="F8" s="727" t="s">
        <v>3387</v>
      </c>
      <c r="G8" s="727" t="s">
        <v>3387</v>
      </c>
      <c r="H8" s="1748" t="s">
        <v>3391</v>
      </c>
      <c r="I8" s="1749"/>
      <c r="J8" s="1744" t="s">
        <v>4483</v>
      </c>
      <c r="K8" s="1745"/>
    </row>
    <row r="9" spans="1:23" ht="39.950000000000003" customHeight="1">
      <c r="A9" s="1779"/>
      <c r="B9" s="728" t="s">
        <v>3736</v>
      </c>
      <c r="C9" s="1746" t="s">
        <v>3737</v>
      </c>
      <c r="D9" s="1746"/>
      <c r="E9" s="1780" t="s">
        <v>4482</v>
      </c>
      <c r="F9" s="1780" t="s">
        <v>4481</v>
      </c>
      <c r="G9" s="725" t="s">
        <v>4480</v>
      </c>
      <c r="H9" s="1783" t="s">
        <v>4479</v>
      </c>
      <c r="I9" s="1784"/>
      <c r="J9" s="1758" t="s">
        <v>4478</v>
      </c>
      <c r="K9" s="1758"/>
    </row>
    <row r="10" spans="1:23" ht="39.950000000000003" customHeight="1">
      <c r="A10" s="1779"/>
      <c r="B10" s="728" t="s">
        <v>3739</v>
      </c>
      <c r="C10" s="1746" t="s">
        <v>3740</v>
      </c>
      <c r="D10" s="1746"/>
      <c r="E10" s="1781"/>
      <c r="F10" s="1781"/>
      <c r="G10" s="725" t="s">
        <v>4477</v>
      </c>
      <c r="H10" s="1785"/>
      <c r="I10" s="1786"/>
      <c r="J10" s="1758"/>
      <c r="K10" s="1758"/>
    </row>
    <row r="11" spans="1:23" ht="39.950000000000003" customHeight="1">
      <c r="A11" s="1779"/>
      <c r="B11" s="728" t="s">
        <v>3741</v>
      </c>
      <c r="C11" s="1746" t="s">
        <v>4476</v>
      </c>
      <c r="D11" s="1746"/>
      <c r="E11" s="1782"/>
      <c r="F11" s="1782"/>
      <c r="G11" s="725" t="s">
        <v>4475</v>
      </c>
      <c r="H11" s="1790" t="s">
        <v>4474</v>
      </c>
      <c r="I11" s="1791"/>
      <c r="J11" s="1758" t="s">
        <v>4473</v>
      </c>
      <c r="K11" s="1758"/>
    </row>
    <row r="12" spans="1:23" ht="39.950000000000003" customHeight="1">
      <c r="A12" s="1779"/>
      <c r="B12" s="727" t="s">
        <v>4472</v>
      </c>
      <c r="C12" s="1747" t="s">
        <v>4471</v>
      </c>
      <c r="D12" s="1747" t="s">
        <v>4470</v>
      </c>
      <c r="E12" s="727" t="s">
        <v>4469</v>
      </c>
      <c r="F12" s="726" t="s">
        <v>4174</v>
      </c>
      <c r="G12" s="1772" t="s">
        <v>4468</v>
      </c>
      <c r="H12" s="1773"/>
      <c r="I12" s="1773"/>
      <c r="J12" s="1773"/>
      <c r="K12" s="1774"/>
    </row>
    <row r="13" spans="1:23" ht="39.950000000000003" customHeight="1">
      <c r="A13" s="1779"/>
      <c r="B13" s="725" t="s">
        <v>1645</v>
      </c>
      <c r="C13" s="724" t="s">
        <v>4467</v>
      </c>
      <c r="D13" s="724" t="s">
        <v>4460</v>
      </c>
      <c r="E13" s="1770" t="str">
        <f>"  突破化神时，"&amp;INDEX($N$1:$W$5,MATCH(1,$N:$N,0),MATCH($F$12,$N$1:$W$1,0))</f>
        <v xml:space="preserve">  突破化神时， 初始获得【淬体】*12</v>
      </c>
      <c r="F13" s="1771"/>
      <c r="G13" s="1768" t="s">
        <v>4466</v>
      </c>
      <c r="H13" s="1769"/>
      <c r="I13" s="1769"/>
      <c r="J13" s="1769"/>
      <c r="K13" s="1769"/>
    </row>
    <row r="14" spans="1:23" ht="39.950000000000003" customHeight="1">
      <c r="A14" s="1779"/>
      <c r="B14" s="725" t="s">
        <v>4465</v>
      </c>
      <c r="C14" s="724" t="s">
        <v>4464</v>
      </c>
      <c r="D14" s="724" t="s">
        <v>4463</v>
      </c>
      <c r="E14" s="1789" t="s">
        <v>4462</v>
      </c>
      <c r="F14" s="1787"/>
      <c r="G14" s="1787" t="str">
        <f>INDEX($N$1:$W$6,MATCH(5,$N:$N,0),MATCH($F$12,$N$1:$W$1,0))</f>
        <v>【霸体领域】
立刻提升20点遁速
每回合提升100点血量上限
并恢复等同于血量上限10%的生命值</v>
      </c>
      <c r="H14" s="1787"/>
      <c r="I14" s="1787"/>
      <c r="J14" s="1788"/>
      <c r="K14" s="1788"/>
    </row>
    <row r="15" spans="1:23" ht="39.950000000000003" customHeight="1">
      <c r="A15" s="1779"/>
      <c r="B15" s="725" t="s">
        <v>3741</v>
      </c>
      <c r="C15" s="724" t="s">
        <v>4461</v>
      </c>
      <c r="D15" s="724" t="s">
        <v>4460</v>
      </c>
      <c r="E15" s="1787"/>
      <c r="F15" s="1787"/>
      <c r="G15" s="1787"/>
      <c r="H15" s="1787"/>
      <c r="I15" s="1787"/>
      <c r="J15" s="1787"/>
      <c r="K15" s="1787"/>
    </row>
    <row r="16" spans="1:23" ht="30" customHeight="1">
      <c r="A16" s="1779"/>
      <c r="B16" s="725" t="s">
        <v>4459</v>
      </c>
      <c r="C16" s="724" t="s">
        <v>4458</v>
      </c>
      <c r="D16" s="724" t="s">
        <v>4457</v>
      </c>
      <c r="E16" s="1787"/>
      <c r="F16" s="1787"/>
      <c r="G16" s="1787"/>
      <c r="H16" s="1787"/>
      <c r="I16" s="1787"/>
      <c r="J16" s="1787"/>
      <c r="K16" s="1787"/>
    </row>
    <row r="17" spans="1:11" ht="30" customHeight="1">
      <c r="A17" s="1775"/>
      <c r="B17" s="1776"/>
      <c r="C17" s="1776"/>
      <c r="D17" s="1776"/>
      <c r="E17" s="1776"/>
      <c r="F17" s="1776"/>
      <c r="G17" s="1776"/>
      <c r="H17" s="1776"/>
      <c r="I17" s="1776"/>
      <c r="J17" s="1776"/>
      <c r="K17" s="1776"/>
    </row>
    <row r="18" spans="1:11" ht="30" customHeight="1">
      <c r="A18" s="1777"/>
      <c r="B18" s="1778"/>
      <c r="C18" s="1778"/>
      <c r="D18" s="1778"/>
      <c r="E18" s="1778"/>
      <c r="F18" s="1778"/>
      <c r="G18" s="1778"/>
      <c r="H18" s="1778"/>
      <c r="I18" s="1778"/>
      <c r="J18" s="1778"/>
      <c r="K18" s="1778"/>
    </row>
    <row r="19" spans="1:11" ht="30" customHeight="1"/>
    <row r="20" spans="1:11" ht="30" customHeight="1"/>
    <row r="21" spans="1:11" ht="30" customHeight="1"/>
    <row r="22" spans="1:11" ht="30" customHeight="1"/>
  </sheetData>
  <mergeCells count="34">
    <mergeCell ref="G13:K13"/>
    <mergeCell ref="E13:F13"/>
    <mergeCell ref="G12:K12"/>
    <mergeCell ref="A17:K17"/>
    <mergeCell ref="A18:K18"/>
    <mergeCell ref="A8:A16"/>
    <mergeCell ref="E9:E11"/>
    <mergeCell ref="F9:F11"/>
    <mergeCell ref="H9:I10"/>
    <mergeCell ref="J9:K10"/>
    <mergeCell ref="G14:K16"/>
    <mergeCell ref="E14:F16"/>
    <mergeCell ref="C11:D11"/>
    <mergeCell ref="H11:I11"/>
    <mergeCell ref="J11:K11"/>
    <mergeCell ref="C12:D12"/>
    <mergeCell ref="A1:K1"/>
    <mergeCell ref="H2:I2"/>
    <mergeCell ref="J2:K2"/>
    <mergeCell ref="H3:I3"/>
    <mergeCell ref="J3:K3"/>
    <mergeCell ref="E2:E7"/>
    <mergeCell ref="A2:D7"/>
    <mergeCell ref="H4:I4"/>
    <mergeCell ref="J4:K4"/>
    <mergeCell ref="H5:I5"/>
    <mergeCell ref="H6:I6"/>
    <mergeCell ref="H7:I7"/>
    <mergeCell ref="J5:K7"/>
    <mergeCell ref="J8:K8"/>
    <mergeCell ref="C9:D9"/>
    <mergeCell ref="C8:D8"/>
    <mergeCell ref="H8:I8"/>
    <mergeCell ref="C10:D10"/>
  </mergeCells>
  <phoneticPr fontId="140" type="noConversion"/>
  <conditionalFormatting sqref="C9:C11">
    <cfRule type="expression" dxfId="5" priority="1">
      <formula>$B9=6</formula>
    </cfRule>
    <cfRule type="expression" dxfId="4" priority="2">
      <formula>$B9=5</formula>
    </cfRule>
    <cfRule type="expression" dxfId="3" priority="3">
      <formula>$B9=4</formula>
    </cfRule>
    <cfRule type="expression" dxfId="2" priority="4">
      <formula>$B9=3</formula>
    </cfRule>
    <cfRule type="expression" dxfId="1" priority="5">
      <formula>$B9=2</formula>
    </cfRule>
  </conditionalFormatting>
  <dataValidations count="1">
    <dataValidation type="list" allowBlank="1" showInputMessage="1" showErrorMessage="1" sqref="F12" xr:uid="{00000000-0002-0000-0F00-000000000000}">
      <formula1>$O$1:$W$1</formula1>
    </dataValidation>
  </dataValidations>
  <pageMargins left="0.75" right="0.75" top="1" bottom="1" header="0.5" footer="0.5"/>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6AB2-8298-45E1-901E-97ACECDC68D0}">
  <dimension ref="A1:M64"/>
  <sheetViews>
    <sheetView showGridLines="0" topLeftCell="A46" zoomScaleNormal="100" workbookViewId="0">
      <selection activeCell="F9" sqref="F9"/>
    </sheetView>
  </sheetViews>
  <sheetFormatPr defaultColWidth="9" defaultRowHeight="17.25"/>
  <cols>
    <col min="1" max="1" width="15.7109375" style="692" customWidth="1"/>
    <col min="2" max="2" width="10.7109375" style="693" customWidth="1"/>
    <col min="3" max="3" width="25.7109375" style="692" customWidth="1"/>
    <col min="4" max="4" width="10.7109375" style="692" customWidth="1"/>
    <col min="5" max="5" width="25.7109375" style="692" customWidth="1"/>
    <col min="6" max="6" width="10.7109375" style="692" customWidth="1"/>
    <col min="7" max="7" width="25.7109375" style="692" customWidth="1"/>
    <col min="8" max="8" width="10.7109375" style="692" customWidth="1"/>
    <col min="9" max="9" width="25.7109375" style="692" customWidth="1"/>
    <col min="10" max="10" width="10.7109375" style="692" customWidth="1"/>
    <col min="11" max="11" width="25.7109375" style="692" customWidth="1"/>
    <col min="12" max="12" width="10.7109375" style="692" customWidth="1"/>
    <col min="13" max="13" width="25.7109375" style="692" customWidth="1"/>
    <col min="14" max="16384" width="9" style="692"/>
  </cols>
  <sheetData>
    <row r="1" spans="1:13" ht="80.099999999999994" customHeight="1" thickBot="1">
      <c r="A1" s="1811" t="s">
        <v>4456</v>
      </c>
      <c r="B1" s="1811"/>
      <c r="C1" s="1811"/>
      <c r="D1" s="1811"/>
      <c r="E1" s="1811"/>
      <c r="F1" s="1811"/>
      <c r="G1" s="1811"/>
      <c r="H1" s="1811"/>
      <c r="I1" s="1811"/>
      <c r="J1" s="1811"/>
      <c r="K1" s="1811"/>
      <c r="L1" s="1811"/>
      <c r="M1" s="1811"/>
    </row>
    <row r="2" spans="1:13" ht="30" customHeight="1">
      <c r="A2" s="720"/>
      <c r="B2" s="1813" t="s">
        <v>4455</v>
      </c>
      <c r="C2" s="1813"/>
      <c r="D2" s="1813"/>
      <c r="E2" s="1813"/>
      <c r="F2" s="1813"/>
      <c r="G2" s="1813"/>
      <c r="H2" s="1813"/>
      <c r="I2" s="1813"/>
      <c r="J2" s="1813"/>
      <c r="K2" s="1813"/>
      <c r="L2" s="1813"/>
      <c r="M2" s="1813"/>
    </row>
    <row r="3" spans="1:13" ht="30" customHeight="1" thickBot="1">
      <c r="A3" s="697"/>
      <c r="B3" s="1814"/>
      <c r="C3" s="1814"/>
      <c r="D3" s="1814"/>
      <c r="E3" s="1814"/>
      <c r="F3" s="1814"/>
      <c r="G3" s="1814"/>
      <c r="H3" s="1814"/>
      <c r="I3" s="1814"/>
      <c r="J3" s="1814"/>
      <c r="K3" s="1814"/>
      <c r="L3" s="1814"/>
      <c r="M3" s="1814"/>
    </row>
    <row r="4" spans="1:13" ht="39.950000000000003" customHeight="1" thickBot="1">
      <c r="A4" s="697"/>
      <c r="B4" s="1812" t="s">
        <v>4454</v>
      </c>
      <c r="C4" s="1810"/>
      <c r="D4" s="1809" t="s">
        <v>4402</v>
      </c>
      <c r="E4" s="1810"/>
      <c r="F4" s="1809" t="s">
        <v>4401</v>
      </c>
      <c r="G4" s="1810"/>
      <c r="H4" s="1809" t="s">
        <v>4392</v>
      </c>
      <c r="I4" s="1810"/>
      <c r="J4" s="1809" t="s">
        <v>4384</v>
      </c>
      <c r="K4" s="1810"/>
      <c r="L4" s="1809" t="s">
        <v>4396</v>
      </c>
      <c r="M4" s="1810"/>
    </row>
    <row r="5" spans="1:13" ht="39.950000000000003" customHeight="1">
      <c r="A5" s="697"/>
      <c r="B5" s="716" t="s">
        <v>4429</v>
      </c>
      <c r="C5" s="714" t="s">
        <v>4453</v>
      </c>
      <c r="D5" s="715" t="s">
        <v>4429</v>
      </c>
      <c r="E5" s="714" t="s">
        <v>4452</v>
      </c>
      <c r="F5" s="715" t="s">
        <v>4429</v>
      </c>
      <c r="G5" s="714" t="s">
        <v>4451</v>
      </c>
      <c r="H5" s="715" t="s">
        <v>4429</v>
      </c>
      <c r="I5" s="714" t="s">
        <v>4450</v>
      </c>
      <c r="J5" s="715" t="s">
        <v>4429</v>
      </c>
      <c r="K5" s="714" t="s">
        <v>4449</v>
      </c>
      <c r="L5" s="715" t="s">
        <v>4429</v>
      </c>
      <c r="M5" s="714" t="s">
        <v>4448</v>
      </c>
    </row>
    <row r="6" spans="1:13" ht="39.950000000000003" customHeight="1">
      <c r="A6" s="697"/>
      <c r="B6" s="712" t="s">
        <v>4422</v>
      </c>
      <c r="C6" s="713" t="s">
        <v>4447</v>
      </c>
      <c r="D6" s="711" t="s">
        <v>4422</v>
      </c>
      <c r="E6" s="713" t="s">
        <v>4446</v>
      </c>
      <c r="F6" s="711" t="s">
        <v>4422</v>
      </c>
      <c r="G6" s="713" t="s">
        <v>4445</v>
      </c>
      <c r="H6" s="711" t="s">
        <v>4422</v>
      </c>
      <c r="I6" s="713" t="s">
        <v>4444</v>
      </c>
      <c r="J6" s="711" t="s">
        <v>4422</v>
      </c>
      <c r="K6" s="713" t="s">
        <v>4443</v>
      </c>
      <c r="L6" s="711" t="s">
        <v>4422</v>
      </c>
      <c r="M6" s="713" t="s">
        <v>4442</v>
      </c>
    </row>
    <row r="7" spans="1:13" ht="39.950000000000003" customHeight="1">
      <c r="A7" s="697"/>
      <c r="B7" s="712" t="s">
        <v>4420</v>
      </c>
      <c r="C7" s="710" t="s">
        <v>4411</v>
      </c>
      <c r="D7" s="711" t="s">
        <v>4420</v>
      </c>
      <c r="E7" s="710" t="s">
        <v>4411</v>
      </c>
      <c r="F7" s="711" t="s">
        <v>4420</v>
      </c>
      <c r="G7" s="710" t="s">
        <v>4411</v>
      </c>
      <c r="H7" s="711" t="s">
        <v>4420</v>
      </c>
      <c r="I7" s="710" t="s">
        <v>4441</v>
      </c>
      <c r="J7" s="711" t="s">
        <v>4420</v>
      </c>
      <c r="K7" s="710" t="s">
        <v>4411</v>
      </c>
      <c r="L7" s="711" t="s">
        <v>4420</v>
      </c>
      <c r="M7" s="710" t="s">
        <v>4411</v>
      </c>
    </row>
    <row r="8" spans="1:13" ht="39.950000000000003" customHeight="1">
      <c r="A8" s="697"/>
      <c r="B8" s="712" t="s">
        <v>4413</v>
      </c>
      <c r="C8" s="710" t="s">
        <v>4440</v>
      </c>
      <c r="D8" s="711" t="s">
        <v>4413</v>
      </c>
      <c r="E8" s="710" t="s">
        <v>4439</v>
      </c>
      <c r="F8" s="711" t="s">
        <v>4413</v>
      </c>
      <c r="G8" s="710" t="s">
        <v>4439</v>
      </c>
      <c r="H8" s="711" t="s">
        <v>4413</v>
      </c>
      <c r="I8" s="710" t="s">
        <v>4438</v>
      </c>
      <c r="J8" s="711" t="s">
        <v>4413</v>
      </c>
      <c r="K8" s="710" t="s">
        <v>4437</v>
      </c>
      <c r="L8" s="711" t="s">
        <v>4413</v>
      </c>
      <c r="M8" s="710" t="s">
        <v>4436</v>
      </c>
    </row>
    <row r="9" spans="1:13" ht="39.950000000000003" customHeight="1" thickBot="1">
      <c r="A9" s="697"/>
      <c r="B9" s="719" t="s">
        <v>4410</v>
      </c>
      <c r="C9" s="717" t="s">
        <v>4411</v>
      </c>
      <c r="D9" s="718" t="s">
        <v>4410</v>
      </c>
      <c r="E9" s="717" t="s">
        <v>4411</v>
      </c>
      <c r="F9" s="718" t="s">
        <v>4410</v>
      </c>
      <c r="G9" s="717" t="s">
        <v>4411</v>
      </c>
      <c r="H9" s="718" t="s">
        <v>4410</v>
      </c>
      <c r="I9" s="717" t="s">
        <v>4435</v>
      </c>
      <c r="J9" s="718" t="s">
        <v>4410</v>
      </c>
      <c r="K9" s="717" t="s">
        <v>4411</v>
      </c>
      <c r="L9" s="718" t="s">
        <v>4410</v>
      </c>
      <c r="M9" s="717" t="s">
        <v>4411</v>
      </c>
    </row>
    <row r="10" spans="1:13" ht="39.950000000000003" customHeight="1" thickBot="1">
      <c r="A10" s="697"/>
      <c r="B10" s="1812" t="s">
        <v>4383</v>
      </c>
      <c r="C10" s="1810"/>
      <c r="D10" s="1809" t="s">
        <v>4387</v>
      </c>
      <c r="E10" s="1810"/>
      <c r="F10" s="1809" t="s">
        <v>4375</v>
      </c>
      <c r="G10" s="1810"/>
      <c r="H10" s="1809" t="s">
        <v>4378</v>
      </c>
      <c r="I10" s="1810"/>
      <c r="J10" s="1809" t="s">
        <v>4370</v>
      </c>
      <c r="K10" s="1810"/>
      <c r="L10" s="1809" t="s">
        <v>4434</v>
      </c>
      <c r="M10" s="1810"/>
    </row>
    <row r="11" spans="1:13" ht="39.950000000000003" customHeight="1">
      <c r="A11" s="697"/>
      <c r="B11" s="716" t="s">
        <v>4429</v>
      </c>
      <c r="C11" s="714" t="s">
        <v>4433</v>
      </c>
      <c r="D11" s="715" t="s">
        <v>4429</v>
      </c>
      <c r="E11" s="714" t="s">
        <v>4432</v>
      </c>
      <c r="F11" s="715" t="s">
        <v>4429</v>
      </c>
      <c r="G11" s="714" t="s">
        <v>4431</v>
      </c>
      <c r="H11" s="715" t="s">
        <v>4429</v>
      </c>
      <c r="I11" s="714" t="s">
        <v>4430</v>
      </c>
      <c r="J11" s="715" t="s">
        <v>4429</v>
      </c>
      <c r="K11" s="714" t="s">
        <v>4423</v>
      </c>
      <c r="L11" s="715" t="s">
        <v>4429</v>
      </c>
      <c r="M11" s="714" t="s">
        <v>4428</v>
      </c>
    </row>
    <row r="12" spans="1:13" ht="39.950000000000003" customHeight="1">
      <c r="A12" s="697"/>
      <c r="B12" s="712" t="s">
        <v>4422</v>
      </c>
      <c r="C12" s="713" t="s">
        <v>4427</v>
      </c>
      <c r="D12" s="711" t="s">
        <v>4422</v>
      </c>
      <c r="E12" s="713" t="s">
        <v>4426</v>
      </c>
      <c r="F12" s="711" t="s">
        <v>4422</v>
      </c>
      <c r="G12" s="713" t="s">
        <v>4425</v>
      </c>
      <c r="H12" s="711" t="s">
        <v>4422</v>
      </c>
      <c r="I12" s="713" t="s">
        <v>4424</v>
      </c>
      <c r="J12" s="711" t="s">
        <v>4422</v>
      </c>
      <c r="K12" s="713" t="s">
        <v>4423</v>
      </c>
      <c r="L12" s="711" t="s">
        <v>4422</v>
      </c>
      <c r="M12" s="713" t="s">
        <v>4421</v>
      </c>
    </row>
    <row r="13" spans="1:13" ht="39.950000000000003" customHeight="1">
      <c r="A13" s="697"/>
      <c r="B13" s="712" t="s">
        <v>4420</v>
      </c>
      <c r="C13" s="710" t="s">
        <v>4411</v>
      </c>
      <c r="D13" s="711" t="s">
        <v>4420</v>
      </c>
      <c r="E13" s="710" t="s">
        <v>4411</v>
      </c>
      <c r="F13" s="711" t="s">
        <v>4420</v>
      </c>
      <c r="G13" s="710" t="s">
        <v>4411</v>
      </c>
      <c r="H13" s="711" t="s">
        <v>4420</v>
      </c>
      <c r="I13" s="710" t="s">
        <v>4411</v>
      </c>
      <c r="J13" s="711" t="s">
        <v>4420</v>
      </c>
      <c r="K13" s="710" t="s">
        <v>4411</v>
      </c>
      <c r="L13" s="711" t="s">
        <v>4420</v>
      </c>
      <c r="M13" s="710" t="s">
        <v>4419</v>
      </c>
    </row>
    <row r="14" spans="1:13" ht="39.950000000000003" customHeight="1">
      <c r="A14" s="697"/>
      <c r="B14" s="712" t="s">
        <v>4413</v>
      </c>
      <c r="C14" s="710" t="s">
        <v>4418</v>
      </c>
      <c r="D14" s="711" t="s">
        <v>4413</v>
      </c>
      <c r="E14" s="710" t="s">
        <v>4417</v>
      </c>
      <c r="F14" s="711" t="s">
        <v>4413</v>
      </c>
      <c r="G14" s="710" t="s">
        <v>4416</v>
      </c>
      <c r="H14" s="711" t="s">
        <v>4413</v>
      </c>
      <c r="I14" s="710" t="s">
        <v>4415</v>
      </c>
      <c r="J14" s="711" t="s">
        <v>4413</v>
      </c>
      <c r="K14" s="710" t="s">
        <v>4414</v>
      </c>
      <c r="L14" s="711" t="s">
        <v>4413</v>
      </c>
      <c r="M14" s="710" t="s">
        <v>4412</v>
      </c>
    </row>
    <row r="15" spans="1:13" ht="39.950000000000003" customHeight="1" thickBot="1">
      <c r="A15" s="697"/>
      <c r="B15" s="712" t="s">
        <v>4410</v>
      </c>
      <c r="C15" s="710" t="s">
        <v>4411</v>
      </c>
      <c r="D15" s="711" t="s">
        <v>4410</v>
      </c>
      <c r="E15" s="710" t="s">
        <v>4411</v>
      </c>
      <c r="F15" s="711" t="s">
        <v>4410</v>
      </c>
      <c r="G15" s="710" t="s">
        <v>4411</v>
      </c>
      <c r="H15" s="711" t="s">
        <v>4410</v>
      </c>
      <c r="I15" s="710" t="s">
        <v>4411</v>
      </c>
      <c r="J15" s="711" t="s">
        <v>4410</v>
      </c>
      <c r="K15" s="710" t="s">
        <v>4411</v>
      </c>
      <c r="L15" s="711" t="s">
        <v>4410</v>
      </c>
      <c r="M15" s="710" t="s">
        <v>4409</v>
      </c>
    </row>
    <row r="16" spans="1:13" ht="39.950000000000003" customHeight="1" thickBot="1">
      <c r="A16" s="697"/>
      <c r="B16" s="1815" t="s">
        <v>4408</v>
      </c>
      <c r="C16" s="1816"/>
      <c r="D16" s="1816"/>
      <c r="E16" s="1816"/>
      <c r="F16" s="1816"/>
      <c r="G16" s="1816"/>
      <c r="H16" s="1816"/>
      <c r="I16" s="1816"/>
      <c r="J16" s="1816"/>
      <c r="K16" s="1816"/>
      <c r="L16" s="1816"/>
      <c r="M16" s="1816"/>
    </row>
    <row r="17" spans="1:13" ht="39.950000000000003" customHeight="1" thickBot="1">
      <c r="A17" s="697"/>
      <c r="B17" s="1815"/>
      <c r="C17" s="1816"/>
      <c r="D17" s="1816"/>
      <c r="E17" s="1816"/>
      <c r="F17" s="1816"/>
      <c r="G17" s="1816"/>
      <c r="H17" s="1816"/>
      <c r="I17" s="1816"/>
      <c r="J17" s="1816"/>
      <c r="K17" s="1816"/>
      <c r="L17" s="1816"/>
      <c r="M17" s="1817"/>
    </row>
    <row r="18" spans="1:13" ht="39.950000000000003" customHeight="1">
      <c r="A18" s="697"/>
      <c r="B18" s="1804" t="s">
        <v>4407</v>
      </c>
      <c r="C18" s="1805"/>
      <c r="D18" s="1805"/>
      <c r="E18" s="1805"/>
      <c r="F18" s="1805"/>
      <c r="G18" s="1805"/>
      <c r="H18" s="1805"/>
      <c r="I18" s="1805"/>
      <c r="J18" s="1805"/>
      <c r="K18" s="1805"/>
      <c r="L18" s="1806"/>
      <c r="M18" s="709" t="s">
        <v>4406</v>
      </c>
    </row>
    <row r="19" spans="1:13" ht="39.950000000000003" customHeight="1">
      <c r="A19" s="697"/>
      <c r="B19" s="1792" t="s">
        <v>4405</v>
      </c>
      <c r="C19" s="1793"/>
      <c r="D19" s="1793"/>
      <c r="E19" s="1793"/>
      <c r="F19" s="1793"/>
      <c r="G19" s="1793"/>
      <c r="H19" s="1793"/>
      <c r="I19" s="1793"/>
      <c r="J19" s="1793"/>
      <c r="K19" s="1793"/>
      <c r="L19" s="1794"/>
      <c r="M19" s="697"/>
    </row>
    <row r="20" spans="1:13" ht="39.950000000000003" customHeight="1">
      <c r="A20" s="697"/>
      <c r="B20" s="1798"/>
      <c r="C20" s="703" t="s">
        <v>4397</v>
      </c>
      <c r="D20" s="1795"/>
      <c r="E20" s="1797"/>
      <c r="F20" s="1798"/>
      <c r="G20" s="703" t="s">
        <v>4402</v>
      </c>
      <c r="H20" s="1795"/>
      <c r="I20" s="1797"/>
      <c r="J20" s="1798"/>
      <c r="K20" s="703" t="s">
        <v>4401</v>
      </c>
      <c r="L20" s="1795"/>
      <c r="M20" s="697"/>
    </row>
    <row r="21" spans="1:13" ht="39.950000000000003" customHeight="1">
      <c r="A21" s="697"/>
      <c r="B21" s="1803"/>
      <c r="C21" s="706" t="s">
        <v>4382</v>
      </c>
      <c r="D21" s="1796"/>
      <c r="E21" s="1802"/>
      <c r="F21" s="1803"/>
      <c r="G21" s="706" t="s">
        <v>4381</v>
      </c>
      <c r="H21" s="1796"/>
      <c r="I21" s="1802"/>
      <c r="J21" s="1803"/>
      <c r="K21" s="706" t="s">
        <v>4381</v>
      </c>
      <c r="L21" s="1796"/>
      <c r="M21" s="697"/>
    </row>
    <row r="22" spans="1:13" ht="39.950000000000003" customHeight="1">
      <c r="A22" s="697"/>
      <c r="B22" s="1804" t="s">
        <v>4404</v>
      </c>
      <c r="C22" s="1805"/>
      <c r="D22" s="1805"/>
      <c r="E22" s="1805"/>
      <c r="F22" s="1805"/>
      <c r="G22" s="1805"/>
      <c r="H22" s="1805"/>
      <c r="I22" s="1805"/>
      <c r="J22" s="1805"/>
      <c r="K22" s="1805"/>
      <c r="L22" s="1806"/>
      <c r="M22" s="697"/>
    </row>
    <row r="23" spans="1:13" ht="39.950000000000003" customHeight="1">
      <c r="A23" s="697"/>
      <c r="B23" s="1792" t="s">
        <v>4403</v>
      </c>
      <c r="C23" s="1793"/>
      <c r="D23" s="1793"/>
      <c r="E23" s="1793"/>
      <c r="F23" s="1793"/>
      <c r="G23" s="1793"/>
      <c r="H23" s="1793"/>
      <c r="I23" s="1793"/>
      <c r="J23" s="1793"/>
      <c r="K23" s="1793"/>
      <c r="L23" s="1794"/>
      <c r="M23" s="697"/>
    </row>
    <row r="24" spans="1:13" ht="39.950000000000003" customHeight="1">
      <c r="A24" s="697"/>
      <c r="B24" s="1798"/>
      <c r="C24" s="703" t="s">
        <v>4397</v>
      </c>
      <c r="D24" s="1795"/>
      <c r="E24" s="1797"/>
      <c r="F24" s="1798"/>
      <c r="G24" s="703" t="s">
        <v>4402</v>
      </c>
      <c r="H24" s="1795"/>
      <c r="I24" s="1797"/>
      <c r="J24" s="1798"/>
      <c r="K24" s="703" t="s">
        <v>4401</v>
      </c>
      <c r="L24" s="1795"/>
      <c r="M24" s="697"/>
    </row>
    <row r="25" spans="1:13" ht="39.950000000000003" customHeight="1">
      <c r="A25" s="697"/>
      <c r="B25" s="1803"/>
      <c r="C25" s="706" t="s">
        <v>4382</v>
      </c>
      <c r="D25" s="1796"/>
      <c r="E25" s="1802"/>
      <c r="F25" s="1803"/>
      <c r="G25" s="706" t="s">
        <v>4381</v>
      </c>
      <c r="H25" s="1796"/>
      <c r="I25" s="1802"/>
      <c r="J25" s="1803"/>
      <c r="K25" s="706" t="s">
        <v>4381</v>
      </c>
      <c r="L25" s="1796"/>
      <c r="M25" s="697"/>
    </row>
    <row r="26" spans="1:13" ht="39.950000000000003" customHeight="1">
      <c r="A26" s="697"/>
      <c r="B26" s="1804" t="s">
        <v>4400</v>
      </c>
      <c r="C26" s="1805"/>
      <c r="D26" s="1805"/>
      <c r="E26" s="1805"/>
      <c r="F26" s="1805"/>
      <c r="G26" s="1805"/>
      <c r="H26" s="1805"/>
      <c r="I26" s="1805"/>
      <c r="J26" s="1805"/>
      <c r="K26" s="1805"/>
      <c r="L26" s="1806"/>
      <c r="M26" s="697"/>
    </row>
    <row r="27" spans="1:13" ht="39.950000000000003" customHeight="1">
      <c r="A27" s="697"/>
      <c r="B27" s="1792" t="s">
        <v>4399</v>
      </c>
      <c r="C27" s="1793"/>
      <c r="D27" s="1793"/>
      <c r="E27" s="1793"/>
      <c r="F27" s="1793"/>
      <c r="G27" s="1793"/>
      <c r="H27" s="1793"/>
      <c r="I27" s="1793"/>
      <c r="J27" s="1793"/>
      <c r="K27" s="1793"/>
      <c r="L27" s="1794"/>
      <c r="M27" s="697"/>
    </row>
    <row r="28" spans="1:13" ht="39.950000000000003" customHeight="1">
      <c r="A28" s="697"/>
      <c r="B28" s="1798"/>
      <c r="C28" s="703" t="s">
        <v>4397</v>
      </c>
      <c r="D28" s="1795"/>
      <c r="E28" s="1797"/>
      <c r="F28" s="1798"/>
      <c r="G28" s="703" t="s">
        <v>4396</v>
      </c>
      <c r="H28" s="1795"/>
      <c r="I28" s="1797"/>
      <c r="J28" s="1798"/>
      <c r="K28" s="703" t="s">
        <v>4383</v>
      </c>
      <c r="L28" s="1795"/>
      <c r="M28" s="697"/>
    </row>
    <row r="29" spans="1:13" ht="39.950000000000003" customHeight="1">
      <c r="A29" s="697"/>
      <c r="B29" s="1803"/>
      <c r="C29" s="706" t="s">
        <v>4382</v>
      </c>
      <c r="D29" s="1796"/>
      <c r="E29" s="1802"/>
      <c r="F29" s="1803"/>
      <c r="G29" s="706" t="s">
        <v>4381</v>
      </c>
      <c r="H29" s="1796"/>
      <c r="I29" s="1802"/>
      <c r="J29" s="1803"/>
      <c r="K29" s="706" t="s">
        <v>4381</v>
      </c>
      <c r="L29" s="1796"/>
      <c r="M29" s="697"/>
    </row>
    <row r="30" spans="1:13" ht="39.950000000000003" customHeight="1">
      <c r="A30" s="697"/>
      <c r="B30" s="1792" t="s">
        <v>4398</v>
      </c>
      <c r="C30" s="1793"/>
      <c r="D30" s="1793"/>
      <c r="E30" s="1793"/>
      <c r="F30" s="1793"/>
      <c r="G30" s="1793"/>
      <c r="H30" s="1793"/>
      <c r="I30" s="1793"/>
      <c r="J30" s="1793"/>
      <c r="K30" s="1793"/>
      <c r="L30" s="1794"/>
      <c r="M30" s="697"/>
    </row>
    <row r="31" spans="1:13" ht="39.950000000000003" customHeight="1">
      <c r="A31" s="697"/>
      <c r="B31" s="1798"/>
      <c r="C31" s="703" t="s">
        <v>4397</v>
      </c>
      <c r="D31" s="1807"/>
      <c r="E31" s="703" t="s">
        <v>4396</v>
      </c>
      <c r="F31" s="1807"/>
      <c r="G31" s="703" t="s">
        <v>4383</v>
      </c>
      <c r="H31" s="1807"/>
      <c r="I31" s="703" t="s">
        <v>4392</v>
      </c>
      <c r="J31" s="708"/>
      <c r="K31" s="702"/>
      <c r="L31" s="702"/>
      <c r="M31" s="697"/>
    </row>
    <row r="32" spans="1:13" ht="39.950000000000003" customHeight="1">
      <c r="A32" s="697"/>
      <c r="B32" s="1803"/>
      <c r="C32" s="705" t="s">
        <v>4391</v>
      </c>
      <c r="D32" s="1808"/>
      <c r="E32" s="705" t="s">
        <v>4391</v>
      </c>
      <c r="F32" s="1808"/>
      <c r="G32" s="705" t="s">
        <v>4391</v>
      </c>
      <c r="H32" s="1808"/>
      <c r="I32" s="705" t="s">
        <v>4390</v>
      </c>
      <c r="J32" s="707"/>
      <c r="K32" s="704"/>
      <c r="L32" s="704"/>
      <c r="M32" s="697"/>
    </row>
    <row r="33" spans="1:13" ht="39.950000000000003" customHeight="1">
      <c r="A33" s="697"/>
      <c r="B33" s="1804" t="s">
        <v>4395</v>
      </c>
      <c r="C33" s="1805"/>
      <c r="D33" s="1805"/>
      <c r="E33" s="1805"/>
      <c r="F33" s="1805"/>
      <c r="G33" s="1805"/>
      <c r="H33" s="1805"/>
      <c r="I33" s="1805"/>
      <c r="J33" s="1805"/>
      <c r="K33" s="1805"/>
      <c r="L33" s="1806"/>
      <c r="M33" s="697"/>
    </row>
    <row r="34" spans="1:13" ht="39.950000000000003" customHeight="1">
      <c r="A34" s="697"/>
      <c r="B34" s="1792" t="s">
        <v>4394</v>
      </c>
      <c r="C34" s="1793"/>
      <c r="D34" s="1793"/>
      <c r="E34" s="1793"/>
      <c r="F34" s="1793"/>
      <c r="G34" s="1793"/>
      <c r="H34" s="1793"/>
      <c r="I34" s="1793"/>
      <c r="J34" s="1793"/>
      <c r="K34" s="1793"/>
      <c r="L34" s="1794"/>
      <c r="M34" s="697"/>
    </row>
    <row r="35" spans="1:13" ht="39.950000000000003" customHeight="1">
      <c r="A35" s="697"/>
      <c r="B35" s="1798"/>
      <c r="C35" s="703" t="s">
        <v>4384</v>
      </c>
      <c r="D35" s="1795"/>
      <c r="E35" s="1797"/>
      <c r="F35" s="1798"/>
      <c r="G35" s="703" t="s">
        <v>4375</v>
      </c>
      <c r="H35" s="1795"/>
      <c r="I35" s="1797"/>
      <c r="J35" s="1798"/>
      <c r="K35" s="703" t="s">
        <v>4383</v>
      </c>
      <c r="L35" s="1795"/>
      <c r="M35" s="697"/>
    </row>
    <row r="36" spans="1:13" ht="39.950000000000003" customHeight="1">
      <c r="A36" s="697"/>
      <c r="B36" s="1803"/>
      <c r="C36" s="706" t="s">
        <v>4382</v>
      </c>
      <c r="D36" s="1796"/>
      <c r="E36" s="1802"/>
      <c r="F36" s="1803"/>
      <c r="G36" s="706" t="s">
        <v>4381</v>
      </c>
      <c r="H36" s="1796"/>
      <c r="I36" s="1802"/>
      <c r="J36" s="1803"/>
      <c r="K36" s="706" t="s">
        <v>4381</v>
      </c>
      <c r="L36" s="1796"/>
      <c r="M36" s="697"/>
    </row>
    <row r="37" spans="1:13" ht="39.950000000000003" customHeight="1">
      <c r="A37" s="697"/>
      <c r="B37" s="1792" t="s">
        <v>4393</v>
      </c>
      <c r="C37" s="1793"/>
      <c r="D37" s="1793"/>
      <c r="E37" s="1793"/>
      <c r="F37" s="1793"/>
      <c r="G37" s="1793"/>
      <c r="H37" s="1793"/>
      <c r="I37" s="1793"/>
      <c r="J37" s="1793"/>
      <c r="K37" s="1793"/>
      <c r="L37" s="1794"/>
      <c r="M37" s="697"/>
    </row>
    <row r="38" spans="1:13" ht="39.950000000000003" customHeight="1">
      <c r="A38" s="697"/>
      <c r="B38" s="1798"/>
      <c r="C38" s="703" t="s">
        <v>4384</v>
      </c>
      <c r="D38" s="1807"/>
      <c r="E38" s="703" t="s">
        <v>4375</v>
      </c>
      <c r="F38" s="1807"/>
      <c r="G38" s="703" t="s">
        <v>4383</v>
      </c>
      <c r="H38" s="1807"/>
      <c r="I38" s="703" t="s">
        <v>4392</v>
      </c>
      <c r="J38" s="708"/>
      <c r="K38" s="702"/>
      <c r="L38" s="702"/>
      <c r="M38" s="697"/>
    </row>
    <row r="39" spans="1:13" ht="39.950000000000003" customHeight="1">
      <c r="A39" s="697"/>
      <c r="B39" s="1803"/>
      <c r="C39" s="705" t="s">
        <v>4391</v>
      </c>
      <c r="D39" s="1808"/>
      <c r="E39" s="705" t="s">
        <v>4391</v>
      </c>
      <c r="F39" s="1808"/>
      <c r="G39" s="705" t="s">
        <v>4391</v>
      </c>
      <c r="H39" s="1808"/>
      <c r="I39" s="705" t="s">
        <v>4390</v>
      </c>
      <c r="J39" s="707"/>
      <c r="K39" s="704"/>
      <c r="L39" s="704"/>
      <c r="M39" s="697"/>
    </row>
    <row r="40" spans="1:13" ht="39.950000000000003" customHeight="1">
      <c r="A40" s="697"/>
      <c r="B40" s="1804" t="s">
        <v>4389</v>
      </c>
      <c r="C40" s="1805"/>
      <c r="D40" s="1805"/>
      <c r="E40" s="1805"/>
      <c r="F40" s="1805"/>
      <c r="G40" s="1805"/>
      <c r="H40" s="1805"/>
      <c r="I40" s="1805"/>
      <c r="J40" s="1805"/>
      <c r="K40" s="1805"/>
      <c r="L40" s="1806"/>
      <c r="M40" s="697"/>
    </row>
    <row r="41" spans="1:13" ht="39.950000000000003" customHeight="1">
      <c r="A41" s="697"/>
      <c r="B41" s="1792" t="s">
        <v>4388</v>
      </c>
      <c r="C41" s="1793"/>
      <c r="D41" s="1793"/>
      <c r="E41" s="1793"/>
      <c r="F41" s="1793"/>
      <c r="G41" s="1793"/>
      <c r="H41" s="1793"/>
      <c r="I41" s="1793"/>
      <c r="J41" s="1793"/>
      <c r="K41" s="1793"/>
      <c r="L41" s="1794"/>
      <c r="M41" s="697"/>
    </row>
    <row r="42" spans="1:13" ht="39.950000000000003" customHeight="1">
      <c r="A42" s="697"/>
      <c r="B42" s="702"/>
      <c r="C42" s="702"/>
      <c r="D42" s="702"/>
      <c r="E42" s="702"/>
      <c r="F42" s="702"/>
      <c r="G42" s="703" t="s">
        <v>4387</v>
      </c>
      <c r="H42" s="702"/>
      <c r="I42" s="702"/>
      <c r="J42" s="702"/>
      <c r="K42" s="702"/>
      <c r="L42" s="702"/>
      <c r="M42" s="697"/>
    </row>
    <row r="43" spans="1:13" ht="39.950000000000003" customHeight="1">
      <c r="A43" s="697"/>
      <c r="B43" s="704"/>
      <c r="C43" s="704"/>
      <c r="D43" s="704"/>
      <c r="E43" s="704"/>
      <c r="F43" s="704"/>
      <c r="G43" s="705" t="s">
        <v>4372</v>
      </c>
      <c r="H43" s="704"/>
      <c r="I43" s="704"/>
      <c r="J43" s="704"/>
      <c r="K43" s="704"/>
      <c r="L43" s="704"/>
      <c r="M43" s="697"/>
    </row>
    <row r="44" spans="1:13" ht="39.950000000000003" customHeight="1">
      <c r="A44" s="697"/>
      <c r="B44" s="1804" t="s">
        <v>4386</v>
      </c>
      <c r="C44" s="1805"/>
      <c r="D44" s="1805"/>
      <c r="E44" s="1805"/>
      <c r="F44" s="1805"/>
      <c r="G44" s="1805"/>
      <c r="H44" s="1805"/>
      <c r="I44" s="1805"/>
      <c r="J44" s="1805"/>
      <c r="K44" s="1805"/>
      <c r="L44" s="1806"/>
      <c r="M44" s="697"/>
    </row>
    <row r="45" spans="1:13" ht="39.950000000000003" customHeight="1">
      <c r="A45" s="697"/>
      <c r="B45" s="1792" t="s">
        <v>4385</v>
      </c>
      <c r="C45" s="1793"/>
      <c r="D45" s="1793"/>
      <c r="E45" s="1793"/>
      <c r="F45" s="1793"/>
      <c r="G45" s="1793"/>
      <c r="H45" s="1793"/>
      <c r="I45" s="1793"/>
      <c r="J45" s="1793"/>
      <c r="K45" s="1793"/>
      <c r="L45" s="1794"/>
      <c r="M45" s="697"/>
    </row>
    <row r="46" spans="1:13" ht="39.950000000000003" customHeight="1">
      <c r="A46" s="697"/>
      <c r="B46" s="1798"/>
      <c r="C46" s="703" t="s">
        <v>4384</v>
      </c>
      <c r="D46" s="1795"/>
      <c r="E46" s="1797"/>
      <c r="F46" s="1798"/>
      <c r="G46" s="703" t="s">
        <v>4383</v>
      </c>
      <c r="H46" s="1795"/>
      <c r="I46" s="1797"/>
      <c r="J46" s="1798"/>
      <c r="K46" s="703" t="s">
        <v>4375</v>
      </c>
      <c r="L46" s="1795"/>
      <c r="M46" s="697"/>
    </row>
    <row r="47" spans="1:13" ht="39.950000000000003" customHeight="1">
      <c r="A47" s="697"/>
      <c r="B47" s="1803"/>
      <c r="C47" s="706" t="s">
        <v>4382</v>
      </c>
      <c r="D47" s="1796"/>
      <c r="E47" s="1802"/>
      <c r="F47" s="1803"/>
      <c r="G47" s="706" t="s">
        <v>4381</v>
      </c>
      <c r="H47" s="1796"/>
      <c r="I47" s="1802"/>
      <c r="J47" s="1803"/>
      <c r="K47" s="706" t="s">
        <v>4381</v>
      </c>
      <c r="L47" s="1796"/>
      <c r="M47" s="697"/>
    </row>
    <row r="48" spans="1:13" ht="39.950000000000003" customHeight="1">
      <c r="A48" s="697"/>
      <c r="B48" s="1804" t="s">
        <v>4380</v>
      </c>
      <c r="C48" s="1805"/>
      <c r="D48" s="1805"/>
      <c r="E48" s="1805"/>
      <c r="F48" s="1805"/>
      <c r="G48" s="1805"/>
      <c r="H48" s="1805"/>
      <c r="I48" s="1805"/>
      <c r="J48" s="1805"/>
      <c r="K48" s="1805"/>
      <c r="L48" s="1806"/>
      <c r="M48" s="697"/>
    </row>
    <row r="49" spans="1:13" ht="39.950000000000003" customHeight="1">
      <c r="A49" s="697"/>
      <c r="B49" s="1792" t="s">
        <v>4379</v>
      </c>
      <c r="C49" s="1793"/>
      <c r="D49" s="1793"/>
      <c r="E49" s="1793"/>
      <c r="F49" s="1793"/>
      <c r="G49" s="1793"/>
      <c r="H49" s="1793"/>
      <c r="I49" s="1793"/>
      <c r="J49" s="1793"/>
      <c r="K49" s="1793"/>
      <c r="L49" s="1794"/>
      <c r="M49" s="697"/>
    </row>
    <row r="50" spans="1:13" ht="39.950000000000003" customHeight="1">
      <c r="A50" s="697"/>
      <c r="B50" s="702"/>
      <c r="C50" s="702"/>
      <c r="D50" s="702"/>
      <c r="E50" s="702"/>
      <c r="F50" s="702"/>
      <c r="G50" s="703" t="s">
        <v>4378</v>
      </c>
      <c r="H50" s="702"/>
      <c r="I50" s="702"/>
      <c r="J50" s="702"/>
      <c r="K50" s="702"/>
      <c r="L50" s="702"/>
      <c r="M50" s="697"/>
    </row>
    <row r="51" spans="1:13" ht="39.950000000000003" customHeight="1">
      <c r="A51" s="697"/>
      <c r="B51" s="704"/>
      <c r="C51" s="704"/>
      <c r="D51" s="704"/>
      <c r="E51" s="704"/>
      <c r="F51" s="704"/>
      <c r="G51" s="705" t="s">
        <v>4372</v>
      </c>
      <c r="H51" s="704"/>
      <c r="I51" s="704"/>
      <c r="J51" s="704"/>
      <c r="K51" s="704"/>
      <c r="L51" s="704"/>
      <c r="M51" s="697"/>
    </row>
    <row r="52" spans="1:13" ht="39.950000000000003" customHeight="1">
      <c r="A52" s="697"/>
      <c r="B52" s="1804" t="s">
        <v>4377</v>
      </c>
      <c r="C52" s="1805"/>
      <c r="D52" s="1805"/>
      <c r="E52" s="1805"/>
      <c r="F52" s="1805"/>
      <c r="G52" s="1805"/>
      <c r="H52" s="1805"/>
      <c r="I52" s="1805"/>
      <c r="J52" s="1805"/>
      <c r="K52" s="1805"/>
      <c r="L52" s="1806"/>
      <c r="M52" s="697"/>
    </row>
    <row r="53" spans="1:13" ht="39.950000000000003" customHeight="1">
      <c r="A53" s="697"/>
      <c r="B53" s="1792" t="s">
        <v>4376</v>
      </c>
      <c r="C53" s="1793"/>
      <c r="D53" s="1793"/>
      <c r="E53" s="1793"/>
      <c r="F53" s="1793"/>
      <c r="G53" s="1793"/>
      <c r="H53" s="1793"/>
      <c r="I53" s="1793"/>
      <c r="J53" s="1793"/>
      <c r="K53" s="1793"/>
      <c r="L53" s="1794"/>
      <c r="M53" s="697"/>
    </row>
    <row r="54" spans="1:13" ht="39.950000000000003" customHeight="1">
      <c r="A54" s="697"/>
      <c r="B54" s="702"/>
      <c r="C54" s="702"/>
      <c r="D54" s="702"/>
      <c r="E54" s="702"/>
      <c r="F54" s="702"/>
      <c r="G54" s="703" t="s">
        <v>4375</v>
      </c>
      <c r="H54" s="702"/>
      <c r="I54" s="702"/>
      <c r="J54" s="702"/>
      <c r="K54" s="702"/>
      <c r="L54" s="702"/>
      <c r="M54" s="697"/>
    </row>
    <row r="55" spans="1:13" ht="39.950000000000003" customHeight="1">
      <c r="A55" s="697"/>
      <c r="B55" s="704"/>
      <c r="C55" s="704"/>
      <c r="D55" s="704"/>
      <c r="E55" s="704"/>
      <c r="F55" s="704"/>
      <c r="G55" s="705" t="s">
        <v>4372</v>
      </c>
      <c r="H55" s="704"/>
      <c r="I55" s="704"/>
      <c r="J55" s="704"/>
      <c r="K55" s="704"/>
      <c r="L55" s="704"/>
      <c r="M55" s="697"/>
    </row>
    <row r="56" spans="1:13" ht="39.950000000000003" customHeight="1">
      <c r="A56" s="697"/>
      <c r="B56" s="1804" t="s">
        <v>4374</v>
      </c>
      <c r="C56" s="1805"/>
      <c r="D56" s="1805"/>
      <c r="E56" s="1805"/>
      <c r="F56" s="1805"/>
      <c r="G56" s="1805"/>
      <c r="H56" s="1805"/>
      <c r="I56" s="1805"/>
      <c r="J56" s="1805"/>
      <c r="K56" s="1805"/>
      <c r="L56" s="1806"/>
      <c r="M56" s="697"/>
    </row>
    <row r="57" spans="1:13" ht="39.950000000000003" customHeight="1">
      <c r="A57" s="697"/>
      <c r="B57" s="1792" t="s">
        <v>4373</v>
      </c>
      <c r="C57" s="1793"/>
      <c r="D57" s="1793"/>
      <c r="E57" s="1793"/>
      <c r="F57" s="1793"/>
      <c r="G57" s="1793"/>
      <c r="H57" s="1793"/>
      <c r="I57" s="1793"/>
      <c r="J57" s="1793"/>
      <c r="K57" s="1793"/>
      <c r="L57" s="1794"/>
      <c r="M57" s="697"/>
    </row>
    <row r="58" spans="1:13" ht="39.950000000000003" customHeight="1">
      <c r="A58" s="697"/>
      <c r="B58" s="702"/>
      <c r="C58" s="702"/>
      <c r="D58" s="702"/>
      <c r="E58" s="702"/>
      <c r="F58" s="702"/>
      <c r="G58" s="703" t="s">
        <v>4370</v>
      </c>
      <c r="H58" s="702"/>
      <c r="I58" s="702"/>
      <c r="J58" s="702"/>
      <c r="K58" s="702"/>
      <c r="L58" s="702"/>
      <c r="M58" s="697"/>
    </row>
    <row r="59" spans="1:13" ht="39.950000000000003" customHeight="1">
      <c r="A59" s="697"/>
      <c r="B59" s="704"/>
      <c r="C59" s="704"/>
      <c r="D59" s="704"/>
      <c r="E59" s="704"/>
      <c r="F59" s="704"/>
      <c r="G59" s="705" t="s">
        <v>4372</v>
      </c>
      <c r="H59" s="704"/>
      <c r="I59" s="704"/>
      <c r="J59" s="704"/>
      <c r="K59" s="704"/>
      <c r="L59" s="704"/>
      <c r="M59" s="697"/>
    </row>
    <row r="60" spans="1:13" ht="39.950000000000003" customHeight="1">
      <c r="A60" s="697"/>
      <c r="B60" s="1792" t="s">
        <v>4371</v>
      </c>
      <c r="C60" s="1793"/>
      <c r="D60" s="1793"/>
      <c r="E60" s="1793"/>
      <c r="F60" s="1793"/>
      <c r="G60" s="1793"/>
      <c r="H60" s="1793"/>
      <c r="I60" s="1793"/>
      <c r="J60" s="1793"/>
      <c r="K60" s="1793"/>
      <c r="L60" s="1794"/>
      <c r="M60" s="697"/>
    </row>
    <row r="61" spans="1:13" ht="39.950000000000003" customHeight="1">
      <c r="A61" s="697"/>
      <c r="B61" s="702"/>
      <c r="C61" s="702"/>
      <c r="D61" s="702"/>
      <c r="E61" s="703" t="s">
        <v>4370</v>
      </c>
      <c r="F61" s="1795"/>
      <c r="G61" s="1797"/>
      <c r="H61" s="1798"/>
      <c r="I61" s="703" t="s">
        <v>4370</v>
      </c>
      <c r="J61" s="702"/>
      <c r="K61" s="702"/>
      <c r="L61" s="702"/>
      <c r="M61" s="697"/>
    </row>
    <row r="62" spans="1:13" ht="39.950000000000003" customHeight="1" thickBot="1">
      <c r="A62" s="697"/>
      <c r="B62" s="700"/>
      <c r="C62" s="700"/>
      <c r="D62" s="700"/>
      <c r="E62" s="701" t="s">
        <v>4369</v>
      </c>
      <c r="F62" s="1799"/>
      <c r="G62" s="1800"/>
      <c r="H62" s="1801"/>
      <c r="I62" s="701" t="s">
        <v>4368</v>
      </c>
      <c r="J62" s="700"/>
      <c r="K62" s="700"/>
      <c r="L62" s="700"/>
      <c r="M62" s="697"/>
    </row>
    <row r="63" spans="1:13" ht="30" customHeight="1">
      <c r="A63" s="697"/>
      <c r="B63" s="699"/>
      <c r="C63" s="698"/>
      <c r="D63" s="698"/>
      <c r="E63" s="698"/>
      <c r="F63" s="698"/>
      <c r="G63" s="698"/>
      <c r="H63" s="698"/>
      <c r="I63" s="698"/>
      <c r="J63" s="698"/>
      <c r="K63" s="698"/>
      <c r="L63" s="698"/>
      <c r="M63" s="697"/>
    </row>
    <row r="64" spans="1:13" ht="30" customHeight="1" thickBot="1">
      <c r="A64" s="694"/>
      <c r="B64" s="696"/>
      <c r="C64" s="695"/>
      <c r="D64" s="695"/>
      <c r="E64" s="695"/>
      <c r="F64" s="695"/>
      <c r="G64" s="695"/>
      <c r="H64" s="695"/>
      <c r="I64" s="695"/>
      <c r="J64" s="695"/>
      <c r="K64" s="695"/>
      <c r="L64" s="695"/>
      <c r="M64" s="694"/>
    </row>
  </sheetData>
  <mergeCells count="65">
    <mergeCell ref="B18:L18"/>
    <mergeCell ref="L4:M4"/>
    <mergeCell ref="A1:M1"/>
    <mergeCell ref="B10:C10"/>
    <mergeCell ref="D10:E10"/>
    <mergeCell ref="F10:G10"/>
    <mergeCell ref="H10:I10"/>
    <mergeCell ref="J10:K10"/>
    <mergeCell ref="L10:M10"/>
    <mergeCell ref="B4:C4"/>
    <mergeCell ref="D4:E4"/>
    <mergeCell ref="F4:G4"/>
    <mergeCell ref="H4:I4"/>
    <mergeCell ref="J4:K4"/>
    <mergeCell ref="B2:M3"/>
    <mergeCell ref="B16:M17"/>
    <mergeCell ref="B19:L19"/>
    <mergeCell ref="B20:B21"/>
    <mergeCell ref="D20:F21"/>
    <mergeCell ref="H20:J21"/>
    <mergeCell ref="L20:L21"/>
    <mergeCell ref="B45:L45"/>
    <mergeCell ref="B46:B47"/>
    <mergeCell ref="L46:L47"/>
    <mergeCell ref="B22:L22"/>
    <mergeCell ref="B23:L23"/>
    <mergeCell ref="B24:B25"/>
    <mergeCell ref="L24:L25"/>
    <mergeCell ref="B40:L40"/>
    <mergeCell ref="B41:L41"/>
    <mergeCell ref="B30:L30"/>
    <mergeCell ref="B44:L44"/>
    <mergeCell ref="B31:B32"/>
    <mergeCell ref="D31:D32"/>
    <mergeCell ref="B34:L34"/>
    <mergeCell ref="B35:B36"/>
    <mergeCell ref="L35:L36"/>
    <mergeCell ref="B37:L37"/>
    <mergeCell ref="B38:B39"/>
    <mergeCell ref="D38:D39"/>
    <mergeCell ref="F38:F39"/>
    <mergeCell ref="H38:H39"/>
    <mergeCell ref="D24:F25"/>
    <mergeCell ref="H24:J25"/>
    <mergeCell ref="F31:F32"/>
    <mergeCell ref="H31:H32"/>
    <mergeCell ref="B26:L26"/>
    <mergeCell ref="B27:L27"/>
    <mergeCell ref="B28:B29"/>
    <mergeCell ref="B49:L49"/>
    <mergeCell ref="L28:L29"/>
    <mergeCell ref="B60:L60"/>
    <mergeCell ref="F61:H62"/>
    <mergeCell ref="D46:F47"/>
    <mergeCell ref="H46:J47"/>
    <mergeCell ref="B56:L56"/>
    <mergeCell ref="B57:L57"/>
    <mergeCell ref="B52:L52"/>
    <mergeCell ref="B53:L53"/>
    <mergeCell ref="B48:L48"/>
    <mergeCell ref="D28:F29"/>
    <mergeCell ref="H28:J29"/>
    <mergeCell ref="B33:L33"/>
    <mergeCell ref="D35:F36"/>
    <mergeCell ref="H35:J36"/>
  </mergeCells>
  <phoneticPr fontId="14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372E-2185-4B5D-81A0-F109376F416A}">
  <dimension ref="A1:N66"/>
  <sheetViews>
    <sheetView workbookViewId="0">
      <pane ySplit="1" topLeftCell="A5" activePane="bottomLeft" state="frozen"/>
      <selection pane="bottomLeft" activeCell="I43" sqref="I43"/>
    </sheetView>
  </sheetViews>
  <sheetFormatPr defaultColWidth="9" defaultRowHeight="14.25"/>
  <cols>
    <col min="1" max="1" width="2.28515625" style="652" customWidth="1"/>
    <col min="2" max="2" width="10.7109375" style="653" customWidth="1"/>
    <col min="3" max="3" width="12.7109375" style="653" customWidth="1"/>
    <col min="4" max="4" width="15.7109375" style="653" customWidth="1"/>
    <col min="5" max="5" width="12.7109375" style="653" customWidth="1"/>
    <col min="6" max="6" width="40.7109375" style="654" customWidth="1"/>
    <col min="7" max="7" width="20.7109375" style="653" customWidth="1"/>
    <col min="8" max="8" width="10.7109375" style="653" customWidth="1"/>
    <col min="9" max="9" width="12.7109375" style="653" customWidth="1"/>
    <col min="10" max="10" width="15.7109375" style="653" customWidth="1"/>
    <col min="11" max="11" width="12.7109375" style="653" customWidth="1"/>
    <col min="12" max="12" width="45.7109375" style="653" customWidth="1"/>
    <col min="13" max="13" width="20.7109375" style="653" customWidth="1"/>
    <col min="14" max="14" width="2.28515625" style="652" customWidth="1"/>
    <col min="15" max="16384" width="9" style="652"/>
  </cols>
  <sheetData>
    <row r="1" spans="1:14" ht="24.95" customHeight="1">
      <c r="A1" s="1837"/>
      <c r="B1" s="691" t="s">
        <v>4367</v>
      </c>
      <c r="C1" s="691" t="s">
        <v>4366</v>
      </c>
      <c r="D1" s="691" t="s">
        <v>4365</v>
      </c>
      <c r="E1" s="691" t="s">
        <v>4364</v>
      </c>
      <c r="F1" s="691" t="s">
        <v>4363</v>
      </c>
      <c r="G1" s="691" t="s">
        <v>4362</v>
      </c>
      <c r="H1" s="691" t="s">
        <v>4367</v>
      </c>
      <c r="I1" s="691" t="s">
        <v>4366</v>
      </c>
      <c r="J1" s="691" t="s">
        <v>4365</v>
      </c>
      <c r="K1" s="691" t="s">
        <v>4364</v>
      </c>
      <c r="L1" s="691" t="s">
        <v>4363</v>
      </c>
      <c r="M1" s="691" t="s">
        <v>4362</v>
      </c>
      <c r="N1" s="1649"/>
    </row>
    <row r="2" spans="1:14" ht="39.950000000000003" customHeight="1">
      <c r="A2" s="1837"/>
      <c r="B2" s="1838" t="s">
        <v>200</v>
      </c>
      <c r="C2" s="687" t="s">
        <v>297</v>
      </c>
      <c r="D2" s="687">
        <v>1</v>
      </c>
      <c r="E2" s="687" t="s">
        <v>4169</v>
      </c>
      <c r="F2" s="688" t="s">
        <v>4361</v>
      </c>
      <c r="G2" s="687" t="s">
        <v>200</v>
      </c>
      <c r="H2" s="1854" t="s">
        <v>1029</v>
      </c>
      <c r="I2" s="689" t="s">
        <v>4360</v>
      </c>
      <c r="J2" s="689">
        <v>1</v>
      </c>
      <c r="K2" s="689" t="s">
        <v>4169</v>
      </c>
      <c r="L2" s="690" t="s">
        <v>4359</v>
      </c>
      <c r="M2" s="689" t="s">
        <v>1029</v>
      </c>
      <c r="N2" s="1649"/>
    </row>
    <row r="3" spans="1:14" ht="39.950000000000003" customHeight="1">
      <c r="A3" s="1837"/>
      <c r="B3" s="1838"/>
      <c r="C3" s="687" t="s">
        <v>266</v>
      </c>
      <c r="D3" s="1822">
        <v>2</v>
      </c>
      <c r="E3" s="1822" t="s">
        <v>4166</v>
      </c>
      <c r="F3" s="688" t="s">
        <v>4358</v>
      </c>
      <c r="G3" s="687" t="s">
        <v>200</v>
      </c>
      <c r="H3" s="1855"/>
      <c r="I3" s="689" t="s">
        <v>4357</v>
      </c>
      <c r="J3" s="689">
        <v>2</v>
      </c>
      <c r="K3" s="689" t="s">
        <v>4166</v>
      </c>
      <c r="L3" s="690" t="s">
        <v>4356</v>
      </c>
      <c r="M3" s="689" t="s">
        <v>1029</v>
      </c>
      <c r="N3" s="1649"/>
    </row>
    <row r="4" spans="1:14" ht="39.950000000000003" customHeight="1">
      <c r="A4" s="1837"/>
      <c r="B4" s="1838"/>
      <c r="C4" s="687" t="s">
        <v>4355</v>
      </c>
      <c r="D4" s="1823"/>
      <c r="E4" s="1823"/>
      <c r="F4" s="688" t="s">
        <v>4354</v>
      </c>
      <c r="G4" s="687" t="s">
        <v>200</v>
      </c>
      <c r="H4" s="1855"/>
      <c r="I4" s="689" t="s">
        <v>4353</v>
      </c>
      <c r="J4" s="1872">
        <v>4</v>
      </c>
      <c r="K4" s="1872" t="s">
        <v>4160</v>
      </c>
      <c r="L4" s="690" t="s">
        <v>4352</v>
      </c>
      <c r="M4" s="689" t="s">
        <v>1029</v>
      </c>
      <c r="N4" s="1649"/>
    </row>
    <row r="5" spans="1:14" ht="39.950000000000003" customHeight="1">
      <c r="A5" s="1837"/>
      <c r="B5" s="1838"/>
      <c r="C5" s="687" t="s">
        <v>4351</v>
      </c>
      <c r="D5" s="1824"/>
      <c r="E5" s="1824"/>
      <c r="F5" s="688" t="s">
        <v>4350</v>
      </c>
      <c r="G5" s="687" t="s">
        <v>200</v>
      </c>
      <c r="H5" s="1855"/>
      <c r="I5" s="689" t="s">
        <v>4349</v>
      </c>
      <c r="J5" s="1873"/>
      <c r="K5" s="1873"/>
      <c r="L5" s="690" t="s">
        <v>4348</v>
      </c>
      <c r="M5" s="689" t="s">
        <v>1029</v>
      </c>
      <c r="N5" s="1649"/>
    </row>
    <row r="6" spans="1:14" ht="39.950000000000003" customHeight="1">
      <c r="A6" s="1837"/>
      <c r="B6" s="1838"/>
      <c r="C6" s="687" t="s">
        <v>4347</v>
      </c>
      <c r="D6" s="1822">
        <v>4</v>
      </c>
      <c r="E6" s="1822" t="s">
        <v>4160</v>
      </c>
      <c r="F6" s="688" t="s">
        <v>4346</v>
      </c>
      <c r="G6" s="687" t="s">
        <v>200</v>
      </c>
      <c r="H6" s="1855"/>
      <c r="I6" s="689" t="s">
        <v>4345</v>
      </c>
      <c r="J6" s="1874">
        <v>6</v>
      </c>
      <c r="K6" s="1874" t="s">
        <v>4154</v>
      </c>
      <c r="L6" s="690" t="s">
        <v>4344</v>
      </c>
      <c r="M6" s="689" t="s">
        <v>1029</v>
      </c>
      <c r="N6" s="1649"/>
    </row>
    <row r="7" spans="1:14" ht="39.950000000000003" customHeight="1">
      <c r="A7" s="1837"/>
      <c r="B7" s="1838"/>
      <c r="C7" s="687" t="s">
        <v>4277</v>
      </c>
      <c r="D7" s="1823"/>
      <c r="E7" s="1823"/>
      <c r="F7" s="688" t="s">
        <v>4276</v>
      </c>
      <c r="G7" s="687" t="s">
        <v>4275</v>
      </c>
      <c r="H7" s="1855"/>
      <c r="I7" s="689" t="s">
        <v>4343</v>
      </c>
      <c r="J7" s="1874"/>
      <c r="K7" s="1874"/>
      <c r="L7" s="690" t="s">
        <v>4342</v>
      </c>
      <c r="M7" s="689" t="s">
        <v>1029</v>
      </c>
      <c r="N7" s="1649"/>
    </row>
    <row r="8" spans="1:14" ht="39.950000000000003" customHeight="1">
      <c r="A8" s="1837"/>
      <c r="B8" s="1838"/>
      <c r="C8" s="687" t="s">
        <v>4273</v>
      </c>
      <c r="D8" s="1824"/>
      <c r="E8" s="1824"/>
      <c r="F8" s="688" t="s">
        <v>4272</v>
      </c>
      <c r="G8" s="687" t="s">
        <v>4341</v>
      </c>
      <c r="H8" s="1856"/>
      <c r="I8" s="689" t="s">
        <v>4340</v>
      </c>
      <c r="J8" s="689">
        <v>8</v>
      </c>
      <c r="K8" s="689" t="s">
        <v>4151</v>
      </c>
      <c r="L8" s="690" t="s">
        <v>4339</v>
      </c>
      <c r="M8" s="689" t="s">
        <v>1029</v>
      </c>
      <c r="N8" s="1649"/>
    </row>
    <row r="9" spans="1:14" ht="39.950000000000003" customHeight="1">
      <c r="A9" s="1837"/>
      <c r="B9" s="1838"/>
      <c r="C9" s="687" t="s">
        <v>4338</v>
      </c>
      <c r="D9" s="1822">
        <v>6</v>
      </c>
      <c r="E9" s="1822" t="s">
        <v>4154</v>
      </c>
      <c r="F9" s="688" t="s">
        <v>4337</v>
      </c>
      <c r="G9" s="687" t="s">
        <v>200</v>
      </c>
      <c r="H9" s="1857" t="s">
        <v>211</v>
      </c>
      <c r="I9" s="685" t="s">
        <v>267</v>
      </c>
      <c r="J9" s="685">
        <v>1</v>
      </c>
      <c r="K9" s="685" t="s">
        <v>4169</v>
      </c>
      <c r="L9" s="686" t="s">
        <v>4336</v>
      </c>
      <c r="M9" s="685" t="s">
        <v>211</v>
      </c>
      <c r="N9" s="1649"/>
    </row>
    <row r="10" spans="1:14" ht="39.950000000000003" customHeight="1">
      <c r="A10" s="1837"/>
      <c r="B10" s="1838"/>
      <c r="C10" s="687" t="s">
        <v>4265</v>
      </c>
      <c r="D10" s="1823"/>
      <c r="E10" s="1823"/>
      <c r="F10" s="688" t="s">
        <v>4335</v>
      </c>
      <c r="G10" s="687" t="s">
        <v>200</v>
      </c>
      <c r="H10" s="1858"/>
      <c r="I10" s="685" t="s">
        <v>4334</v>
      </c>
      <c r="J10" s="1875">
        <v>2</v>
      </c>
      <c r="K10" s="1875" t="s">
        <v>4166</v>
      </c>
      <c r="L10" s="686" t="s">
        <v>4333</v>
      </c>
      <c r="M10" s="685" t="s">
        <v>211</v>
      </c>
      <c r="N10" s="1649"/>
    </row>
    <row r="11" spans="1:14" ht="39.950000000000003" customHeight="1">
      <c r="A11" s="1837"/>
      <c r="B11" s="1838"/>
      <c r="C11" s="687" t="s">
        <v>4332</v>
      </c>
      <c r="D11" s="1824"/>
      <c r="E11" s="1824"/>
      <c r="F11" s="688" t="s">
        <v>4331</v>
      </c>
      <c r="G11" s="687" t="s">
        <v>200</v>
      </c>
      <c r="H11" s="1858"/>
      <c r="I11" s="685" t="s">
        <v>4295</v>
      </c>
      <c r="J11" s="1876"/>
      <c r="K11" s="1876"/>
      <c r="L11" s="686" t="s">
        <v>4330</v>
      </c>
      <c r="M11" s="685" t="s">
        <v>211</v>
      </c>
      <c r="N11" s="1649"/>
    </row>
    <row r="12" spans="1:14" ht="49.5">
      <c r="A12" s="1837"/>
      <c r="B12" s="1839"/>
      <c r="C12" s="687" t="s">
        <v>4260</v>
      </c>
      <c r="D12" s="687">
        <v>8</v>
      </c>
      <c r="E12" s="687" t="s">
        <v>4151</v>
      </c>
      <c r="F12" s="688" t="s">
        <v>4329</v>
      </c>
      <c r="G12" s="687" t="s">
        <v>200</v>
      </c>
      <c r="H12" s="1858"/>
      <c r="I12" s="685" t="s">
        <v>4328</v>
      </c>
      <c r="J12" s="1876"/>
      <c r="K12" s="1876"/>
      <c r="L12" s="686" t="s">
        <v>4327</v>
      </c>
      <c r="M12" s="685" t="s">
        <v>211</v>
      </c>
      <c r="N12" s="1649"/>
    </row>
    <row r="13" spans="1:14" ht="66">
      <c r="A13" s="1837"/>
      <c r="B13" s="1840" t="s">
        <v>219</v>
      </c>
      <c r="C13" s="682" t="s">
        <v>308</v>
      </c>
      <c r="D13" s="682">
        <v>1</v>
      </c>
      <c r="E13" s="682" t="s">
        <v>4169</v>
      </c>
      <c r="F13" s="683" t="s">
        <v>4326</v>
      </c>
      <c r="G13" s="682" t="s">
        <v>219</v>
      </c>
      <c r="H13" s="1858"/>
      <c r="I13" s="685" t="s">
        <v>4289</v>
      </c>
      <c r="J13" s="1877"/>
      <c r="K13" s="1876"/>
      <c r="L13" s="686" t="s">
        <v>4288</v>
      </c>
      <c r="M13" s="685" t="s">
        <v>4325</v>
      </c>
      <c r="N13" s="1649"/>
    </row>
    <row r="14" spans="1:14" ht="39.950000000000003" customHeight="1">
      <c r="A14" s="1837"/>
      <c r="B14" s="1840"/>
      <c r="C14" s="682" t="s">
        <v>4324</v>
      </c>
      <c r="D14" s="1825">
        <v>2</v>
      </c>
      <c r="E14" s="1825" t="s">
        <v>4166</v>
      </c>
      <c r="F14" s="683" t="s">
        <v>4323</v>
      </c>
      <c r="G14" s="682" t="s">
        <v>219</v>
      </c>
      <c r="H14" s="1858"/>
      <c r="I14" s="685" t="s">
        <v>4322</v>
      </c>
      <c r="J14" s="1878">
        <v>4</v>
      </c>
      <c r="K14" s="1875" t="s">
        <v>4160</v>
      </c>
      <c r="L14" s="686" t="s">
        <v>4321</v>
      </c>
      <c r="M14" s="685" t="s">
        <v>211</v>
      </c>
      <c r="N14" s="1649"/>
    </row>
    <row r="15" spans="1:14" ht="33">
      <c r="A15" s="1837"/>
      <c r="B15" s="1840"/>
      <c r="C15" s="682" t="s">
        <v>4320</v>
      </c>
      <c r="D15" s="1826"/>
      <c r="E15" s="1826"/>
      <c r="F15" s="683" t="s">
        <v>4319</v>
      </c>
      <c r="G15" s="682" t="s">
        <v>219</v>
      </c>
      <c r="H15" s="1858"/>
      <c r="I15" s="685" t="s">
        <v>4277</v>
      </c>
      <c r="J15" s="1878"/>
      <c r="K15" s="1876"/>
      <c r="L15" s="686" t="s">
        <v>4276</v>
      </c>
      <c r="M15" s="685" t="s">
        <v>4275</v>
      </c>
      <c r="N15" s="1649"/>
    </row>
    <row r="16" spans="1:14" ht="39.950000000000003" customHeight="1">
      <c r="A16" s="1837"/>
      <c r="B16" s="1840"/>
      <c r="C16" s="682" t="s">
        <v>4318</v>
      </c>
      <c r="D16" s="1826"/>
      <c r="E16" s="1826"/>
      <c r="F16" s="683" t="s">
        <v>4317</v>
      </c>
      <c r="G16" s="682" t="s">
        <v>219</v>
      </c>
      <c r="H16" s="1858"/>
      <c r="I16" s="685" t="s">
        <v>4311</v>
      </c>
      <c r="J16" s="1878"/>
      <c r="K16" s="1877"/>
      <c r="L16" s="686" t="s">
        <v>4310</v>
      </c>
      <c r="M16" s="685" t="s">
        <v>4316</v>
      </c>
      <c r="N16" s="1649"/>
    </row>
    <row r="17" spans="1:14" ht="39.950000000000003" customHeight="1">
      <c r="A17" s="1837"/>
      <c r="B17" s="1840"/>
      <c r="C17" s="682" t="s">
        <v>4315</v>
      </c>
      <c r="D17" s="1827">
        <v>4</v>
      </c>
      <c r="E17" s="1825" t="s">
        <v>4160</v>
      </c>
      <c r="F17" s="683" t="s">
        <v>4314</v>
      </c>
      <c r="G17" s="682" t="s">
        <v>219</v>
      </c>
      <c r="H17" s="1858"/>
      <c r="I17" s="685" t="s">
        <v>4313</v>
      </c>
      <c r="J17" s="1878">
        <v>6</v>
      </c>
      <c r="K17" s="1878" t="s">
        <v>4154</v>
      </c>
      <c r="L17" s="686" t="s">
        <v>4312</v>
      </c>
      <c r="M17" s="685" t="s">
        <v>211</v>
      </c>
      <c r="N17" s="1649"/>
    </row>
    <row r="18" spans="1:14" ht="39.950000000000003" customHeight="1">
      <c r="A18" s="1837"/>
      <c r="B18" s="1840"/>
      <c r="C18" s="682" t="s">
        <v>4277</v>
      </c>
      <c r="D18" s="1827"/>
      <c r="E18" s="1826"/>
      <c r="F18" s="683" t="s">
        <v>4276</v>
      </c>
      <c r="G18" s="682" t="s">
        <v>4275</v>
      </c>
      <c r="H18" s="1858"/>
      <c r="I18" s="685" t="s">
        <v>4265</v>
      </c>
      <c r="J18" s="1878"/>
      <c r="K18" s="1878"/>
      <c r="L18" s="686" t="s">
        <v>4274</v>
      </c>
      <c r="M18" s="685" t="s">
        <v>211</v>
      </c>
      <c r="N18" s="1649"/>
    </row>
    <row r="19" spans="1:14" ht="39.950000000000003" customHeight="1">
      <c r="A19" s="1837"/>
      <c r="B19" s="1840"/>
      <c r="C19" s="682" t="s">
        <v>4311</v>
      </c>
      <c r="D19" s="1827"/>
      <c r="E19" s="1869"/>
      <c r="F19" s="683" t="s">
        <v>4310</v>
      </c>
      <c r="G19" s="682" t="s">
        <v>4309</v>
      </c>
      <c r="H19" s="1858"/>
      <c r="I19" s="685" t="s">
        <v>4308</v>
      </c>
      <c r="J19" s="1878"/>
      <c r="K19" s="1878"/>
      <c r="L19" s="686" t="s">
        <v>4307</v>
      </c>
      <c r="M19" s="685" t="s">
        <v>211</v>
      </c>
      <c r="N19" s="1649"/>
    </row>
    <row r="20" spans="1:14" ht="39.950000000000003" customHeight="1">
      <c r="A20" s="1837"/>
      <c r="B20" s="1840"/>
      <c r="C20" s="682" t="s">
        <v>4306</v>
      </c>
      <c r="D20" s="1827">
        <v>6</v>
      </c>
      <c r="E20" s="1827" t="s">
        <v>4154</v>
      </c>
      <c r="F20" s="683" t="s">
        <v>4305</v>
      </c>
      <c r="G20" s="682" t="s">
        <v>219</v>
      </c>
      <c r="H20" s="1858"/>
      <c r="I20" s="685" t="s">
        <v>4267</v>
      </c>
      <c r="J20" s="685">
        <v>8</v>
      </c>
      <c r="K20" s="685" t="s">
        <v>4151</v>
      </c>
      <c r="L20" s="686" t="s">
        <v>4304</v>
      </c>
      <c r="M20" s="685" t="s">
        <v>211</v>
      </c>
      <c r="N20" s="1649"/>
    </row>
    <row r="21" spans="1:14" ht="39.950000000000003" customHeight="1">
      <c r="A21" s="1837"/>
      <c r="B21" s="1840"/>
      <c r="C21" s="682" t="s">
        <v>4265</v>
      </c>
      <c r="D21" s="1827"/>
      <c r="E21" s="1827"/>
      <c r="F21" s="683" t="s">
        <v>4303</v>
      </c>
      <c r="G21" s="682" t="s">
        <v>219</v>
      </c>
      <c r="H21" s="1859" t="s">
        <v>226</v>
      </c>
      <c r="I21" s="680" t="s">
        <v>287</v>
      </c>
      <c r="J21" s="680">
        <v>1</v>
      </c>
      <c r="K21" s="680" t="s">
        <v>4169</v>
      </c>
      <c r="L21" s="681" t="s">
        <v>4302</v>
      </c>
      <c r="M21" s="680" t="s">
        <v>226</v>
      </c>
      <c r="N21" s="1649"/>
    </row>
    <row r="22" spans="1:14" ht="39.950000000000003" customHeight="1">
      <c r="A22" s="1837"/>
      <c r="B22" s="1840"/>
      <c r="C22" s="682" t="s">
        <v>4301</v>
      </c>
      <c r="D22" s="1827"/>
      <c r="E22" s="1827"/>
      <c r="F22" s="683" t="s">
        <v>4300</v>
      </c>
      <c r="G22" s="682" t="s">
        <v>219</v>
      </c>
      <c r="H22" s="1859"/>
      <c r="I22" s="680" t="s">
        <v>4299</v>
      </c>
      <c r="J22" s="1882">
        <v>2</v>
      </c>
      <c r="K22" s="1882" t="s">
        <v>4166</v>
      </c>
      <c r="L22" s="684" t="s">
        <v>4298</v>
      </c>
      <c r="M22" s="680" t="s">
        <v>226</v>
      </c>
      <c r="N22" s="1649"/>
    </row>
    <row r="23" spans="1:14" ht="39.950000000000003" customHeight="1">
      <c r="A23" s="1837"/>
      <c r="B23" s="1840"/>
      <c r="C23" s="682" t="s">
        <v>4297</v>
      </c>
      <c r="D23" s="682">
        <v>8</v>
      </c>
      <c r="E23" s="682" t="s">
        <v>4151</v>
      </c>
      <c r="F23" s="683" t="s">
        <v>4296</v>
      </c>
      <c r="G23" s="682" t="s">
        <v>211</v>
      </c>
      <c r="H23" s="1859"/>
      <c r="I23" s="680" t="s">
        <v>4295</v>
      </c>
      <c r="J23" s="1883"/>
      <c r="K23" s="1883"/>
      <c r="L23" s="681" t="s">
        <v>4294</v>
      </c>
      <c r="M23" s="680" t="s">
        <v>226</v>
      </c>
      <c r="N23" s="1649"/>
    </row>
    <row r="24" spans="1:14" ht="39.950000000000003" customHeight="1">
      <c r="A24" s="1837"/>
      <c r="B24" s="1841" t="s">
        <v>234</v>
      </c>
      <c r="C24" s="676" t="s">
        <v>278</v>
      </c>
      <c r="D24" s="678">
        <v>1</v>
      </c>
      <c r="E24" s="676" t="s">
        <v>4169</v>
      </c>
      <c r="F24" s="677" t="s">
        <v>4293</v>
      </c>
      <c r="G24" s="676" t="s">
        <v>234</v>
      </c>
      <c r="H24" s="1859"/>
      <c r="I24" s="680" t="s">
        <v>4292</v>
      </c>
      <c r="J24" s="1883"/>
      <c r="K24" s="1883"/>
      <c r="L24" s="681" t="s">
        <v>4291</v>
      </c>
      <c r="M24" s="680" t="s">
        <v>226</v>
      </c>
      <c r="N24" s="1649"/>
    </row>
    <row r="25" spans="1:14" ht="39.950000000000003" customHeight="1">
      <c r="A25" s="1837"/>
      <c r="B25" s="1841"/>
      <c r="C25" s="676" t="s">
        <v>131</v>
      </c>
      <c r="D25" s="1828">
        <v>2</v>
      </c>
      <c r="E25" s="1833" t="s">
        <v>4166</v>
      </c>
      <c r="F25" s="677" t="s">
        <v>4290</v>
      </c>
      <c r="G25" s="676" t="s">
        <v>234</v>
      </c>
      <c r="H25" s="1859"/>
      <c r="I25" s="680" t="s">
        <v>4289</v>
      </c>
      <c r="J25" s="1884"/>
      <c r="K25" s="1884"/>
      <c r="L25" s="681" t="s">
        <v>4288</v>
      </c>
      <c r="M25" s="680" t="s">
        <v>4287</v>
      </c>
      <c r="N25" s="1649"/>
    </row>
    <row r="26" spans="1:14" ht="39.950000000000003" customHeight="1">
      <c r="A26" s="1837"/>
      <c r="B26" s="1841"/>
      <c r="C26" s="676" t="s">
        <v>4286</v>
      </c>
      <c r="D26" s="1828"/>
      <c r="E26" s="1833"/>
      <c r="F26" s="677" t="s">
        <v>4285</v>
      </c>
      <c r="G26" s="676" t="s">
        <v>234</v>
      </c>
      <c r="H26" s="1859"/>
      <c r="I26" s="680" t="s">
        <v>4284</v>
      </c>
      <c r="J26" s="1882">
        <v>4</v>
      </c>
      <c r="K26" s="1882" t="s">
        <v>4160</v>
      </c>
      <c r="L26" s="681" t="s">
        <v>4283</v>
      </c>
      <c r="M26" s="680" t="s">
        <v>226</v>
      </c>
      <c r="N26" s="1649"/>
    </row>
    <row r="27" spans="1:14" ht="39.950000000000003" customHeight="1">
      <c r="A27" s="1837"/>
      <c r="B27" s="1841"/>
      <c r="C27" s="676" t="s">
        <v>147</v>
      </c>
      <c r="D27" s="1828"/>
      <c r="E27" s="1833"/>
      <c r="F27" s="677" t="s">
        <v>4282</v>
      </c>
      <c r="G27" s="676" t="s">
        <v>234</v>
      </c>
      <c r="H27" s="1859"/>
      <c r="I27" s="680" t="s">
        <v>4277</v>
      </c>
      <c r="J27" s="1884"/>
      <c r="K27" s="1884"/>
      <c r="L27" s="681" t="s">
        <v>4276</v>
      </c>
      <c r="M27" s="680" t="s">
        <v>4275</v>
      </c>
      <c r="N27" s="1649"/>
    </row>
    <row r="28" spans="1:14" ht="39.950000000000003" customHeight="1">
      <c r="A28" s="1837"/>
      <c r="B28" s="1841"/>
      <c r="C28" s="676" t="s">
        <v>4281</v>
      </c>
      <c r="D28" s="1828">
        <v>4</v>
      </c>
      <c r="E28" s="1834" t="s">
        <v>4160</v>
      </c>
      <c r="F28" s="677" t="s">
        <v>4280</v>
      </c>
      <c r="G28" s="676" t="s">
        <v>234</v>
      </c>
      <c r="H28" s="1859"/>
      <c r="I28" s="680" t="s">
        <v>4279</v>
      </c>
      <c r="J28" s="1882">
        <v>6</v>
      </c>
      <c r="K28" s="1882" t="s">
        <v>4154</v>
      </c>
      <c r="L28" s="681" t="s">
        <v>4278</v>
      </c>
      <c r="M28" s="680" t="s">
        <v>226</v>
      </c>
      <c r="N28" s="1649"/>
    </row>
    <row r="29" spans="1:14" ht="39.950000000000003" customHeight="1">
      <c r="A29" s="1837"/>
      <c r="B29" s="1841"/>
      <c r="C29" s="676" t="s">
        <v>4277</v>
      </c>
      <c r="D29" s="1828"/>
      <c r="E29" s="1835"/>
      <c r="F29" s="677" t="s">
        <v>4276</v>
      </c>
      <c r="G29" s="676" t="s">
        <v>4275</v>
      </c>
      <c r="H29" s="1859"/>
      <c r="I29" s="680" t="s">
        <v>4265</v>
      </c>
      <c r="J29" s="1883"/>
      <c r="K29" s="1883"/>
      <c r="L29" s="681" t="s">
        <v>4274</v>
      </c>
      <c r="M29" s="680" t="s">
        <v>226</v>
      </c>
      <c r="N29" s="1649"/>
    </row>
    <row r="30" spans="1:14" ht="39.950000000000003" customHeight="1">
      <c r="A30" s="1837"/>
      <c r="B30" s="1841"/>
      <c r="C30" s="676" t="s">
        <v>4273</v>
      </c>
      <c r="D30" s="1828"/>
      <c r="E30" s="1836"/>
      <c r="F30" s="677" t="s">
        <v>4272</v>
      </c>
      <c r="G30" s="676" t="s">
        <v>4271</v>
      </c>
      <c r="H30" s="1859"/>
      <c r="I30" s="680" t="s">
        <v>99</v>
      </c>
      <c r="J30" s="1884"/>
      <c r="K30" s="1884"/>
      <c r="L30" s="681" t="s">
        <v>4270</v>
      </c>
      <c r="M30" s="680" t="s">
        <v>226</v>
      </c>
      <c r="N30" s="1649"/>
    </row>
    <row r="31" spans="1:14" ht="39.950000000000003" customHeight="1">
      <c r="A31" s="1837"/>
      <c r="B31" s="1841"/>
      <c r="C31" s="676" t="s">
        <v>4269</v>
      </c>
      <c r="D31" s="1828">
        <v>6</v>
      </c>
      <c r="E31" s="1833" t="s">
        <v>4154</v>
      </c>
      <c r="F31" s="677" t="s">
        <v>4268</v>
      </c>
      <c r="G31" s="676" t="s">
        <v>234</v>
      </c>
      <c r="H31" s="1859"/>
      <c r="I31" s="680" t="s">
        <v>4267</v>
      </c>
      <c r="J31" s="680">
        <v>8</v>
      </c>
      <c r="K31" s="680" t="s">
        <v>4151</v>
      </c>
      <c r="L31" s="681" t="s">
        <v>4266</v>
      </c>
      <c r="M31" s="680" t="s">
        <v>226</v>
      </c>
      <c r="N31" s="1649"/>
    </row>
    <row r="32" spans="1:14" ht="39.950000000000003" customHeight="1">
      <c r="A32" s="1837"/>
      <c r="B32" s="1841"/>
      <c r="C32" s="676" t="s">
        <v>4265</v>
      </c>
      <c r="D32" s="1828"/>
      <c r="E32" s="1833"/>
      <c r="F32" s="677" t="s">
        <v>4264</v>
      </c>
      <c r="G32" s="676" t="s">
        <v>234</v>
      </c>
      <c r="H32" s="1860" t="s">
        <v>1041</v>
      </c>
      <c r="I32" s="673" t="s">
        <v>249</v>
      </c>
      <c r="J32" s="673">
        <v>1</v>
      </c>
      <c r="K32" s="673" t="s">
        <v>4169</v>
      </c>
      <c r="L32" s="674" t="s">
        <v>2861</v>
      </c>
      <c r="M32" s="673" t="s">
        <v>1041</v>
      </c>
      <c r="N32" s="1649"/>
    </row>
    <row r="33" spans="1:14" ht="39.950000000000003" customHeight="1">
      <c r="A33" s="1837"/>
      <c r="B33" s="1841"/>
      <c r="C33" s="676" t="s">
        <v>185</v>
      </c>
      <c r="D33" s="1828"/>
      <c r="E33" s="1833"/>
      <c r="F33" s="677" t="s">
        <v>4263</v>
      </c>
      <c r="G33" s="676" t="s">
        <v>234</v>
      </c>
      <c r="H33" s="1861"/>
      <c r="I33" s="673" t="s">
        <v>4262</v>
      </c>
      <c r="J33" s="1879">
        <v>2</v>
      </c>
      <c r="K33" s="1879" t="s">
        <v>4166</v>
      </c>
      <c r="L33" s="679" t="s">
        <v>4261</v>
      </c>
      <c r="M33" s="673" t="s">
        <v>1041</v>
      </c>
      <c r="N33" s="1649"/>
    </row>
    <row r="34" spans="1:14" ht="39.950000000000003" customHeight="1">
      <c r="A34" s="1837"/>
      <c r="B34" s="1841"/>
      <c r="C34" s="676" t="s">
        <v>4260</v>
      </c>
      <c r="D34" s="678">
        <v>8</v>
      </c>
      <c r="E34" s="676" t="s">
        <v>4151</v>
      </c>
      <c r="F34" s="677" t="s">
        <v>4259</v>
      </c>
      <c r="G34" s="676" t="s">
        <v>234</v>
      </c>
      <c r="H34" s="1861"/>
      <c r="I34" s="673" t="s">
        <v>4258</v>
      </c>
      <c r="J34" s="1879"/>
      <c r="K34" s="1879"/>
      <c r="L34" s="674" t="s">
        <v>4257</v>
      </c>
      <c r="M34" s="673" t="s">
        <v>1041</v>
      </c>
      <c r="N34" s="1649"/>
    </row>
    <row r="35" spans="1:14" ht="39.950000000000003" customHeight="1">
      <c r="A35" s="1837"/>
      <c r="B35" s="1818" t="s">
        <v>1012</v>
      </c>
      <c r="C35" s="669" t="s">
        <v>4256</v>
      </c>
      <c r="D35" s="1829">
        <v>1</v>
      </c>
      <c r="E35" s="1865" t="s">
        <v>4169</v>
      </c>
      <c r="F35" s="672" t="s">
        <v>4255</v>
      </c>
      <c r="G35" s="669" t="s">
        <v>1012</v>
      </c>
      <c r="H35" s="1861"/>
      <c r="I35" s="673" t="s">
        <v>4254</v>
      </c>
      <c r="J35" s="673">
        <v>4</v>
      </c>
      <c r="K35" s="675" t="s">
        <v>4160</v>
      </c>
      <c r="L35" s="674" t="s">
        <v>4253</v>
      </c>
      <c r="M35" s="673" t="s">
        <v>1041</v>
      </c>
      <c r="N35" s="1649"/>
    </row>
    <row r="36" spans="1:14" ht="39.950000000000003" customHeight="1">
      <c r="A36" s="1837"/>
      <c r="B36" s="1818"/>
      <c r="C36" s="669" t="s">
        <v>4208</v>
      </c>
      <c r="D36" s="1829"/>
      <c r="E36" s="1865"/>
      <c r="F36" s="672" t="s">
        <v>4207</v>
      </c>
      <c r="G36" s="669" t="s">
        <v>4231</v>
      </c>
      <c r="H36" s="1861"/>
      <c r="I36" s="673" t="s">
        <v>4252</v>
      </c>
      <c r="J36" s="1879">
        <v>6</v>
      </c>
      <c r="K36" s="1879" t="s">
        <v>4154</v>
      </c>
      <c r="L36" s="674" t="s">
        <v>4251</v>
      </c>
      <c r="M36" s="673" t="s">
        <v>1041</v>
      </c>
      <c r="N36" s="1649"/>
    </row>
    <row r="37" spans="1:14" ht="39.950000000000003" customHeight="1">
      <c r="A37" s="1837"/>
      <c r="B37" s="1818"/>
      <c r="C37" s="669" t="s">
        <v>4250</v>
      </c>
      <c r="D37" s="1829">
        <v>2</v>
      </c>
      <c r="E37" s="1865" t="s">
        <v>4166</v>
      </c>
      <c r="F37" s="672" t="s">
        <v>4249</v>
      </c>
      <c r="G37" s="669" t="s">
        <v>1012</v>
      </c>
      <c r="H37" s="1861"/>
      <c r="I37" s="673" t="s">
        <v>4248</v>
      </c>
      <c r="J37" s="1879"/>
      <c r="K37" s="1879"/>
      <c r="L37" s="674" t="s">
        <v>4247</v>
      </c>
      <c r="M37" s="673" t="s">
        <v>1041</v>
      </c>
      <c r="N37" s="1649"/>
    </row>
    <row r="38" spans="1:14" ht="39.950000000000003" customHeight="1">
      <c r="A38" s="1837"/>
      <c r="B38" s="1818"/>
      <c r="C38" s="669" t="s">
        <v>4246</v>
      </c>
      <c r="D38" s="1829"/>
      <c r="E38" s="1865"/>
      <c r="F38" s="672" t="s">
        <v>4245</v>
      </c>
      <c r="G38" s="669" t="s">
        <v>1012</v>
      </c>
      <c r="H38" s="1861"/>
      <c r="I38" s="673" t="s">
        <v>4244</v>
      </c>
      <c r="J38" s="1879"/>
      <c r="K38" s="1879"/>
      <c r="L38" s="674" t="s">
        <v>4243</v>
      </c>
      <c r="M38" s="673" t="s">
        <v>1041</v>
      </c>
      <c r="N38" s="1649"/>
    </row>
    <row r="39" spans="1:14" ht="39.950000000000003" customHeight="1">
      <c r="A39" s="1837"/>
      <c r="B39" s="1818"/>
      <c r="C39" s="669" t="s">
        <v>4242</v>
      </c>
      <c r="D39" s="1830">
        <v>4</v>
      </c>
      <c r="E39" s="1866" t="s">
        <v>4160</v>
      </c>
      <c r="F39" s="672" t="s">
        <v>4241</v>
      </c>
      <c r="G39" s="669" t="s">
        <v>1012</v>
      </c>
      <c r="H39" s="1862"/>
      <c r="I39" s="673" t="s">
        <v>4240</v>
      </c>
      <c r="J39" s="673">
        <v>8</v>
      </c>
      <c r="K39" s="673" t="s">
        <v>4151</v>
      </c>
      <c r="L39" s="674" t="s">
        <v>4239</v>
      </c>
      <c r="M39" s="673" t="s">
        <v>1041</v>
      </c>
      <c r="N39" s="1649"/>
    </row>
    <row r="40" spans="1:14" ht="39.950000000000003" customHeight="1">
      <c r="A40" s="1837"/>
      <c r="B40" s="1818"/>
      <c r="C40" s="669" t="s">
        <v>4238</v>
      </c>
      <c r="D40" s="1831"/>
      <c r="E40" s="1867"/>
      <c r="F40" s="670" t="s">
        <v>4237</v>
      </c>
      <c r="G40" s="669" t="s">
        <v>1012</v>
      </c>
      <c r="H40" s="1863" t="s">
        <v>188</v>
      </c>
      <c r="I40" s="667" t="s">
        <v>4236</v>
      </c>
      <c r="J40" s="667">
        <v>1</v>
      </c>
      <c r="K40" s="667" t="s">
        <v>4169</v>
      </c>
      <c r="L40" s="668" t="s">
        <v>4235</v>
      </c>
      <c r="M40" s="667" t="s">
        <v>188</v>
      </c>
      <c r="N40" s="1649"/>
    </row>
    <row r="41" spans="1:14" ht="39.950000000000003" customHeight="1">
      <c r="A41" s="1837"/>
      <c r="B41" s="1818"/>
      <c r="C41" s="669" t="s">
        <v>4234</v>
      </c>
      <c r="D41" s="1831"/>
      <c r="E41" s="1867"/>
      <c r="F41" s="672" t="s">
        <v>4233</v>
      </c>
      <c r="G41" s="669" t="s">
        <v>1012</v>
      </c>
      <c r="H41" s="1863"/>
      <c r="I41" s="667" t="s">
        <v>112</v>
      </c>
      <c r="J41" s="1880">
        <v>2</v>
      </c>
      <c r="K41" s="1880" t="s">
        <v>4166</v>
      </c>
      <c r="L41" s="668" t="s">
        <v>4232</v>
      </c>
      <c r="M41" s="667" t="s">
        <v>188</v>
      </c>
      <c r="N41" s="1649"/>
    </row>
    <row r="42" spans="1:14" ht="39.950000000000003" customHeight="1">
      <c r="A42" s="1837"/>
      <c r="B42" s="1818"/>
      <c r="C42" s="669" t="s">
        <v>4192</v>
      </c>
      <c r="D42" s="1832"/>
      <c r="E42" s="1868"/>
      <c r="F42" s="672" t="s">
        <v>4191</v>
      </c>
      <c r="G42" s="669" t="s">
        <v>4231</v>
      </c>
      <c r="H42" s="1863"/>
      <c r="I42" s="667" t="s">
        <v>4230</v>
      </c>
      <c r="J42" s="1880"/>
      <c r="K42" s="1880"/>
      <c r="L42" s="668" t="s">
        <v>4229</v>
      </c>
      <c r="M42" s="667" t="s">
        <v>188</v>
      </c>
      <c r="N42" s="1649"/>
    </row>
    <row r="43" spans="1:14" ht="39.950000000000003" customHeight="1">
      <c r="A43" s="1837"/>
      <c r="B43" s="1818"/>
      <c r="C43" s="669" t="s">
        <v>4228</v>
      </c>
      <c r="D43" s="1829">
        <v>6</v>
      </c>
      <c r="E43" s="1865" t="s">
        <v>4154</v>
      </c>
      <c r="F43" s="672" t="s">
        <v>4227</v>
      </c>
      <c r="G43" s="669" t="s">
        <v>1012</v>
      </c>
      <c r="H43" s="1863"/>
      <c r="I43" s="667" t="s">
        <v>4226</v>
      </c>
      <c r="J43" s="1880"/>
      <c r="K43" s="1880"/>
      <c r="L43" s="668" t="s">
        <v>4225</v>
      </c>
      <c r="M43" s="667" t="s">
        <v>188</v>
      </c>
      <c r="N43" s="1649"/>
    </row>
    <row r="44" spans="1:14" ht="39.950000000000003" customHeight="1">
      <c r="A44" s="1837"/>
      <c r="B44" s="1818"/>
      <c r="C44" s="669" t="s">
        <v>4224</v>
      </c>
      <c r="D44" s="1829"/>
      <c r="E44" s="1865"/>
      <c r="F44" s="672" t="s">
        <v>4223</v>
      </c>
      <c r="G44" s="669" t="s">
        <v>1012</v>
      </c>
      <c r="H44" s="1863"/>
      <c r="I44" s="667" t="s">
        <v>4222</v>
      </c>
      <c r="J44" s="1880">
        <v>4</v>
      </c>
      <c r="K44" s="1880" t="s">
        <v>4160</v>
      </c>
      <c r="L44" s="668" t="s">
        <v>4221</v>
      </c>
      <c r="M44" s="667" t="s">
        <v>188</v>
      </c>
      <c r="N44" s="1649"/>
    </row>
    <row r="45" spans="1:14" ht="39.950000000000003" customHeight="1">
      <c r="A45" s="1837"/>
      <c r="B45" s="1818"/>
      <c r="C45" s="669" t="s">
        <v>4220</v>
      </c>
      <c r="D45" s="1829"/>
      <c r="E45" s="1865"/>
      <c r="F45" s="672" t="s">
        <v>4219</v>
      </c>
      <c r="G45" s="669" t="s">
        <v>1012</v>
      </c>
      <c r="H45" s="1863"/>
      <c r="I45" s="667" t="s">
        <v>4218</v>
      </c>
      <c r="J45" s="1880"/>
      <c r="K45" s="1880"/>
      <c r="L45" s="668" t="s">
        <v>4217</v>
      </c>
      <c r="M45" s="667" t="s">
        <v>188</v>
      </c>
      <c r="N45" s="1649"/>
    </row>
    <row r="46" spans="1:14" ht="66">
      <c r="A46" s="1837"/>
      <c r="B46" s="1818"/>
      <c r="C46" s="669" t="s">
        <v>4216</v>
      </c>
      <c r="D46" s="671">
        <v>8</v>
      </c>
      <c r="E46" s="669" t="s">
        <v>4151</v>
      </c>
      <c r="F46" s="670" t="s">
        <v>4215</v>
      </c>
      <c r="G46" s="669" t="s">
        <v>1012</v>
      </c>
      <c r="H46" s="1863"/>
      <c r="I46" s="667" t="s">
        <v>4214</v>
      </c>
      <c r="J46" s="1880">
        <v>6</v>
      </c>
      <c r="K46" s="1880" t="s">
        <v>4154</v>
      </c>
      <c r="L46" s="668" t="s">
        <v>4213</v>
      </c>
      <c r="M46" s="667" t="s">
        <v>188</v>
      </c>
      <c r="N46" s="1649"/>
    </row>
    <row r="47" spans="1:14" ht="39.950000000000003" customHeight="1">
      <c r="A47" s="1837"/>
      <c r="B47" s="1819" t="s">
        <v>4174</v>
      </c>
      <c r="C47" s="662" t="s">
        <v>4212</v>
      </c>
      <c r="D47" s="1845">
        <v>1</v>
      </c>
      <c r="E47" s="1842" t="s">
        <v>4169</v>
      </c>
      <c r="F47" s="663" t="s">
        <v>4211</v>
      </c>
      <c r="G47" s="662" t="s">
        <v>4174</v>
      </c>
      <c r="H47" s="1863"/>
      <c r="I47" s="667" t="s">
        <v>4210</v>
      </c>
      <c r="J47" s="1880"/>
      <c r="K47" s="1880"/>
      <c r="L47" s="668" t="s">
        <v>4209</v>
      </c>
      <c r="M47" s="667" t="s">
        <v>188</v>
      </c>
      <c r="N47" s="1649"/>
    </row>
    <row r="48" spans="1:14" ht="39.950000000000003" customHeight="1">
      <c r="A48" s="1837"/>
      <c r="B48" s="1820"/>
      <c r="C48" s="662" t="s">
        <v>4208</v>
      </c>
      <c r="D48" s="1846"/>
      <c r="E48" s="1844"/>
      <c r="F48" s="663" t="s">
        <v>4207</v>
      </c>
      <c r="G48" s="662" t="s">
        <v>4190</v>
      </c>
      <c r="H48" s="1863"/>
      <c r="I48" s="667" t="s">
        <v>4206</v>
      </c>
      <c r="J48" s="1880"/>
      <c r="K48" s="1880"/>
      <c r="L48" s="668" t="s">
        <v>4205</v>
      </c>
      <c r="M48" s="667" t="s">
        <v>188</v>
      </c>
      <c r="N48" s="1649"/>
    </row>
    <row r="49" spans="1:14" ht="39.950000000000003" customHeight="1">
      <c r="A49" s="1837"/>
      <c r="B49" s="1820"/>
      <c r="C49" s="662" t="s">
        <v>4204</v>
      </c>
      <c r="D49" s="1845">
        <v>2</v>
      </c>
      <c r="E49" s="1842" t="s">
        <v>4166</v>
      </c>
      <c r="F49" s="663" t="s">
        <v>4203</v>
      </c>
      <c r="G49" s="662" t="s">
        <v>4174</v>
      </c>
      <c r="H49" s="1863"/>
      <c r="I49" s="667" t="s">
        <v>4202</v>
      </c>
      <c r="J49" s="667">
        <v>8</v>
      </c>
      <c r="K49" s="667" t="s">
        <v>4151</v>
      </c>
      <c r="L49" s="668" t="s">
        <v>4201</v>
      </c>
      <c r="M49" s="667" t="s">
        <v>4174</v>
      </c>
      <c r="N49" s="1649"/>
    </row>
    <row r="50" spans="1:14" ht="39.950000000000003" customHeight="1">
      <c r="A50" s="1837"/>
      <c r="B50" s="1820"/>
      <c r="C50" s="662" t="s">
        <v>4200</v>
      </c>
      <c r="D50" s="1847"/>
      <c r="E50" s="1843"/>
      <c r="F50" s="663" t="s">
        <v>4199</v>
      </c>
      <c r="G50" s="662" t="s">
        <v>4174</v>
      </c>
      <c r="H50" s="1864" t="s">
        <v>4171</v>
      </c>
      <c r="I50" s="665" t="s">
        <v>362</v>
      </c>
      <c r="J50" s="1870">
        <v>1</v>
      </c>
      <c r="K50" s="1870" t="s">
        <v>4169</v>
      </c>
      <c r="L50" s="666" t="s">
        <v>4198</v>
      </c>
      <c r="M50" s="665" t="s">
        <v>4171</v>
      </c>
      <c r="N50" s="1649"/>
    </row>
    <row r="51" spans="1:14" ht="39.950000000000003" customHeight="1">
      <c r="A51" s="1837"/>
      <c r="B51" s="1820"/>
      <c r="C51" s="662" t="s">
        <v>4197</v>
      </c>
      <c r="D51" s="1846"/>
      <c r="E51" s="1844"/>
      <c r="F51" s="663" t="s">
        <v>2889</v>
      </c>
      <c r="G51" s="662" t="s">
        <v>4174</v>
      </c>
      <c r="H51" s="1864"/>
      <c r="I51" s="665" t="s">
        <v>329</v>
      </c>
      <c r="J51" s="1881"/>
      <c r="K51" s="1881"/>
      <c r="L51" s="666" t="s">
        <v>4196</v>
      </c>
      <c r="M51" s="665" t="s">
        <v>4171</v>
      </c>
      <c r="N51" s="1649"/>
    </row>
    <row r="52" spans="1:14" ht="39.950000000000003" customHeight="1">
      <c r="A52" s="1837"/>
      <c r="B52" s="1820"/>
      <c r="C52" s="662" t="s">
        <v>4195</v>
      </c>
      <c r="D52" s="1847">
        <v>4</v>
      </c>
      <c r="E52" s="1843" t="s">
        <v>4160</v>
      </c>
      <c r="F52" s="663" t="s">
        <v>4194</v>
      </c>
      <c r="G52" s="662" t="s">
        <v>4174</v>
      </c>
      <c r="H52" s="1864"/>
      <c r="I52" s="665" t="s">
        <v>358</v>
      </c>
      <c r="J52" s="1870">
        <v>2</v>
      </c>
      <c r="K52" s="1870" t="s">
        <v>4166</v>
      </c>
      <c r="L52" s="666" t="s">
        <v>4193</v>
      </c>
      <c r="M52" s="665" t="s">
        <v>4171</v>
      </c>
      <c r="N52" s="1649"/>
    </row>
    <row r="53" spans="1:14" ht="39.950000000000003" customHeight="1">
      <c r="A53" s="1837"/>
      <c r="B53" s="1820"/>
      <c r="C53" s="662" t="s">
        <v>4192</v>
      </c>
      <c r="D53" s="1846"/>
      <c r="E53" s="1843"/>
      <c r="F53" s="663" t="s">
        <v>4191</v>
      </c>
      <c r="G53" s="662" t="s">
        <v>4190</v>
      </c>
      <c r="H53" s="1864"/>
      <c r="I53" s="665" t="s">
        <v>331</v>
      </c>
      <c r="J53" s="1871"/>
      <c r="K53" s="1871"/>
      <c r="L53" s="666" t="s">
        <v>4189</v>
      </c>
      <c r="M53" s="665" t="s">
        <v>4171</v>
      </c>
      <c r="N53" s="1649"/>
    </row>
    <row r="54" spans="1:14" ht="39.950000000000003" customHeight="1">
      <c r="A54" s="1837"/>
      <c r="B54" s="1820"/>
      <c r="C54" s="662" t="s">
        <v>4188</v>
      </c>
      <c r="D54" s="1848">
        <v>6</v>
      </c>
      <c r="E54" s="1851" t="s">
        <v>4154</v>
      </c>
      <c r="F54" s="663" t="s">
        <v>4187</v>
      </c>
      <c r="G54" s="662" t="s">
        <v>4174</v>
      </c>
      <c r="H54" s="1864"/>
      <c r="I54" s="665" t="s">
        <v>4186</v>
      </c>
      <c r="J54" s="1871"/>
      <c r="K54" s="1871"/>
      <c r="L54" s="666" t="s">
        <v>4185</v>
      </c>
      <c r="M54" s="665" t="s">
        <v>4171</v>
      </c>
      <c r="N54" s="1649"/>
    </row>
    <row r="55" spans="1:14" ht="39.950000000000003" customHeight="1">
      <c r="A55" s="1837"/>
      <c r="B55" s="1820"/>
      <c r="C55" s="662" t="s">
        <v>4184</v>
      </c>
      <c r="D55" s="1848"/>
      <c r="E55" s="1851"/>
      <c r="F55" s="663" t="s">
        <v>4183</v>
      </c>
      <c r="G55" s="662" t="s">
        <v>4174</v>
      </c>
      <c r="H55" s="1864"/>
      <c r="I55" s="665" t="s">
        <v>4182</v>
      </c>
      <c r="J55" s="660">
        <v>4</v>
      </c>
      <c r="K55" s="660" t="s">
        <v>4160</v>
      </c>
      <c r="L55" s="666" t="s">
        <v>4181</v>
      </c>
      <c r="M55" s="665" t="s">
        <v>4171</v>
      </c>
      <c r="N55" s="1649"/>
    </row>
    <row r="56" spans="1:14" ht="39.950000000000003" customHeight="1">
      <c r="A56" s="1837"/>
      <c r="B56" s="1820"/>
      <c r="C56" s="662" t="s">
        <v>4180</v>
      </c>
      <c r="D56" s="1848"/>
      <c r="E56" s="1851"/>
      <c r="F56" s="663" t="s">
        <v>4179</v>
      </c>
      <c r="G56" s="662" t="s">
        <v>4174</v>
      </c>
      <c r="H56" s="1864"/>
      <c r="I56" s="665" t="s">
        <v>4178</v>
      </c>
      <c r="J56" s="665">
        <v>6</v>
      </c>
      <c r="K56" s="665" t="s">
        <v>4154</v>
      </c>
      <c r="L56" s="666" t="s">
        <v>4177</v>
      </c>
      <c r="M56" s="665" t="s">
        <v>4171</v>
      </c>
      <c r="N56" s="1649"/>
    </row>
    <row r="57" spans="1:14" ht="39.950000000000003" customHeight="1">
      <c r="A57" s="1837"/>
      <c r="B57" s="1820"/>
      <c r="C57" s="662" t="s">
        <v>4176</v>
      </c>
      <c r="D57" s="664">
        <v>8</v>
      </c>
      <c r="E57" s="662" t="s">
        <v>4151</v>
      </c>
      <c r="F57" s="663" t="s">
        <v>4175</v>
      </c>
      <c r="G57" s="662" t="s">
        <v>4174</v>
      </c>
      <c r="H57" s="1864"/>
      <c r="I57" s="660" t="s">
        <v>4173</v>
      </c>
      <c r="J57" s="660">
        <v>8</v>
      </c>
      <c r="K57" s="660" t="s">
        <v>4151</v>
      </c>
      <c r="L57" s="661" t="s">
        <v>4172</v>
      </c>
      <c r="M57" s="660" t="s">
        <v>4171</v>
      </c>
      <c r="N57" s="1649"/>
    </row>
    <row r="58" spans="1:14" ht="39.950000000000003" customHeight="1">
      <c r="A58" s="1837"/>
      <c r="B58" s="1821" t="s">
        <v>4149</v>
      </c>
      <c r="C58" s="658" t="s">
        <v>4170</v>
      </c>
      <c r="D58" s="659">
        <v>1</v>
      </c>
      <c r="E58" s="658" t="s">
        <v>4169</v>
      </c>
      <c r="F58" s="657" t="s">
        <v>4168</v>
      </c>
      <c r="G58" s="656" t="s">
        <v>4149</v>
      </c>
      <c r="H58" s="655"/>
      <c r="I58" s="655"/>
      <c r="J58" s="655"/>
      <c r="K58" s="655"/>
      <c r="L58" s="655"/>
      <c r="M58" s="655"/>
      <c r="N58" s="1649"/>
    </row>
    <row r="59" spans="1:14" ht="39.950000000000003" customHeight="1">
      <c r="A59" s="1837"/>
      <c r="B59" s="1821"/>
      <c r="C59" s="658" t="s">
        <v>4167</v>
      </c>
      <c r="D59" s="1849">
        <v>2</v>
      </c>
      <c r="E59" s="1852" t="s">
        <v>4166</v>
      </c>
      <c r="F59" s="657" t="s">
        <v>4165</v>
      </c>
      <c r="G59" s="656" t="s">
        <v>4149</v>
      </c>
      <c r="H59" s="655"/>
      <c r="I59" s="1885" t="s">
        <v>4164</v>
      </c>
      <c r="J59" s="1886"/>
      <c r="K59" s="1886"/>
      <c r="L59" s="1886"/>
      <c r="M59" s="1886"/>
      <c r="N59" s="1649"/>
    </row>
    <row r="60" spans="1:14" ht="39.950000000000003" customHeight="1">
      <c r="A60" s="1837"/>
      <c r="B60" s="1821"/>
      <c r="C60" s="658" t="s">
        <v>4163</v>
      </c>
      <c r="D60" s="1850"/>
      <c r="E60" s="1853"/>
      <c r="F60" s="657" t="s">
        <v>4162</v>
      </c>
      <c r="G60" s="656" t="s">
        <v>4149</v>
      </c>
      <c r="H60" s="655"/>
      <c r="I60" s="1886"/>
      <c r="J60" s="1886"/>
      <c r="K60" s="1886"/>
      <c r="L60" s="1886"/>
      <c r="M60" s="1886"/>
      <c r="N60" s="1649"/>
    </row>
    <row r="61" spans="1:14" ht="39.950000000000003" customHeight="1">
      <c r="A61" s="1837"/>
      <c r="B61" s="1821"/>
      <c r="C61" s="658" t="s">
        <v>4161</v>
      </c>
      <c r="D61" s="1849">
        <v>4</v>
      </c>
      <c r="E61" s="1852" t="s">
        <v>4160</v>
      </c>
      <c r="F61" s="657" t="s">
        <v>4159</v>
      </c>
      <c r="G61" s="656" t="s">
        <v>4149</v>
      </c>
      <c r="H61" s="655"/>
      <c r="I61" s="1886"/>
      <c r="J61" s="1886"/>
      <c r="K61" s="1886"/>
      <c r="L61" s="1886"/>
      <c r="M61" s="1886"/>
      <c r="N61" s="1649"/>
    </row>
    <row r="62" spans="1:14" ht="39.950000000000003" customHeight="1">
      <c r="A62" s="1837"/>
      <c r="B62" s="1821"/>
      <c r="C62" s="658" t="s">
        <v>4158</v>
      </c>
      <c r="D62" s="1850"/>
      <c r="E62" s="1853"/>
      <c r="F62" s="657" t="s">
        <v>4157</v>
      </c>
      <c r="G62" s="656" t="s">
        <v>4149</v>
      </c>
      <c r="H62" s="655"/>
      <c r="I62" s="1886"/>
      <c r="J62" s="1886"/>
      <c r="K62" s="1886"/>
      <c r="L62" s="1886"/>
      <c r="M62" s="1886"/>
      <c r="N62" s="1649"/>
    </row>
    <row r="63" spans="1:14" ht="39.950000000000003" customHeight="1">
      <c r="A63" s="1837"/>
      <c r="B63" s="1821"/>
      <c r="C63" s="658" t="s">
        <v>4156</v>
      </c>
      <c r="D63" s="1850"/>
      <c r="E63" s="1853"/>
      <c r="F63" s="657" t="s">
        <v>4155</v>
      </c>
      <c r="G63" s="656" t="s">
        <v>4149</v>
      </c>
      <c r="H63" s="655"/>
      <c r="I63" s="1886"/>
      <c r="J63" s="1886"/>
      <c r="K63" s="1886"/>
      <c r="L63" s="1886"/>
      <c r="M63" s="1886"/>
      <c r="N63" s="1649"/>
    </row>
    <row r="64" spans="1:14" ht="39.950000000000003" customHeight="1">
      <c r="A64" s="1837"/>
      <c r="B64" s="1821"/>
      <c r="C64" s="658" t="s">
        <v>3383</v>
      </c>
      <c r="D64" s="659">
        <v>6</v>
      </c>
      <c r="E64" s="658" t="s">
        <v>4154</v>
      </c>
      <c r="F64" s="657" t="s">
        <v>4153</v>
      </c>
      <c r="G64" s="656" t="s">
        <v>4149</v>
      </c>
      <c r="H64" s="655"/>
      <c r="I64" s="1886"/>
      <c r="J64" s="1886"/>
      <c r="K64" s="1886"/>
      <c r="L64" s="1886"/>
      <c r="M64" s="1886"/>
      <c r="N64" s="1649"/>
    </row>
    <row r="65" spans="1:14" ht="39.950000000000003" customHeight="1">
      <c r="A65" s="1837"/>
      <c r="B65" s="1821"/>
      <c r="C65" s="658" t="s">
        <v>4152</v>
      </c>
      <c r="D65" s="659">
        <v>8</v>
      </c>
      <c r="E65" s="658" t="s">
        <v>4151</v>
      </c>
      <c r="F65" s="657" t="s">
        <v>4150</v>
      </c>
      <c r="G65" s="656" t="s">
        <v>4149</v>
      </c>
      <c r="H65" s="655"/>
      <c r="I65" s="655"/>
      <c r="J65" s="655"/>
      <c r="K65" s="655"/>
      <c r="L65" s="655"/>
      <c r="M65" s="655"/>
      <c r="N65" s="1649"/>
    </row>
    <row r="66" spans="1:14">
      <c r="A66" s="1649"/>
      <c r="B66" s="1649"/>
      <c r="C66" s="1649"/>
      <c r="D66" s="1649"/>
      <c r="E66" s="1649"/>
      <c r="F66" s="1649"/>
      <c r="G66" s="1649"/>
      <c r="H66" s="1649"/>
      <c r="I66" s="1649"/>
      <c r="J66" s="1649"/>
      <c r="K66" s="1649"/>
      <c r="L66" s="1649"/>
      <c r="M66" s="1649"/>
      <c r="N66" s="1649"/>
    </row>
  </sheetData>
  <mergeCells count="84">
    <mergeCell ref="N1:N65"/>
    <mergeCell ref="I59:M64"/>
    <mergeCell ref="K41:K43"/>
    <mergeCell ref="K44:K45"/>
    <mergeCell ref="K46:K48"/>
    <mergeCell ref="K50:K51"/>
    <mergeCell ref="K52:K54"/>
    <mergeCell ref="K22:K25"/>
    <mergeCell ref="K26:K27"/>
    <mergeCell ref="K28:K30"/>
    <mergeCell ref="K33:K34"/>
    <mergeCell ref="K36:K38"/>
    <mergeCell ref="K4:K5"/>
    <mergeCell ref="K6:K7"/>
    <mergeCell ref="K10:K13"/>
    <mergeCell ref="K14:K16"/>
    <mergeCell ref="K17:K19"/>
    <mergeCell ref="J22:J25"/>
    <mergeCell ref="J26:J27"/>
    <mergeCell ref="J28:J30"/>
    <mergeCell ref="J33:J34"/>
    <mergeCell ref="J52:J54"/>
    <mergeCell ref="J4:J5"/>
    <mergeCell ref="J6:J7"/>
    <mergeCell ref="J10:J13"/>
    <mergeCell ref="J14:J16"/>
    <mergeCell ref="J17:J19"/>
    <mergeCell ref="J36:J38"/>
    <mergeCell ref="J41:J43"/>
    <mergeCell ref="J44:J45"/>
    <mergeCell ref="J46:J48"/>
    <mergeCell ref="J50:J51"/>
    <mergeCell ref="H50:H57"/>
    <mergeCell ref="E35:E36"/>
    <mergeCell ref="E52:E53"/>
    <mergeCell ref="E37:E38"/>
    <mergeCell ref="E39:E42"/>
    <mergeCell ref="E43:E45"/>
    <mergeCell ref="E47:E48"/>
    <mergeCell ref="H2:H8"/>
    <mergeCell ref="H9:H20"/>
    <mergeCell ref="H21:H31"/>
    <mergeCell ref="H32:H39"/>
    <mergeCell ref="H40:H49"/>
    <mergeCell ref="E31:E33"/>
    <mergeCell ref="A66:N66"/>
    <mergeCell ref="A1:A65"/>
    <mergeCell ref="B2:B12"/>
    <mergeCell ref="B13:B23"/>
    <mergeCell ref="B24:B34"/>
    <mergeCell ref="E49:E51"/>
    <mergeCell ref="D47:D48"/>
    <mergeCell ref="D49:D51"/>
    <mergeCell ref="D52:D53"/>
    <mergeCell ref="D54:D56"/>
    <mergeCell ref="D59:D60"/>
    <mergeCell ref="D61:D63"/>
    <mergeCell ref="E54:E56"/>
    <mergeCell ref="E59:E60"/>
    <mergeCell ref="E61:E63"/>
    <mergeCell ref="E3:E5"/>
    <mergeCell ref="E6:E8"/>
    <mergeCell ref="E9:E11"/>
    <mergeCell ref="E14:E16"/>
    <mergeCell ref="D28:D30"/>
    <mergeCell ref="E20:E22"/>
    <mergeCell ref="E25:E27"/>
    <mergeCell ref="E28:E30"/>
    <mergeCell ref="E17:E19"/>
    <mergeCell ref="B35:B46"/>
    <mergeCell ref="B47:B57"/>
    <mergeCell ref="B58:B65"/>
    <mergeCell ref="D3:D5"/>
    <mergeCell ref="D6:D8"/>
    <mergeCell ref="D9:D11"/>
    <mergeCell ref="D14:D16"/>
    <mergeCell ref="D17:D19"/>
    <mergeCell ref="D20:D22"/>
    <mergeCell ref="D25:D27"/>
    <mergeCell ref="D31:D33"/>
    <mergeCell ref="D35:D36"/>
    <mergeCell ref="D37:D38"/>
    <mergeCell ref="D39:D42"/>
    <mergeCell ref="D43:D45"/>
  </mergeCells>
  <phoneticPr fontId="140"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C6D1C-DD7B-4474-8A5D-302565353190}">
  <dimension ref="A1:H45"/>
  <sheetViews>
    <sheetView workbookViewId="0">
      <pane ySplit="1" topLeftCell="A5" activePane="bottomLeft" state="frozen"/>
      <selection pane="bottomLeft" activeCell="G11" sqref="G11"/>
    </sheetView>
  </sheetViews>
  <sheetFormatPr defaultColWidth="9" defaultRowHeight="14.25"/>
  <cols>
    <col min="1" max="1" width="2.28515625" style="633" customWidth="1"/>
    <col min="2" max="2" width="15.7109375" style="633" customWidth="1"/>
    <col min="3" max="3" width="15.7109375" style="634" customWidth="1"/>
    <col min="4" max="4" width="16.28515625" style="634" hidden="1" customWidth="1"/>
    <col min="5" max="5" width="80.7109375" style="633" customWidth="1"/>
    <col min="6" max="6" width="5.7109375" style="633" customWidth="1"/>
    <col min="7" max="7" width="80.7109375" style="633" customWidth="1"/>
    <col min="8" max="8" width="2.42578125" style="633" customWidth="1"/>
    <col min="9" max="16384" width="9" style="633"/>
  </cols>
  <sheetData>
    <row r="1" spans="1:8" s="634" customFormat="1" ht="24.95" customHeight="1" thickBot="1">
      <c r="A1" s="1889"/>
      <c r="B1" s="651" t="s">
        <v>643</v>
      </c>
      <c r="C1" s="650" t="s">
        <v>4148</v>
      </c>
      <c r="D1" s="650" t="s">
        <v>4</v>
      </c>
      <c r="E1" s="650" t="s">
        <v>2</v>
      </c>
      <c r="F1" s="650" t="s">
        <v>1958</v>
      </c>
      <c r="G1" s="650" t="s">
        <v>3</v>
      </c>
      <c r="H1" s="1889"/>
    </row>
    <row r="2" spans="1:8" ht="60" customHeight="1" thickTop="1" thickBot="1">
      <c r="A2" s="1889"/>
      <c r="B2" s="1890" t="s">
        <v>656</v>
      </c>
      <c r="C2" s="649" t="s">
        <v>555</v>
      </c>
      <c r="D2" s="639"/>
      <c r="E2" s="648" t="s">
        <v>4147</v>
      </c>
      <c r="F2" s="1909"/>
      <c r="G2" s="636" t="s">
        <v>4146</v>
      </c>
      <c r="H2" s="1889"/>
    </row>
    <row r="3" spans="1:8" ht="60" customHeight="1" thickTop="1" thickBot="1">
      <c r="A3" s="1889"/>
      <c r="B3" s="1890"/>
      <c r="C3" s="649" t="s">
        <v>562</v>
      </c>
      <c r="D3" s="639"/>
      <c r="E3" s="648" t="s">
        <v>4145</v>
      </c>
      <c r="F3" s="1909"/>
      <c r="G3" s="636" t="s">
        <v>4144</v>
      </c>
      <c r="H3" s="1889"/>
    </row>
    <row r="4" spans="1:8" ht="60" customHeight="1" thickTop="1">
      <c r="A4" s="1889"/>
      <c r="B4" s="1891"/>
      <c r="C4" s="649" t="s">
        <v>558</v>
      </c>
      <c r="D4" s="639"/>
      <c r="E4" s="648" t="s">
        <v>4143</v>
      </c>
      <c r="F4" s="1909"/>
      <c r="G4" s="647" t="s">
        <v>4142</v>
      </c>
      <c r="H4" s="1889"/>
    </row>
    <row r="5" spans="1:8" ht="60" customHeight="1">
      <c r="A5" s="1889"/>
      <c r="B5" s="1892" t="s">
        <v>37</v>
      </c>
      <c r="C5" s="646" t="s">
        <v>513</v>
      </c>
      <c r="D5" s="645"/>
      <c r="E5" s="643" t="s">
        <v>4141</v>
      </c>
      <c r="F5" s="1910"/>
      <c r="G5" s="644" t="s">
        <v>4140</v>
      </c>
      <c r="H5" s="1889"/>
    </row>
    <row r="6" spans="1:8" ht="60" customHeight="1">
      <c r="A6" s="1889"/>
      <c r="B6" s="1892"/>
      <c r="C6" s="641" t="s">
        <v>519</v>
      </c>
      <c r="D6" s="639"/>
      <c r="E6" s="636" t="s">
        <v>4139</v>
      </c>
      <c r="F6" s="1910"/>
      <c r="G6" s="643" t="s">
        <v>4138</v>
      </c>
      <c r="H6" s="1889"/>
    </row>
    <row r="7" spans="1:8" ht="60" customHeight="1">
      <c r="A7" s="1889"/>
      <c r="B7" s="1892"/>
      <c r="C7" s="641" t="s">
        <v>516</v>
      </c>
      <c r="D7" s="639"/>
      <c r="E7" s="636" t="s">
        <v>4137</v>
      </c>
      <c r="F7" s="1910"/>
      <c r="G7" s="636" t="s">
        <v>4136</v>
      </c>
      <c r="H7" s="1889"/>
    </row>
    <row r="8" spans="1:8" ht="60" customHeight="1">
      <c r="A8" s="1889"/>
      <c r="B8" s="1893" t="s">
        <v>68</v>
      </c>
      <c r="C8" s="641" t="s">
        <v>506</v>
      </c>
      <c r="D8" s="639"/>
      <c r="E8" s="636" t="s">
        <v>4135</v>
      </c>
      <c r="F8" s="1910"/>
      <c r="G8" s="636" t="s">
        <v>4134</v>
      </c>
      <c r="H8" s="1889"/>
    </row>
    <row r="9" spans="1:8" ht="60" customHeight="1">
      <c r="A9" s="1889"/>
      <c r="B9" s="1893"/>
      <c r="C9" s="641" t="s">
        <v>567</v>
      </c>
      <c r="D9" s="639"/>
      <c r="E9" s="636" t="s">
        <v>4133</v>
      </c>
      <c r="F9" s="1910"/>
      <c r="G9" s="636" t="s">
        <v>4132</v>
      </c>
      <c r="H9" s="1889"/>
    </row>
    <row r="10" spans="1:8" ht="60" customHeight="1">
      <c r="A10" s="1889"/>
      <c r="B10" s="1893"/>
      <c r="C10" s="641" t="s">
        <v>589</v>
      </c>
      <c r="D10" s="642"/>
      <c r="E10" s="636" t="s">
        <v>4131</v>
      </c>
      <c r="F10" s="1910"/>
      <c r="G10" s="636" t="s">
        <v>4130</v>
      </c>
      <c r="H10" s="1889"/>
    </row>
    <row r="11" spans="1:8" ht="60" customHeight="1" thickBot="1">
      <c r="A11" s="1889"/>
      <c r="B11" s="1894"/>
      <c r="C11" s="641" t="s">
        <v>729</v>
      </c>
      <c r="D11" s="639"/>
      <c r="E11" s="636" t="s">
        <v>2337</v>
      </c>
      <c r="F11" s="1910"/>
      <c r="G11" s="636" t="s">
        <v>730</v>
      </c>
      <c r="H11" s="1889"/>
    </row>
    <row r="12" spans="1:8" ht="60" customHeight="1" thickTop="1">
      <c r="A12" s="1889"/>
      <c r="B12" s="1895" t="s">
        <v>738</v>
      </c>
      <c r="C12" s="640" t="s">
        <v>595</v>
      </c>
      <c r="D12" s="639"/>
      <c r="E12" s="636" t="s">
        <v>4129</v>
      </c>
      <c r="F12" s="1910"/>
      <c r="G12" s="636" t="s">
        <v>4128</v>
      </c>
      <c r="H12" s="1889"/>
    </row>
    <row r="13" spans="1:8" ht="60" customHeight="1">
      <c r="A13" s="1889"/>
      <c r="B13" s="1896"/>
      <c r="C13" s="640" t="s">
        <v>598</v>
      </c>
      <c r="D13" s="639"/>
      <c r="E13" s="636" t="s">
        <v>4127</v>
      </c>
      <c r="F13" s="1910"/>
      <c r="G13" s="636" t="s">
        <v>4126</v>
      </c>
      <c r="H13" s="1889"/>
    </row>
    <row r="14" spans="1:8" ht="60" customHeight="1">
      <c r="A14" s="1889"/>
      <c r="B14" s="1896"/>
      <c r="C14" s="640" t="s">
        <v>600</v>
      </c>
      <c r="D14" s="639"/>
      <c r="E14" s="636" t="s">
        <v>4125</v>
      </c>
      <c r="F14" s="1910"/>
      <c r="G14" s="636" t="s">
        <v>4124</v>
      </c>
      <c r="H14" s="1889"/>
    </row>
    <row r="15" spans="1:8" ht="60" customHeight="1" thickBot="1">
      <c r="A15" s="1889"/>
      <c r="B15" s="1897"/>
      <c r="C15" s="640" t="s">
        <v>729</v>
      </c>
      <c r="D15" s="639"/>
      <c r="E15" s="636" t="s">
        <v>4123</v>
      </c>
      <c r="F15" s="1910"/>
      <c r="G15" s="636" t="s">
        <v>761</v>
      </c>
      <c r="H15" s="1889"/>
    </row>
    <row r="16" spans="1:8" ht="60" customHeight="1" thickTop="1">
      <c r="A16" s="1889"/>
      <c r="B16" s="1898" t="s">
        <v>130</v>
      </c>
      <c r="C16" s="640" t="s">
        <v>771</v>
      </c>
      <c r="D16" s="639"/>
      <c r="E16" s="636" t="s">
        <v>4122</v>
      </c>
      <c r="F16" s="1910"/>
      <c r="G16" s="636" t="s">
        <v>4121</v>
      </c>
      <c r="H16" s="1889"/>
    </row>
    <row r="17" spans="1:8" ht="60" customHeight="1">
      <c r="A17" s="1889"/>
      <c r="B17" s="1899"/>
      <c r="C17" s="640" t="s">
        <v>522</v>
      </c>
      <c r="D17" s="639"/>
      <c r="E17" s="636" t="s">
        <v>4120</v>
      </c>
      <c r="F17" s="1910"/>
      <c r="G17" s="636" t="s">
        <v>4119</v>
      </c>
      <c r="H17" s="1889"/>
    </row>
    <row r="18" spans="1:8" ht="60" customHeight="1">
      <c r="A18" s="1889"/>
      <c r="B18" s="1899"/>
      <c r="C18" s="640" t="s">
        <v>606</v>
      </c>
      <c r="D18" s="639"/>
      <c r="E18" s="636" t="s">
        <v>4118</v>
      </c>
      <c r="F18" s="1910"/>
      <c r="G18" s="636" t="s">
        <v>4117</v>
      </c>
      <c r="H18" s="1889"/>
    </row>
    <row r="19" spans="1:8" ht="60" customHeight="1" thickBot="1">
      <c r="A19" s="1889"/>
      <c r="B19" s="1900"/>
      <c r="C19" s="640" t="s">
        <v>4116</v>
      </c>
      <c r="D19" s="639"/>
      <c r="E19" s="636" t="s">
        <v>4115</v>
      </c>
      <c r="F19" s="1910"/>
      <c r="G19" s="636" t="s">
        <v>4114</v>
      </c>
      <c r="H19" s="1889"/>
    </row>
    <row r="20" spans="1:8" ht="60" customHeight="1" thickTop="1">
      <c r="A20" s="1889"/>
      <c r="B20" s="1901" t="s">
        <v>4113</v>
      </c>
      <c r="C20" s="640" t="s">
        <v>4112</v>
      </c>
      <c r="D20" s="639"/>
      <c r="E20" s="636" t="s">
        <v>4111</v>
      </c>
      <c r="F20" s="1911" t="s">
        <v>4110</v>
      </c>
      <c r="G20" s="635" t="s">
        <v>4109</v>
      </c>
      <c r="H20" s="1889"/>
    </row>
    <row r="21" spans="1:8" ht="60" customHeight="1">
      <c r="A21" s="1889"/>
      <c r="B21" s="1902"/>
      <c r="C21" s="640" t="s">
        <v>4108</v>
      </c>
      <c r="D21" s="639"/>
      <c r="E21" s="636" t="s">
        <v>4107</v>
      </c>
      <c r="F21" s="1912"/>
      <c r="G21" s="635" t="s">
        <v>4106</v>
      </c>
      <c r="H21" s="1889"/>
    </row>
    <row r="22" spans="1:8" ht="60" customHeight="1">
      <c r="A22" s="1889"/>
      <c r="B22" s="1902"/>
      <c r="C22" s="640" t="s">
        <v>4105</v>
      </c>
      <c r="D22" s="639"/>
      <c r="E22" s="636" t="s">
        <v>4104</v>
      </c>
      <c r="F22" s="1912"/>
      <c r="G22" s="635" t="s">
        <v>4103</v>
      </c>
      <c r="H22" s="1889"/>
    </row>
    <row r="23" spans="1:8" ht="60" customHeight="1">
      <c r="A23" s="1889"/>
      <c r="B23" s="1902"/>
      <c r="C23" s="640" t="s">
        <v>4102</v>
      </c>
      <c r="D23" s="639"/>
      <c r="E23" s="636" t="s">
        <v>4101</v>
      </c>
      <c r="F23" s="1912"/>
      <c r="G23" s="635" t="s">
        <v>4100</v>
      </c>
      <c r="H23" s="1889"/>
    </row>
    <row r="24" spans="1:8" ht="60" customHeight="1">
      <c r="A24" s="1889"/>
      <c r="B24" s="1902"/>
      <c r="C24" s="640" t="s">
        <v>4099</v>
      </c>
      <c r="D24" s="639"/>
      <c r="E24" s="636" t="s">
        <v>4098</v>
      </c>
      <c r="F24" s="1912"/>
      <c r="G24" s="635" t="s">
        <v>4097</v>
      </c>
      <c r="H24" s="1889"/>
    </row>
    <row r="25" spans="1:8" ht="60" customHeight="1">
      <c r="A25" s="1889"/>
      <c r="B25" s="1902"/>
      <c r="C25" s="1905" t="s">
        <v>2731</v>
      </c>
      <c r="D25" s="639"/>
      <c r="E25" s="636" t="s">
        <v>4095</v>
      </c>
      <c r="F25" s="1912"/>
      <c r="G25" s="635" t="s">
        <v>4096</v>
      </c>
      <c r="H25" s="1889"/>
    </row>
    <row r="26" spans="1:8" ht="60" customHeight="1">
      <c r="A26" s="1889"/>
      <c r="B26" s="1902"/>
      <c r="C26" s="1906"/>
      <c r="D26" s="639"/>
      <c r="E26" s="636" t="s">
        <v>4095</v>
      </c>
      <c r="F26" s="1912"/>
      <c r="G26" s="635" t="s">
        <v>4094</v>
      </c>
      <c r="H26" s="1889"/>
    </row>
    <row r="27" spans="1:8" ht="60" customHeight="1">
      <c r="A27" s="1889"/>
      <c r="B27" s="1902"/>
      <c r="C27" s="640" t="s">
        <v>1542</v>
      </c>
      <c r="D27" s="639"/>
      <c r="E27" s="636" t="s">
        <v>4093</v>
      </c>
      <c r="F27" s="1912"/>
      <c r="G27" s="635" t="s">
        <v>4092</v>
      </c>
      <c r="H27" s="1889"/>
    </row>
    <row r="28" spans="1:8" ht="60" customHeight="1">
      <c r="A28" s="1889"/>
      <c r="B28" s="1902"/>
      <c r="C28" s="1905" t="s">
        <v>4091</v>
      </c>
      <c r="D28" s="639"/>
      <c r="E28" s="636" t="s">
        <v>4090</v>
      </c>
      <c r="F28" s="1912"/>
      <c r="G28" s="635" t="s">
        <v>4089</v>
      </c>
      <c r="H28" s="1889"/>
    </row>
    <row r="29" spans="1:8" ht="60" customHeight="1">
      <c r="A29" s="1889"/>
      <c r="B29" s="1902"/>
      <c r="C29" s="1907"/>
      <c r="D29" s="639"/>
      <c r="E29" s="636" t="s">
        <v>4088</v>
      </c>
      <c r="F29" s="1912"/>
      <c r="G29" s="635" t="s">
        <v>4087</v>
      </c>
      <c r="H29" s="1889"/>
    </row>
    <row r="30" spans="1:8" ht="60" customHeight="1">
      <c r="A30" s="1889"/>
      <c r="B30" s="1902"/>
      <c r="C30" s="1907"/>
      <c r="D30" s="639"/>
      <c r="E30" s="636" t="s">
        <v>4086</v>
      </c>
      <c r="F30" s="1912"/>
      <c r="G30" s="635" t="s">
        <v>4085</v>
      </c>
      <c r="H30" s="1889"/>
    </row>
    <row r="31" spans="1:8" ht="60" customHeight="1">
      <c r="A31" s="1889"/>
      <c r="B31" s="1902"/>
      <c r="C31" s="1907"/>
      <c r="D31" s="639"/>
      <c r="E31" s="636" t="s">
        <v>4084</v>
      </c>
      <c r="F31" s="1912"/>
      <c r="G31" s="635" t="s">
        <v>4083</v>
      </c>
      <c r="H31" s="1889"/>
    </row>
    <row r="32" spans="1:8" ht="60" customHeight="1">
      <c r="A32" s="1889"/>
      <c r="B32" s="1902"/>
      <c r="C32" s="1907"/>
      <c r="D32" s="639"/>
      <c r="E32" s="636" t="s">
        <v>4082</v>
      </c>
      <c r="F32" s="1912"/>
      <c r="G32" s="635" t="s">
        <v>4081</v>
      </c>
      <c r="H32" s="1889"/>
    </row>
    <row r="33" spans="1:8" ht="60" customHeight="1">
      <c r="A33" s="1889"/>
      <c r="B33" s="1902"/>
      <c r="C33" s="1907"/>
      <c r="D33" s="639"/>
      <c r="E33" s="636" t="s">
        <v>4080</v>
      </c>
      <c r="F33" s="1912"/>
      <c r="G33" s="635" t="s">
        <v>4079</v>
      </c>
      <c r="H33" s="1889"/>
    </row>
    <row r="34" spans="1:8" ht="60" customHeight="1">
      <c r="A34" s="1889"/>
      <c r="B34" s="1902"/>
      <c r="C34" s="1906"/>
      <c r="D34" s="639"/>
      <c r="E34" s="636" t="s">
        <v>4078</v>
      </c>
      <c r="F34" s="1912"/>
      <c r="G34" s="635" t="s">
        <v>4077</v>
      </c>
      <c r="H34" s="1889"/>
    </row>
    <row r="35" spans="1:8" ht="60" customHeight="1">
      <c r="A35" s="1889"/>
      <c r="B35" s="1902"/>
      <c r="C35" s="640" t="s">
        <v>4076</v>
      </c>
      <c r="D35" s="639"/>
      <c r="E35" s="636" t="s">
        <v>4075</v>
      </c>
      <c r="F35" s="1912"/>
      <c r="G35" s="635" t="s">
        <v>4074</v>
      </c>
      <c r="H35" s="1889"/>
    </row>
    <row r="36" spans="1:8" ht="60" customHeight="1" thickBot="1">
      <c r="A36" s="1889"/>
      <c r="B36" s="1903"/>
      <c r="C36" s="640" t="s">
        <v>4073</v>
      </c>
      <c r="D36" s="639"/>
      <c r="E36" s="636" t="s">
        <v>4072</v>
      </c>
      <c r="F36" s="1913"/>
      <c r="G36" s="635" t="s">
        <v>4071</v>
      </c>
      <c r="H36" s="1889"/>
    </row>
    <row r="37" spans="1:8" ht="60" customHeight="1" thickTop="1" thickBot="1">
      <c r="A37" s="1889"/>
      <c r="B37" s="1904" t="s">
        <v>4070</v>
      </c>
      <c r="C37" s="1908" t="s">
        <v>798</v>
      </c>
      <c r="D37" s="638"/>
      <c r="E37" s="636" t="s">
        <v>4069</v>
      </c>
      <c r="F37" s="1887"/>
      <c r="G37" s="635" t="s">
        <v>4068</v>
      </c>
      <c r="H37" s="1889"/>
    </row>
    <row r="38" spans="1:8" ht="60" customHeight="1" thickTop="1" thickBot="1">
      <c r="A38" s="1889"/>
      <c r="B38" s="1904"/>
      <c r="C38" s="1908"/>
      <c r="D38" s="638"/>
      <c r="E38" s="636" t="s">
        <v>4067</v>
      </c>
      <c r="F38" s="1888"/>
      <c r="G38" s="635" t="s">
        <v>4066</v>
      </c>
      <c r="H38" s="1889"/>
    </row>
    <row r="39" spans="1:8" ht="60" customHeight="1" thickTop="1" thickBot="1">
      <c r="A39" s="1889"/>
      <c r="B39" s="1904"/>
      <c r="C39" s="1908"/>
      <c r="D39" s="638"/>
      <c r="E39" s="636" t="s">
        <v>4065</v>
      </c>
      <c r="F39" s="1888"/>
      <c r="G39" s="635" t="s">
        <v>4064</v>
      </c>
      <c r="H39" s="1889"/>
    </row>
    <row r="40" spans="1:8" ht="60" customHeight="1" thickTop="1" thickBot="1">
      <c r="A40" s="1889"/>
      <c r="B40" s="1904"/>
      <c r="C40" s="1908" t="s">
        <v>805</v>
      </c>
      <c r="D40" s="638"/>
      <c r="E40" s="636" t="s">
        <v>4063</v>
      </c>
      <c r="F40" s="1888"/>
      <c r="G40" s="635" t="s">
        <v>4062</v>
      </c>
      <c r="H40" s="1889"/>
    </row>
    <row r="41" spans="1:8" ht="60" customHeight="1" thickTop="1" thickBot="1">
      <c r="A41" s="1889"/>
      <c r="B41" s="1904"/>
      <c r="C41" s="1908"/>
      <c r="D41" s="638"/>
      <c r="E41" s="636" t="s">
        <v>4061</v>
      </c>
      <c r="F41" s="1888"/>
      <c r="G41" s="635" t="s">
        <v>4060</v>
      </c>
      <c r="H41" s="1889"/>
    </row>
    <row r="42" spans="1:8" ht="60" customHeight="1" thickTop="1" thickBot="1">
      <c r="A42" s="1889"/>
      <c r="B42" s="1904"/>
      <c r="C42" s="1908"/>
      <c r="D42" s="637"/>
      <c r="E42" s="636" t="s">
        <v>4059</v>
      </c>
      <c r="F42" s="1888"/>
      <c r="G42" s="635" t="s">
        <v>4058</v>
      </c>
      <c r="H42" s="1889"/>
    </row>
    <row r="43" spans="1:8" ht="60" customHeight="1" thickTop="1" thickBot="1">
      <c r="A43" s="1889"/>
      <c r="B43" s="1904"/>
      <c r="C43" s="1908"/>
      <c r="D43" s="637"/>
      <c r="E43" s="636" t="s">
        <v>4057</v>
      </c>
      <c r="F43" s="1888"/>
      <c r="G43" s="635" t="s">
        <v>4056</v>
      </c>
      <c r="H43" s="1889"/>
    </row>
    <row r="44" spans="1:8" ht="60" customHeight="1" thickTop="1" thickBot="1">
      <c r="A44" s="1889"/>
      <c r="B44" s="1904"/>
      <c r="C44" s="1908"/>
      <c r="D44" s="637"/>
      <c r="E44" s="636" t="s">
        <v>4055</v>
      </c>
      <c r="F44" s="1888"/>
      <c r="G44" s="635" t="s">
        <v>4054</v>
      </c>
      <c r="H44" s="1889"/>
    </row>
    <row r="45" spans="1:8" ht="15" thickTop="1">
      <c r="A45" s="1889"/>
      <c r="B45" s="1889"/>
      <c r="C45" s="1889"/>
      <c r="D45" s="1889"/>
      <c r="E45" s="1889"/>
      <c r="F45" s="1889"/>
      <c r="G45" s="1889"/>
      <c r="H45" s="1889"/>
    </row>
  </sheetData>
  <mergeCells count="17">
    <mergeCell ref="F20:F36"/>
    <mergeCell ref="F37:F44"/>
    <mergeCell ref="H1:H44"/>
    <mergeCell ref="A45:H45"/>
    <mergeCell ref="A1:A44"/>
    <mergeCell ref="B2:B4"/>
    <mergeCell ref="B5:B7"/>
    <mergeCell ref="B8:B11"/>
    <mergeCell ref="B12:B15"/>
    <mergeCell ref="B16:B19"/>
    <mergeCell ref="B20:B36"/>
    <mergeCell ref="B37:B44"/>
    <mergeCell ref="C25:C26"/>
    <mergeCell ref="C28:C34"/>
    <mergeCell ref="C37:C39"/>
    <mergeCell ref="C40:C44"/>
    <mergeCell ref="F2:F19"/>
  </mergeCells>
  <phoneticPr fontId="140" type="noConversion"/>
  <pageMargins left="0.75" right="0.75" top="1" bottom="1" header="0.5" footer="0.5"/>
  <pageSetup paperSize="9"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E24"/>
  <sheetViews>
    <sheetView workbookViewId="0">
      <selection sqref="A1:E1"/>
    </sheetView>
  </sheetViews>
  <sheetFormatPr defaultRowHeight="12.75"/>
  <cols>
    <col min="1" max="1" width="9.7109375" customWidth="1"/>
    <col min="2" max="2" width="55.42578125" customWidth="1"/>
    <col min="3" max="3" width="23.85546875" customWidth="1"/>
    <col min="4" max="4" width="25" customWidth="1"/>
    <col min="5" max="5" width="84.85546875" customWidth="1"/>
  </cols>
  <sheetData>
    <row r="1" spans="1:5" ht="24" customHeight="1">
      <c r="A1" s="1916" t="s">
        <v>1</v>
      </c>
      <c r="B1" s="1915"/>
      <c r="C1" s="1915"/>
      <c r="D1" s="1915"/>
      <c r="E1" s="1915"/>
    </row>
    <row r="2" spans="1:5" ht="13.5">
      <c r="A2" s="22" t="s">
        <v>3341</v>
      </c>
      <c r="B2" s="22" t="s">
        <v>2</v>
      </c>
      <c r="C2" s="22" t="s">
        <v>3</v>
      </c>
      <c r="D2" s="22" t="s">
        <v>5</v>
      </c>
      <c r="E2" s="22" t="s">
        <v>6</v>
      </c>
    </row>
    <row r="3" spans="1:5" ht="40.5">
      <c r="A3" s="22" t="s">
        <v>656</v>
      </c>
      <c r="B3" s="28" t="s">
        <v>4041</v>
      </c>
      <c r="C3" s="28" t="s">
        <v>3342</v>
      </c>
      <c r="D3" s="28" t="s">
        <v>3343</v>
      </c>
      <c r="E3" s="28" t="s">
        <v>3344</v>
      </c>
    </row>
    <row r="4" spans="1:5" ht="40.5">
      <c r="A4" s="22" t="s">
        <v>37</v>
      </c>
      <c r="B4" s="396" t="s">
        <v>4042</v>
      </c>
      <c r="C4" s="28" t="s">
        <v>3345</v>
      </c>
      <c r="D4" s="28" t="s">
        <v>3346</v>
      </c>
      <c r="E4" s="28" t="s">
        <v>3347</v>
      </c>
    </row>
    <row r="5" spans="1:5" ht="40.5">
      <c r="A5" s="22" t="s">
        <v>68</v>
      </c>
      <c r="B5" s="396" t="s">
        <v>4043</v>
      </c>
      <c r="C5" s="28" t="s">
        <v>3348</v>
      </c>
      <c r="D5" s="28" t="s">
        <v>3349</v>
      </c>
      <c r="E5" s="28" t="s">
        <v>3350</v>
      </c>
    </row>
    <row r="6" spans="1:5" ht="40.5">
      <c r="A6" s="22" t="s">
        <v>738</v>
      </c>
      <c r="B6" s="396" t="s">
        <v>4044</v>
      </c>
      <c r="C6" s="28" t="s">
        <v>3351</v>
      </c>
      <c r="D6" s="28" t="s">
        <v>3352</v>
      </c>
      <c r="E6" s="28" t="s">
        <v>3353</v>
      </c>
    </row>
    <row r="7" spans="1:5" ht="27">
      <c r="A7" s="22" t="s">
        <v>130</v>
      </c>
      <c r="B7" s="28" t="s">
        <v>4045</v>
      </c>
      <c r="C7" s="28" t="s">
        <v>3354</v>
      </c>
      <c r="D7" s="28" t="s">
        <v>3355</v>
      </c>
      <c r="E7" s="28" t="s">
        <v>3356</v>
      </c>
    </row>
    <row r="8" spans="1:5" ht="27">
      <c r="A8" s="22" t="s">
        <v>2731</v>
      </c>
      <c r="B8" s="28" t="s">
        <v>4046</v>
      </c>
      <c r="C8" s="28" t="s">
        <v>3357</v>
      </c>
      <c r="D8" s="28" t="s">
        <v>3358</v>
      </c>
      <c r="E8" s="28" t="s">
        <v>3359</v>
      </c>
    </row>
    <row r="9" spans="1:5" ht="27">
      <c r="A9" s="22" t="s">
        <v>3360</v>
      </c>
      <c r="B9" s="28" t="s">
        <v>4047</v>
      </c>
      <c r="C9" s="28" t="s">
        <v>3361</v>
      </c>
      <c r="D9" s="28" t="s">
        <v>3362</v>
      </c>
      <c r="E9" s="28" t="s">
        <v>3363</v>
      </c>
    </row>
    <row r="10" spans="1:5" ht="40.5">
      <c r="A10" s="22" t="s">
        <v>111</v>
      </c>
      <c r="B10" s="28" t="s">
        <v>4048</v>
      </c>
      <c r="C10" s="28" t="s">
        <v>3364</v>
      </c>
      <c r="D10" s="28" t="s">
        <v>3365</v>
      </c>
      <c r="E10" s="28" t="s">
        <v>3366</v>
      </c>
    </row>
    <row r="11" spans="1:5" ht="13.5">
      <c r="A11" s="26"/>
      <c r="B11" s="397"/>
      <c r="C11" s="397"/>
      <c r="D11" s="397"/>
      <c r="E11" s="397"/>
    </row>
    <row r="12" spans="1:5" ht="13.5">
      <c r="A12" s="26" t="s">
        <v>3367</v>
      </c>
      <c r="B12" s="397"/>
      <c r="C12" s="397"/>
      <c r="D12" s="397"/>
      <c r="E12" s="397"/>
    </row>
    <row r="13" spans="1:5">
      <c r="A13" s="1914" t="s">
        <v>3368</v>
      </c>
      <c r="B13" s="1915"/>
      <c r="C13" s="1915"/>
      <c r="D13" s="1915"/>
      <c r="E13" s="1915"/>
    </row>
    <row r="14" spans="1:5">
      <c r="A14" s="1914" t="s">
        <v>3369</v>
      </c>
      <c r="B14" s="1915"/>
      <c r="C14" s="1915"/>
      <c r="D14" s="1915"/>
      <c r="E14" s="1915"/>
    </row>
    <row r="15" spans="1:5">
      <c r="A15" s="1914" t="s">
        <v>3370</v>
      </c>
      <c r="B15" s="1915"/>
      <c r="C15" s="1915"/>
      <c r="D15" s="1915"/>
      <c r="E15" s="1915"/>
    </row>
    <row r="16" spans="1:5">
      <c r="A16" s="1914" t="s">
        <v>3371</v>
      </c>
      <c r="B16" s="1915"/>
      <c r="C16" s="1915"/>
      <c r="D16" s="1915"/>
      <c r="E16" s="1915"/>
    </row>
    <row r="17" spans="1:5">
      <c r="A17" s="1914" t="s">
        <v>3372</v>
      </c>
      <c r="B17" s="1915"/>
      <c r="C17" s="1915"/>
      <c r="D17" s="1915"/>
      <c r="E17" s="1915"/>
    </row>
    <row r="18" spans="1:5" ht="13.5">
      <c r="A18" s="26"/>
      <c r="B18" s="397"/>
      <c r="C18" s="397"/>
      <c r="D18" s="397"/>
      <c r="E18" s="397"/>
    </row>
    <row r="19" spans="1:5">
      <c r="A19" s="1917" t="s">
        <v>3373</v>
      </c>
      <c r="B19" s="1915"/>
      <c r="C19" s="1915"/>
      <c r="D19" s="1915"/>
      <c r="E19" s="1915"/>
    </row>
    <row r="20" spans="1:5">
      <c r="A20" s="1914" t="s">
        <v>3374</v>
      </c>
      <c r="B20" s="1915"/>
      <c r="C20" s="1915"/>
      <c r="D20" s="1915"/>
      <c r="E20" s="1915"/>
    </row>
    <row r="21" spans="1:5">
      <c r="A21" s="1914" t="s">
        <v>3375</v>
      </c>
      <c r="B21" s="1915"/>
      <c r="C21" s="1915"/>
      <c r="D21" s="1915"/>
      <c r="E21" s="1915"/>
    </row>
    <row r="22" spans="1:5">
      <c r="A22" s="1914" t="s">
        <v>3376</v>
      </c>
      <c r="B22" s="1915"/>
      <c r="C22" s="1915"/>
      <c r="D22" s="1915"/>
      <c r="E22" s="1915"/>
    </row>
    <row r="23" spans="1:5">
      <c r="A23" s="1914" t="s">
        <v>3377</v>
      </c>
      <c r="B23" s="1915"/>
      <c r="C23" s="1915"/>
      <c r="D23" s="1915"/>
      <c r="E23" s="1915"/>
    </row>
    <row r="24" spans="1:5">
      <c r="A24" s="1914" t="s">
        <v>3378</v>
      </c>
      <c r="B24" s="1915"/>
      <c r="C24" s="1915"/>
      <c r="D24" s="1915"/>
      <c r="E24" s="1915"/>
    </row>
  </sheetData>
  <mergeCells count="12">
    <mergeCell ref="A24:E24"/>
    <mergeCell ref="A1:E1"/>
    <mergeCell ref="A19:E19"/>
    <mergeCell ref="A20:E20"/>
    <mergeCell ref="A21:E21"/>
    <mergeCell ref="A22:E22"/>
    <mergeCell ref="A23:E23"/>
    <mergeCell ref="A13:E13"/>
    <mergeCell ref="A14:E14"/>
    <mergeCell ref="A15:E15"/>
    <mergeCell ref="A16:E16"/>
    <mergeCell ref="A17:E17"/>
  </mergeCells>
  <phoneticPr fontId="140" type="noConversion"/>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O200"/>
  <sheetViews>
    <sheetView workbookViewId="0"/>
  </sheetViews>
  <sheetFormatPr defaultRowHeight="12.75"/>
  <cols>
    <col min="1" max="1" width="11.42578125" customWidth="1"/>
    <col min="2" max="2" width="57.7109375" customWidth="1"/>
    <col min="3" max="3" width="64.28515625" customWidth="1"/>
    <col min="5" max="14" width="9.7109375" customWidth="1"/>
    <col min="15" max="15" width="3.85546875" customWidth="1"/>
  </cols>
  <sheetData>
    <row r="1" spans="1:15" ht="27" customHeight="1">
      <c r="A1" s="1916" t="s">
        <v>1</v>
      </c>
      <c r="B1" s="1915"/>
      <c r="C1" s="1915"/>
      <c r="D1" s="1915"/>
      <c r="E1" s="1915"/>
      <c r="F1" s="1915"/>
      <c r="G1" s="1915"/>
      <c r="H1" s="1915"/>
      <c r="I1" s="1915"/>
      <c r="J1" s="1915"/>
      <c r="K1" s="1915"/>
      <c r="L1" s="1915"/>
      <c r="M1" s="1915"/>
      <c r="N1" s="1915"/>
      <c r="O1" s="1915"/>
    </row>
    <row r="2" spans="1:15" ht="14.25">
      <c r="A2" s="1925" t="s">
        <v>1959</v>
      </c>
      <c r="B2" s="1919"/>
      <c r="C2" s="264" t="s">
        <v>1960</v>
      </c>
      <c r="D2" s="265"/>
      <c r="E2" s="1924" t="s">
        <v>4012</v>
      </c>
      <c r="F2" s="1919"/>
      <c r="G2" s="1919"/>
      <c r="H2" s="1919"/>
      <c r="I2" s="1919"/>
      <c r="J2" s="1919"/>
      <c r="K2" s="1919"/>
      <c r="L2" s="1919"/>
      <c r="M2" s="1919"/>
      <c r="N2" s="1919"/>
      <c r="O2" s="1919"/>
    </row>
    <row r="3" spans="1:15" ht="14.25">
      <c r="A3" s="266" t="s">
        <v>1961</v>
      </c>
      <c r="B3" s="267" t="s">
        <v>1962</v>
      </c>
      <c r="C3" s="267" t="s">
        <v>1963</v>
      </c>
      <c r="D3" s="265"/>
      <c r="E3" s="1920" t="s">
        <v>1964</v>
      </c>
      <c r="F3" s="1919"/>
      <c r="G3" s="1921" t="s">
        <v>1965</v>
      </c>
      <c r="H3" s="1919"/>
      <c r="I3" s="1919"/>
      <c r="J3" s="1919"/>
      <c r="K3" s="1919"/>
      <c r="L3" s="1919"/>
      <c r="M3" s="1919"/>
      <c r="N3" s="1919"/>
      <c r="O3" s="1919"/>
    </row>
    <row r="4" spans="1:15" ht="43.9" customHeight="1">
      <c r="A4" s="266">
        <v>1</v>
      </c>
      <c r="B4" s="267" t="s">
        <v>1966</v>
      </c>
      <c r="C4" s="267" t="s">
        <v>1967</v>
      </c>
      <c r="D4" s="265"/>
      <c r="E4" s="1919"/>
      <c r="F4" s="1919"/>
      <c r="G4" s="1921" t="s">
        <v>1968</v>
      </c>
      <c r="H4" s="1919"/>
      <c r="I4" s="1919"/>
      <c r="J4" s="1919"/>
      <c r="K4" s="1919"/>
      <c r="L4" s="1919"/>
      <c r="M4" s="1919"/>
      <c r="N4" s="1919"/>
      <c r="O4" s="1919"/>
    </row>
    <row r="5" spans="1:15" ht="28.5">
      <c r="A5" s="266">
        <v>2</v>
      </c>
      <c r="B5" s="267" t="s">
        <v>1969</v>
      </c>
      <c r="C5" s="267" t="s">
        <v>1970</v>
      </c>
      <c r="D5" s="265"/>
      <c r="E5" s="1919"/>
      <c r="F5" s="1919"/>
      <c r="G5" s="1921" t="s">
        <v>1971</v>
      </c>
      <c r="H5" s="1919"/>
      <c r="I5" s="1919"/>
      <c r="J5" s="1919"/>
      <c r="K5" s="1919"/>
      <c r="L5" s="1919"/>
      <c r="M5" s="1919"/>
      <c r="N5" s="1919"/>
      <c r="O5" s="1919"/>
    </row>
    <row r="6" spans="1:15" ht="14.25">
      <c r="A6" s="266">
        <v>3</v>
      </c>
      <c r="B6" s="267" t="s">
        <v>1972</v>
      </c>
      <c r="C6" s="267" t="s">
        <v>1973</v>
      </c>
      <c r="D6" s="265"/>
      <c r="E6" s="1919"/>
      <c r="F6" s="1919"/>
      <c r="G6" s="1921" t="s">
        <v>1974</v>
      </c>
      <c r="H6" s="1919"/>
      <c r="I6" s="1919"/>
      <c r="J6" s="1919"/>
      <c r="K6" s="1919"/>
      <c r="L6" s="1919"/>
      <c r="M6" s="1919"/>
      <c r="N6" s="1919"/>
      <c r="O6" s="1919"/>
    </row>
    <row r="7" spans="1:15" ht="28.5">
      <c r="A7" s="266">
        <v>4</v>
      </c>
      <c r="B7" s="267" t="s">
        <v>1975</v>
      </c>
      <c r="C7" s="267" t="s">
        <v>1976</v>
      </c>
      <c r="D7" s="265"/>
      <c r="E7" s="1919"/>
      <c r="F7" s="1919"/>
      <c r="G7" s="1921" t="s">
        <v>1977</v>
      </c>
      <c r="H7" s="1919"/>
      <c r="I7" s="1919"/>
      <c r="J7" s="1919"/>
      <c r="K7" s="1919"/>
      <c r="L7" s="1919"/>
      <c r="M7" s="1919"/>
      <c r="N7" s="1919"/>
      <c r="O7" s="1919"/>
    </row>
    <row r="8" spans="1:15" ht="14.25">
      <c r="A8" s="268"/>
      <c r="B8" s="269"/>
      <c r="C8" s="269"/>
      <c r="D8" s="265"/>
      <c r="E8" s="1922" t="s">
        <v>1978</v>
      </c>
      <c r="F8" s="1919"/>
      <c r="G8" s="1919"/>
      <c r="H8" s="1919"/>
      <c r="I8" s="1919"/>
      <c r="J8" s="1919"/>
      <c r="K8" s="1919"/>
      <c r="L8" s="1919"/>
      <c r="M8" s="1919"/>
      <c r="N8" s="1919"/>
      <c r="O8" s="1919"/>
    </row>
    <row r="9" spans="1:15" ht="14.25">
      <c r="A9" s="1926" t="s">
        <v>1979</v>
      </c>
      <c r="B9" s="1927" t="s">
        <v>1980</v>
      </c>
      <c r="C9" s="1928"/>
      <c r="D9" s="265"/>
      <c r="E9" s="1920" t="s">
        <v>1981</v>
      </c>
      <c r="F9" s="1919"/>
      <c r="G9" s="1921" t="s">
        <v>1982</v>
      </c>
      <c r="H9" s="1919"/>
      <c r="I9" s="1919"/>
      <c r="J9" s="1919"/>
      <c r="K9" s="1919"/>
      <c r="L9" s="1919"/>
      <c r="M9" s="1919"/>
      <c r="N9" s="1919"/>
      <c r="O9" s="1919"/>
    </row>
    <row r="10" spans="1:15" ht="14.25">
      <c r="A10" s="1919"/>
      <c r="B10" s="1927" t="s">
        <v>1983</v>
      </c>
      <c r="C10" s="1928"/>
      <c r="D10" s="265"/>
      <c r="E10" s="1919"/>
      <c r="F10" s="1919"/>
      <c r="G10" s="1921" t="s">
        <v>1984</v>
      </c>
      <c r="H10" s="1919"/>
      <c r="I10" s="1919"/>
      <c r="J10" s="1919"/>
      <c r="K10" s="1919"/>
      <c r="L10" s="1919"/>
      <c r="M10" s="1919"/>
      <c r="N10" s="1919"/>
      <c r="O10" s="1919"/>
    </row>
    <row r="11" spans="1:15" ht="14.25">
      <c r="A11" s="1919"/>
      <c r="B11" s="1929" t="s">
        <v>1985</v>
      </c>
      <c r="C11" s="1928"/>
      <c r="D11" s="265"/>
      <c r="E11" s="1919"/>
      <c r="F11" s="1919"/>
      <c r="G11" s="1921" t="s">
        <v>1986</v>
      </c>
      <c r="H11" s="1919"/>
      <c r="I11" s="1919"/>
      <c r="J11" s="1919"/>
      <c r="K11" s="1919"/>
      <c r="L11" s="1919"/>
      <c r="M11" s="1919"/>
      <c r="N11" s="1919"/>
      <c r="O11" s="1919"/>
    </row>
    <row r="12" spans="1:15">
      <c r="A12" s="1919"/>
      <c r="B12" s="1927" t="s">
        <v>1987</v>
      </c>
      <c r="C12" s="1928"/>
      <c r="D12" s="265"/>
      <c r="E12" s="1919"/>
      <c r="F12" s="1919"/>
      <c r="G12" s="1923" t="s">
        <v>1988</v>
      </c>
      <c r="H12" s="1919"/>
      <c r="I12" s="1919"/>
      <c r="J12" s="1919"/>
      <c r="K12" s="1919"/>
      <c r="L12" s="1919"/>
      <c r="M12" s="1919"/>
      <c r="N12" s="1919"/>
      <c r="O12" s="1919"/>
    </row>
    <row r="13" spans="1:15">
      <c r="A13" s="1919"/>
      <c r="B13" s="1927" t="s">
        <v>1989</v>
      </c>
      <c r="C13" s="1928"/>
      <c r="D13" s="265"/>
      <c r="E13" s="1919"/>
      <c r="F13" s="1919"/>
      <c r="G13" s="1919"/>
      <c r="H13" s="1919"/>
      <c r="I13" s="1919"/>
      <c r="J13" s="1919"/>
      <c r="K13" s="1919"/>
      <c r="L13" s="1919"/>
      <c r="M13" s="1919"/>
      <c r="N13" s="1919"/>
      <c r="O13" s="1919"/>
    </row>
    <row r="14" spans="1:15" ht="14.25">
      <c r="A14" s="1919"/>
      <c r="B14" s="1927" t="s">
        <v>1990</v>
      </c>
      <c r="C14" s="1928"/>
      <c r="D14" s="265"/>
      <c r="E14" s="1920" t="s">
        <v>1991</v>
      </c>
      <c r="F14" s="1919"/>
      <c r="G14" s="1921" t="s">
        <v>1992</v>
      </c>
      <c r="H14" s="1919"/>
      <c r="I14" s="1919"/>
      <c r="J14" s="1919"/>
      <c r="K14" s="1919"/>
      <c r="L14" s="1919"/>
      <c r="M14" s="1919"/>
      <c r="N14" s="1919"/>
      <c r="O14" s="1919"/>
    </row>
    <row r="15" spans="1:15" ht="37.15" customHeight="1">
      <c r="A15" s="1919"/>
      <c r="B15" s="1927" t="s">
        <v>1993</v>
      </c>
      <c r="C15" s="1928"/>
      <c r="D15" s="265"/>
      <c r="E15" s="1919"/>
      <c r="F15" s="1919"/>
      <c r="G15" s="1921" t="s">
        <v>1994</v>
      </c>
      <c r="H15" s="1919"/>
      <c r="I15" s="1919"/>
      <c r="J15" s="1919"/>
      <c r="K15" s="1919"/>
      <c r="L15" s="1919"/>
      <c r="M15" s="1919"/>
      <c r="N15" s="1919"/>
      <c r="O15" s="1919"/>
    </row>
    <row r="16" spans="1:15" ht="14.25">
      <c r="A16" s="268"/>
      <c r="B16" s="269"/>
      <c r="C16" s="269"/>
      <c r="D16" s="265"/>
      <c r="E16" s="1919"/>
      <c r="F16" s="1919"/>
      <c r="G16" s="1921" t="s">
        <v>1995</v>
      </c>
      <c r="H16" s="1919"/>
      <c r="I16" s="1919"/>
      <c r="J16" s="1919"/>
      <c r="K16" s="1919"/>
      <c r="L16" s="1919"/>
      <c r="M16" s="1919"/>
      <c r="N16" s="1919"/>
      <c r="O16" s="1919"/>
    </row>
    <row r="17" spans="1:15" ht="14.25">
      <c r="A17" s="263" t="s">
        <v>1996</v>
      </c>
      <c r="B17" s="264" t="s">
        <v>1997</v>
      </c>
      <c r="C17" s="264" t="s">
        <v>1998</v>
      </c>
      <c r="D17" s="265"/>
      <c r="E17" s="1920" t="s">
        <v>1999</v>
      </c>
      <c r="F17" s="1919"/>
      <c r="G17" s="1921" t="s">
        <v>2000</v>
      </c>
      <c r="H17" s="1919"/>
      <c r="I17" s="1919"/>
      <c r="J17" s="1919"/>
      <c r="K17" s="1919"/>
      <c r="L17" s="1919"/>
      <c r="M17" s="1919"/>
      <c r="N17" s="1919"/>
      <c r="O17" s="1919"/>
    </row>
    <row r="18" spans="1:15" ht="14.25">
      <c r="A18" s="266" t="s">
        <v>200</v>
      </c>
      <c r="B18" s="270" t="s">
        <v>2001</v>
      </c>
      <c r="C18" s="270" t="s">
        <v>2002</v>
      </c>
      <c r="D18" s="265"/>
      <c r="E18" s="1919"/>
      <c r="F18" s="1919"/>
      <c r="G18" s="1921" t="s">
        <v>2003</v>
      </c>
      <c r="H18" s="1919"/>
      <c r="I18" s="1919"/>
      <c r="J18" s="1919"/>
      <c r="K18" s="1919"/>
      <c r="L18" s="1919"/>
      <c r="M18" s="1919"/>
      <c r="N18" s="1919"/>
      <c r="O18" s="1919"/>
    </row>
    <row r="19" spans="1:15" ht="14.25">
      <c r="A19" s="266" t="s">
        <v>219</v>
      </c>
      <c r="B19" s="270" t="s">
        <v>2004</v>
      </c>
      <c r="C19" s="270" t="s">
        <v>2005</v>
      </c>
      <c r="D19" s="265"/>
      <c r="E19" s="1919"/>
      <c r="F19" s="1919"/>
      <c r="G19" s="1921" t="s">
        <v>2006</v>
      </c>
      <c r="H19" s="1919"/>
      <c r="I19" s="1919"/>
      <c r="J19" s="1919"/>
      <c r="K19" s="1919"/>
      <c r="L19" s="1919"/>
      <c r="M19" s="1919"/>
      <c r="N19" s="1919"/>
      <c r="O19" s="1919"/>
    </row>
    <row r="20" spans="1:15" ht="14.25">
      <c r="A20" s="266" t="s">
        <v>211</v>
      </c>
      <c r="B20" s="270" t="s">
        <v>2007</v>
      </c>
      <c r="C20" s="270" t="s">
        <v>2008</v>
      </c>
      <c r="D20" s="265"/>
      <c r="E20" s="1919"/>
      <c r="F20" s="1919"/>
      <c r="G20" s="1921" t="s">
        <v>2009</v>
      </c>
      <c r="H20" s="1919"/>
      <c r="I20" s="1919"/>
      <c r="J20" s="1919"/>
      <c r="K20" s="1919"/>
      <c r="L20" s="1919"/>
      <c r="M20" s="1919"/>
      <c r="N20" s="1919"/>
      <c r="O20" s="1919"/>
    </row>
    <row r="21" spans="1:15" ht="14.25">
      <c r="A21" s="266" t="s">
        <v>226</v>
      </c>
      <c r="B21" s="270" t="s">
        <v>2010</v>
      </c>
      <c r="C21" s="270" t="s">
        <v>2011</v>
      </c>
      <c r="D21" s="265"/>
      <c r="E21" s="1918" t="s">
        <v>2012</v>
      </c>
      <c r="F21" s="1919"/>
      <c r="G21" s="1919"/>
      <c r="H21" s="1919"/>
      <c r="I21" s="1919"/>
      <c r="J21" s="1919"/>
      <c r="K21" s="1919"/>
      <c r="L21" s="1919"/>
      <c r="M21" s="1919"/>
      <c r="N21" s="1919"/>
      <c r="O21" s="1919"/>
    </row>
    <row r="22" spans="1:15" ht="14.25">
      <c r="A22" s="266" t="s">
        <v>234</v>
      </c>
      <c r="B22" s="270" t="s">
        <v>2013</v>
      </c>
      <c r="C22" s="270" t="s">
        <v>2014</v>
      </c>
      <c r="D22" s="265"/>
      <c r="E22" s="63"/>
      <c r="F22" s="63"/>
      <c r="G22" s="63"/>
      <c r="H22" s="63"/>
      <c r="I22" s="63"/>
      <c r="J22" s="63"/>
      <c r="K22" s="63"/>
      <c r="L22" s="63"/>
      <c r="M22" s="63"/>
      <c r="N22" s="63"/>
      <c r="O22" s="63"/>
    </row>
    <row r="23" spans="1:15" ht="14.25">
      <c r="A23" s="266" t="s">
        <v>240</v>
      </c>
      <c r="B23" s="270" t="s">
        <v>2015</v>
      </c>
      <c r="C23" s="270" t="s">
        <v>2016</v>
      </c>
      <c r="D23" s="265"/>
      <c r="E23" s="63"/>
      <c r="F23" s="63"/>
      <c r="G23" s="63"/>
      <c r="H23" s="63"/>
      <c r="I23" s="63"/>
      <c r="J23" s="63"/>
      <c r="K23" s="63"/>
      <c r="L23" s="63"/>
      <c r="M23" s="63"/>
      <c r="N23" s="63"/>
      <c r="O23" s="63"/>
    </row>
    <row r="24" spans="1:15" ht="14.25">
      <c r="A24" s="266" t="s">
        <v>248</v>
      </c>
      <c r="B24" s="270" t="s">
        <v>2017</v>
      </c>
      <c r="C24" s="270" t="s">
        <v>2018</v>
      </c>
      <c r="D24" s="265"/>
      <c r="E24" s="63"/>
      <c r="F24" s="63"/>
      <c r="G24" s="63"/>
      <c r="H24" s="63"/>
      <c r="I24" s="63"/>
      <c r="J24" s="63"/>
      <c r="K24" s="63"/>
      <c r="L24" s="63"/>
      <c r="M24" s="63"/>
      <c r="N24" s="63"/>
      <c r="O24" s="63"/>
    </row>
    <row r="25" spans="1:15" ht="14.25">
      <c r="D25" s="265"/>
      <c r="M25" s="63"/>
      <c r="N25" s="63"/>
      <c r="O25" s="63"/>
    </row>
    <row r="26" spans="1:15">
      <c r="D26" s="265"/>
    </row>
    <row r="27" spans="1:15">
      <c r="D27" s="265"/>
    </row>
    <row r="28" spans="1:15">
      <c r="D28" s="265"/>
    </row>
    <row r="29" spans="1:15">
      <c r="D29" s="265"/>
    </row>
    <row r="30" spans="1:15">
      <c r="D30" s="265"/>
    </row>
    <row r="31" spans="1:15">
      <c r="D31" s="265"/>
    </row>
    <row r="32" spans="1:15">
      <c r="D32" s="265"/>
    </row>
    <row r="33" spans="4:4">
      <c r="D33" s="265"/>
    </row>
    <row r="34" spans="4:4">
      <c r="D34" s="265"/>
    </row>
    <row r="35" spans="4:4">
      <c r="D35" s="265"/>
    </row>
    <row r="36" spans="4:4">
      <c r="D36" s="265"/>
    </row>
    <row r="37" spans="4:4">
      <c r="D37" s="265"/>
    </row>
    <row r="38" spans="4:4">
      <c r="D38" s="265"/>
    </row>
    <row r="39" spans="4:4">
      <c r="D39" s="265"/>
    </row>
    <row r="40" spans="4:4">
      <c r="D40" s="265"/>
    </row>
    <row r="41" spans="4:4">
      <c r="D41" s="265"/>
    </row>
    <row r="42" spans="4:4">
      <c r="D42" s="265"/>
    </row>
    <row r="43" spans="4:4">
      <c r="D43" s="265"/>
    </row>
    <row r="44" spans="4:4">
      <c r="D44" s="265"/>
    </row>
    <row r="45" spans="4:4">
      <c r="D45" s="265"/>
    </row>
    <row r="46" spans="4:4">
      <c r="D46" s="265"/>
    </row>
    <row r="47" spans="4:4">
      <c r="D47" s="265"/>
    </row>
    <row r="48" spans="4:4">
      <c r="D48" s="265"/>
    </row>
    <row r="49" spans="4:4">
      <c r="D49" s="265"/>
    </row>
    <row r="50" spans="4:4">
      <c r="D50" s="265"/>
    </row>
    <row r="51" spans="4:4">
      <c r="D51" s="265"/>
    </row>
    <row r="52" spans="4:4">
      <c r="D52" s="265"/>
    </row>
    <row r="53" spans="4:4">
      <c r="D53" s="265"/>
    </row>
    <row r="54" spans="4:4">
      <c r="D54" s="265"/>
    </row>
    <row r="55" spans="4:4">
      <c r="D55" s="265"/>
    </row>
    <row r="56" spans="4:4">
      <c r="D56" s="265"/>
    </row>
    <row r="57" spans="4:4">
      <c r="D57" s="265"/>
    </row>
    <row r="58" spans="4:4">
      <c r="D58" s="265"/>
    </row>
    <row r="59" spans="4:4">
      <c r="D59" s="265"/>
    </row>
    <row r="60" spans="4:4">
      <c r="D60" s="265"/>
    </row>
    <row r="61" spans="4:4">
      <c r="D61" s="265"/>
    </row>
    <row r="62" spans="4:4">
      <c r="D62" s="265"/>
    </row>
    <row r="63" spans="4:4">
      <c r="D63" s="265"/>
    </row>
    <row r="64" spans="4:4">
      <c r="D64" s="265"/>
    </row>
    <row r="65" spans="4:4">
      <c r="D65" s="265"/>
    </row>
    <row r="66" spans="4:4">
      <c r="D66" s="265"/>
    </row>
    <row r="67" spans="4:4">
      <c r="D67" s="265"/>
    </row>
    <row r="68" spans="4:4">
      <c r="D68" s="265"/>
    </row>
    <row r="69" spans="4:4">
      <c r="D69" s="265"/>
    </row>
    <row r="70" spans="4:4">
      <c r="D70" s="265"/>
    </row>
    <row r="71" spans="4:4">
      <c r="D71" s="265"/>
    </row>
    <row r="72" spans="4:4">
      <c r="D72" s="265"/>
    </row>
    <row r="73" spans="4:4">
      <c r="D73" s="265"/>
    </row>
    <row r="74" spans="4:4">
      <c r="D74" s="265"/>
    </row>
    <row r="75" spans="4:4">
      <c r="D75" s="265"/>
    </row>
    <row r="76" spans="4:4">
      <c r="D76" s="265"/>
    </row>
    <row r="77" spans="4:4">
      <c r="D77" s="265"/>
    </row>
    <row r="78" spans="4:4">
      <c r="D78" s="265"/>
    </row>
    <row r="79" spans="4:4">
      <c r="D79" s="265"/>
    </row>
    <row r="80" spans="4:4">
      <c r="D80" s="265"/>
    </row>
    <row r="81" spans="4:4">
      <c r="D81" s="265"/>
    </row>
    <row r="82" spans="4:4">
      <c r="D82" s="265"/>
    </row>
    <row r="83" spans="4:4">
      <c r="D83" s="265"/>
    </row>
    <row r="84" spans="4:4">
      <c r="D84" s="265"/>
    </row>
    <row r="85" spans="4:4">
      <c r="D85" s="265"/>
    </row>
    <row r="86" spans="4:4">
      <c r="D86" s="265"/>
    </row>
    <row r="87" spans="4:4">
      <c r="D87" s="265"/>
    </row>
    <row r="88" spans="4:4">
      <c r="D88" s="265"/>
    </row>
    <row r="89" spans="4:4">
      <c r="D89" s="265"/>
    </row>
    <row r="90" spans="4:4">
      <c r="D90" s="265"/>
    </row>
    <row r="91" spans="4:4">
      <c r="D91" s="265"/>
    </row>
    <row r="92" spans="4:4">
      <c r="D92" s="265"/>
    </row>
    <row r="93" spans="4:4">
      <c r="D93" s="265"/>
    </row>
    <row r="94" spans="4:4">
      <c r="D94" s="265"/>
    </row>
    <row r="95" spans="4:4">
      <c r="D95" s="265"/>
    </row>
    <row r="96" spans="4:4">
      <c r="D96" s="265"/>
    </row>
    <row r="97" spans="4:4">
      <c r="D97" s="265"/>
    </row>
    <row r="98" spans="4:4">
      <c r="D98" s="265"/>
    </row>
    <row r="99" spans="4:4">
      <c r="D99" s="265"/>
    </row>
    <row r="100" spans="4:4">
      <c r="D100" s="265"/>
    </row>
    <row r="101" spans="4:4">
      <c r="D101" s="265"/>
    </row>
    <row r="102" spans="4:4">
      <c r="D102" s="265"/>
    </row>
    <row r="103" spans="4:4">
      <c r="D103" s="265"/>
    </row>
    <row r="104" spans="4:4">
      <c r="D104" s="265"/>
    </row>
    <row r="105" spans="4:4">
      <c r="D105" s="265"/>
    </row>
    <row r="106" spans="4:4">
      <c r="D106" s="265"/>
    </row>
    <row r="107" spans="4:4">
      <c r="D107" s="265"/>
    </row>
    <row r="108" spans="4:4">
      <c r="D108" s="265"/>
    </row>
    <row r="109" spans="4:4">
      <c r="D109" s="265"/>
    </row>
    <row r="110" spans="4:4">
      <c r="D110" s="265"/>
    </row>
    <row r="111" spans="4:4">
      <c r="D111" s="265"/>
    </row>
    <row r="112" spans="4:4">
      <c r="D112" s="265"/>
    </row>
    <row r="113" spans="4:4">
      <c r="D113" s="265"/>
    </row>
    <row r="114" spans="4:4">
      <c r="D114" s="265"/>
    </row>
    <row r="115" spans="4:4">
      <c r="D115" s="265"/>
    </row>
    <row r="116" spans="4:4">
      <c r="D116" s="265"/>
    </row>
    <row r="117" spans="4:4">
      <c r="D117" s="265"/>
    </row>
    <row r="118" spans="4:4">
      <c r="D118" s="265"/>
    </row>
    <row r="119" spans="4:4">
      <c r="D119" s="265"/>
    </row>
    <row r="120" spans="4:4">
      <c r="D120" s="265"/>
    </row>
    <row r="121" spans="4:4">
      <c r="D121" s="265"/>
    </row>
    <row r="122" spans="4:4">
      <c r="D122" s="265"/>
    </row>
    <row r="123" spans="4:4">
      <c r="D123" s="265"/>
    </row>
    <row r="124" spans="4:4">
      <c r="D124" s="265"/>
    </row>
    <row r="125" spans="4:4">
      <c r="D125" s="265"/>
    </row>
    <row r="126" spans="4:4">
      <c r="D126" s="265"/>
    </row>
    <row r="127" spans="4:4">
      <c r="D127" s="265"/>
    </row>
    <row r="128" spans="4:4">
      <c r="D128" s="265"/>
    </row>
    <row r="129" spans="4:4">
      <c r="D129" s="265"/>
    </row>
    <row r="130" spans="4:4">
      <c r="D130" s="265"/>
    </row>
    <row r="131" spans="4:4">
      <c r="D131" s="265"/>
    </row>
    <row r="132" spans="4:4">
      <c r="D132" s="265"/>
    </row>
    <row r="133" spans="4:4">
      <c r="D133" s="265"/>
    </row>
    <row r="134" spans="4:4">
      <c r="D134" s="265"/>
    </row>
    <row r="135" spans="4:4">
      <c r="D135" s="265"/>
    </row>
    <row r="136" spans="4:4">
      <c r="D136" s="265"/>
    </row>
    <row r="137" spans="4:4">
      <c r="D137" s="265"/>
    </row>
    <row r="138" spans="4:4">
      <c r="D138" s="265"/>
    </row>
    <row r="139" spans="4:4">
      <c r="D139" s="265"/>
    </row>
    <row r="140" spans="4:4">
      <c r="D140" s="265"/>
    </row>
    <row r="141" spans="4:4">
      <c r="D141" s="265"/>
    </row>
    <row r="142" spans="4:4">
      <c r="D142" s="265"/>
    </row>
    <row r="143" spans="4:4">
      <c r="D143" s="265"/>
    </row>
    <row r="144" spans="4:4">
      <c r="D144" s="265"/>
    </row>
    <row r="145" spans="4:4">
      <c r="D145" s="265"/>
    </row>
    <row r="146" spans="4:4">
      <c r="D146" s="265"/>
    </row>
    <row r="147" spans="4:4">
      <c r="D147" s="265"/>
    </row>
    <row r="148" spans="4:4">
      <c r="D148" s="265"/>
    </row>
    <row r="149" spans="4:4">
      <c r="D149" s="265"/>
    </row>
    <row r="150" spans="4:4">
      <c r="D150" s="265"/>
    </row>
    <row r="151" spans="4:4">
      <c r="D151" s="265"/>
    </row>
    <row r="152" spans="4:4">
      <c r="D152" s="265"/>
    </row>
    <row r="153" spans="4:4">
      <c r="D153" s="265"/>
    </row>
    <row r="154" spans="4:4">
      <c r="D154" s="265"/>
    </row>
    <row r="155" spans="4:4">
      <c r="D155" s="265"/>
    </row>
    <row r="156" spans="4:4">
      <c r="D156" s="265"/>
    </row>
    <row r="157" spans="4:4">
      <c r="D157" s="265"/>
    </row>
    <row r="158" spans="4:4">
      <c r="D158" s="265"/>
    </row>
    <row r="159" spans="4:4">
      <c r="D159" s="265"/>
    </row>
    <row r="160" spans="4:4">
      <c r="D160" s="265"/>
    </row>
    <row r="161" spans="4:4">
      <c r="D161" s="265"/>
    </row>
    <row r="162" spans="4:4">
      <c r="D162" s="265"/>
    </row>
    <row r="163" spans="4:4">
      <c r="D163" s="265"/>
    </row>
    <row r="164" spans="4:4">
      <c r="D164" s="265"/>
    </row>
    <row r="165" spans="4:4">
      <c r="D165" s="265"/>
    </row>
    <row r="166" spans="4:4">
      <c r="D166" s="265"/>
    </row>
    <row r="167" spans="4:4">
      <c r="D167" s="265"/>
    </row>
    <row r="168" spans="4:4">
      <c r="D168" s="265"/>
    </row>
    <row r="169" spans="4:4">
      <c r="D169" s="265"/>
    </row>
    <row r="170" spans="4:4">
      <c r="D170" s="265"/>
    </row>
    <row r="171" spans="4:4">
      <c r="D171" s="265"/>
    </row>
    <row r="172" spans="4:4">
      <c r="D172" s="265"/>
    </row>
    <row r="173" spans="4:4">
      <c r="D173" s="265"/>
    </row>
    <row r="174" spans="4:4">
      <c r="D174" s="265"/>
    </row>
    <row r="175" spans="4:4">
      <c r="D175" s="265"/>
    </row>
    <row r="176" spans="4:4">
      <c r="D176" s="265"/>
    </row>
    <row r="177" spans="4:4">
      <c r="D177" s="265"/>
    </row>
    <row r="178" spans="4:4">
      <c r="D178" s="265"/>
    </row>
    <row r="179" spans="4:4">
      <c r="D179" s="265"/>
    </row>
    <row r="180" spans="4:4">
      <c r="D180" s="265"/>
    </row>
    <row r="181" spans="4:4">
      <c r="D181" s="265"/>
    </row>
    <row r="182" spans="4:4">
      <c r="D182" s="265"/>
    </row>
    <row r="183" spans="4:4">
      <c r="D183" s="265"/>
    </row>
    <row r="184" spans="4:4">
      <c r="D184" s="265"/>
    </row>
    <row r="185" spans="4:4">
      <c r="D185" s="265"/>
    </row>
    <row r="186" spans="4:4">
      <c r="D186" s="265"/>
    </row>
    <row r="187" spans="4:4">
      <c r="D187" s="265"/>
    </row>
    <row r="188" spans="4:4">
      <c r="D188" s="265"/>
    </row>
    <row r="189" spans="4:4">
      <c r="D189" s="265"/>
    </row>
    <row r="190" spans="4:4">
      <c r="D190" s="265"/>
    </row>
    <row r="191" spans="4:4">
      <c r="D191" s="265"/>
    </row>
    <row r="192" spans="4:4">
      <c r="D192" s="265"/>
    </row>
    <row r="193" spans="4:4">
      <c r="D193" s="265"/>
    </row>
    <row r="194" spans="4:4">
      <c r="D194" s="265"/>
    </row>
    <row r="195" spans="4:4">
      <c r="D195" s="265"/>
    </row>
    <row r="196" spans="4:4">
      <c r="D196" s="265"/>
    </row>
    <row r="197" spans="4:4">
      <c r="D197" s="265"/>
    </row>
    <row r="198" spans="4:4">
      <c r="D198" s="265"/>
    </row>
    <row r="199" spans="4:4">
      <c r="D199" s="265"/>
    </row>
    <row r="200" spans="4:4">
      <c r="D200" s="265"/>
    </row>
  </sheetData>
  <mergeCells count="33">
    <mergeCell ref="A9:A15"/>
    <mergeCell ref="B9:C9"/>
    <mergeCell ref="B10:C10"/>
    <mergeCell ref="B11:C11"/>
    <mergeCell ref="B12:C12"/>
    <mergeCell ref="B13:C13"/>
    <mergeCell ref="B14:C14"/>
    <mergeCell ref="B15:C15"/>
    <mergeCell ref="A1:O1"/>
    <mergeCell ref="E2:O2"/>
    <mergeCell ref="E3:F7"/>
    <mergeCell ref="G3:O3"/>
    <mergeCell ref="G4:O4"/>
    <mergeCell ref="G5:O5"/>
    <mergeCell ref="G6:O6"/>
    <mergeCell ref="G7:O7"/>
    <mergeCell ref="A2:B2"/>
    <mergeCell ref="E8:O8"/>
    <mergeCell ref="E9:F13"/>
    <mergeCell ref="G9:O9"/>
    <mergeCell ref="G10:O10"/>
    <mergeCell ref="G11:O11"/>
    <mergeCell ref="G12:O13"/>
    <mergeCell ref="E21:O21"/>
    <mergeCell ref="E14:F16"/>
    <mergeCell ref="G14:O14"/>
    <mergeCell ref="G15:O15"/>
    <mergeCell ref="G16:O16"/>
    <mergeCell ref="E17:F20"/>
    <mergeCell ref="G17:O17"/>
    <mergeCell ref="G18:O18"/>
    <mergeCell ref="G19:O19"/>
    <mergeCell ref="G20:O20"/>
  </mergeCells>
  <phoneticPr fontId="140"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AA326"/>
  <sheetViews>
    <sheetView workbookViewId="0"/>
  </sheetViews>
  <sheetFormatPr defaultRowHeight="12.75"/>
  <cols>
    <col min="1" max="1" width="10.5703125" customWidth="1"/>
    <col min="2" max="2" width="5.5703125" customWidth="1"/>
    <col min="3" max="4" width="11.85546875" customWidth="1"/>
    <col min="5" max="5" width="8.7109375" customWidth="1"/>
    <col min="6" max="6" width="5.5703125" customWidth="1"/>
    <col min="7" max="7" width="7.7109375" customWidth="1"/>
    <col min="8" max="11" width="15.140625" customWidth="1"/>
    <col min="12" max="12" width="18.7109375" customWidth="1"/>
    <col min="13" max="27" width="6.7109375" customWidth="1"/>
  </cols>
  <sheetData>
    <row r="1" spans="1:27" ht="24" customHeight="1">
      <c r="A1" s="29"/>
      <c r="B1" s="30"/>
      <c r="C1" s="30" t="s">
        <v>188</v>
      </c>
      <c r="D1" s="30" t="s">
        <v>189</v>
      </c>
      <c r="E1" s="30" t="s">
        <v>190</v>
      </c>
      <c r="F1" s="31" t="s">
        <v>191</v>
      </c>
      <c r="G1" s="30" t="s">
        <v>192</v>
      </c>
      <c r="H1" s="30" t="s">
        <v>193</v>
      </c>
      <c r="I1" s="30" t="s">
        <v>194</v>
      </c>
      <c r="J1" s="30" t="s">
        <v>195</v>
      </c>
      <c r="K1" s="30" t="s">
        <v>196</v>
      </c>
      <c r="L1" s="32" t="s">
        <v>197</v>
      </c>
      <c r="M1" s="1931" t="s">
        <v>198</v>
      </c>
      <c r="N1" s="1932"/>
      <c r="O1" s="1932"/>
      <c r="P1" s="1933" t="s">
        <v>3814</v>
      </c>
      <c r="Q1" s="1932"/>
      <c r="R1" s="1932"/>
      <c r="S1" s="1933" t="s">
        <v>3815</v>
      </c>
      <c r="T1" s="1932"/>
      <c r="U1" s="1932"/>
      <c r="V1" s="1933" t="s">
        <v>3816</v>
      </c>
      <c r="W1" s="1932"/>
      <c r="X1" s="1932"/>
      <c r="Y1" s="1933" t="s">
        <v>3817</v>
      </c>
      <c r="Z1" s="1932"/>
      <c r="AA1" s="1934"/>
    </row>
    <row r="2" spans="1:27" ht="24" customHeight="1">
      <c r="A2" s="1966" t="s">
        <v>199</v>
      </c>
      <c r="B2" s="33" t="s">
        <v>200</v>
      </c>
      <c r="C2" s="1930" t="s">
        <v>201</v>
      </c>
      <c r="D2" s="1930" t="s">
        <v>202</v>
      </c>
      <c r="E2" s="1930" t="s">
        <v>203</v>
      </c>
      <c r="F2" s="1930" t="s">
        <v>204</v>
      </c>
      <c r="G2" s="1930" t="s">
        <v>205</v>
      </c>
      <c r="H2" s="1930" t="s">
        <v>206</v>
      </c>
      <c r="I2" s="34" t="s">
        <v>207</v>
      </c>
      <c r="J2" s="34" t="s">
        <v>208</v>
      </c>
      <c r="K2" s="1940" t="s">
        <v>209</v>
      </c>
      <c r="L2" s="35" t="s">
        <v>210</v>
      </c>
      <c r="M2" s="1945" t="s">
        <v>3818</v>
      </c>
      <c r="N2" s="1919"/>
      <c r="O2" s="1919"/>
      <c r="P2" s="1946" t="s">
        <v>3819</v>
      </c>
      <c r="Q2" s="1919"/>
      <c r="R2" s="1919"/>
      <c r="S2" s="1946" t="s">
        <v>3820</v>
      </c>
      <c r="T2" s="1919"/>
      <c r="U2" s="1919"/>
      <c r="V2" s="1946" t="s">
        <v>3821</v>
      </c>
      <c r="W2" s="1919"/>
      <c r="X2" s="1919"/>
      <c r="Y2" s="1946" t="s">
        <v>3822</v>
      </c>
      <c r="Z2" s="1919"/>
      <c r="AA2" s="1943"/>
    </row>
    <row r="3" spans="1:27" ht="24" customHeight="1">
      <c r="A3" s="1967"/>
      <c r="B3" s="36" t="s">
        <v>211</v>
      </c>
      <c r="C3" s="1919"/>
      <c r="D3" s="1919"/>
      <c r="E3" s="1919"/>
      <c r="F3" s="1919"/>
      <c r="G3" s="1919"/>
      <c r="H3" s="1919"/>
      <c r="I3" s="34" t="s">
        <v>212</v>
      </c>
      <c r="J3" s="34" t="s">
        <v>213</v>
      </c>
      <c r="K3" s="1941"/>
      <c r="L3" s="35" t="s">
        <v>214</v>
      </c>
      <c r="M3" s="1944" t="s">
        <v>215</v>
      </c>
      <c r="N3" s="1919"/>
      <c r="O3" s="1919"/>
      <c r="P3" s="1942" t="s">
        <v>216</v>
      </c>
      <c r="Q3" s="1919"/>
      <c r="R3" s="1919"/>
      <c r="S3" s="1942" t="s">
        <v>217</v>
      </c>
      <c r="T3" s="1919"/>
      <c r="U3" s="1919"/>
      <c r="V3" s="1942" t="s">
        <v>216</v>
      </c>
      <c r="W3" s="1919"/>
      <c r="X3" s="1919"/>
      <c r="Y3" s="1942" t="s">
        <v>218</v>
      </c>
      <c r="Z3" s="1919"/>
      <c r="AA3" s="1943"/>
    </row>
    <row r="4" spans="1:27" ht="24" customHeight="1">
      <c r="A4" s="1967"/>
      <c r="B4" s="37" t="s">
        <v>219</v>
      </c>
      <c r="C4" s="1919"/>
      <c r="D4" s="1919"/>
      <c r="E4" s="1919"/>
      <c r="F4" s="1919"/>
      <c r="G4" s="1919"/>
      <c r="H4" s="1919"/>
      <c r="I4" s="34" t="s">
        <v>220</v>
      </c>
      <c r="J4" s="34" t="s">
        <v>221</v>
      </c>
      <c r="K4" s="1941"/>
      <c r="L4" s="35" t="s">
        <v>222</v>
      </c>
      <c r="M4" s="1952" t="s">
        <v>223</v>
      </c>
      <c r="N4" s="1919"/>
      <c r="O4" s="1919"/>
      <c r="P4" s="1950" t="s">
        <v>3823</v>
      </c>
      <c r="Q4" s="1919"/>
      <c r="R4" s="1919"/>
      <c r="S4" s="1951" t="s">
        <v>224</v>
      </c>
      <c r="T4" s="1919"/>
      <c r="U4" s="1919"/>
      <c r="V4" s="1951" t="s">
        <v>225</v>
      </c>
      <c r="W4" s="1919"/>
      <c r="X4" s="1919"/>
      <c r="Y4" s="1950" t="s">
        <v>3824</v>
      </c>
      <c r="Z4" s="1919"/>
      <c r="AA4" s="1943"/>
    </row>
    <row r="5" spans="1:27" ht="24" customHeight="1">
      <c r="A5" s="1967"/>
      <c r="B5" s="38" t="s">
        <v>226</v>
      </c>
      <c r="C5" s="1919"/>
      <c r="D5" s="1919"/>
      <c r="E5" s="1919"/>
      <c r="F5" s="1919"/>
      <c r="G5" s="1919"/>
      <c r="H5" s="1919"/>
      <c r="I5" s="34" t="s">
        <v>227</v>
      </c>
      <c r="J5" s="34" t="s">
        <v>228</v>
      </c>
      <c r="K5" s="1941"/>
      <c r="L5" s="35" t="s">
        <v>229</v>
      </c>
      <c r="M5" s="1949" t="s">
        <v>230</v>
      </c>
      <c r="N5" s="1919"/>
      <c r="O5" s="1919"/>
      <c r="P5" s="1948" t="s">
        <v>231</v>
      </c>
      <c r="Q5" s="1919"/>
      <c r="R5" s="1919"/>
      <c r="S5" s="1948" t="s">
        <v>232</v>
      </c>
      <c r="T5" s="1919"/>
      <c r="U5" s="1919"/>
      <c r="V5" s="1948" t="s">
        <v>233</v>
      </c>
      <c r="W5" s="1919"/>
      <c r="X5" s="1919"/>
      <c r="Y5" s="1947" t="s">
        <v>3825</v>
      </c>
      <c r="Z5" s="1919"/>
      <c r="AA5" s="1943"/>
    </row>
    <row r="6" spans="1:27" ht="24" customHeight="1">
      <c r="A6" s="1967"/>
      <c r="B6" s="39" t="s">
        <v>234</v>
      </c>
      <c r="C6" s="1919"/>
      <c r="D6" s="1919"/>
      <c r="E6" s="1919"/>
      <c r="F6" s="1919"/>
      <c r="G6" s="1919"/>
      <c r="H6" s="1919"/>
      <c r="I6" s="34" t="s">
        <v>235</v>
      </c>
      <c r="J6" s="34" t="s">
        <v>236</v>
      </c>
      <c r="K6" s="1941"/>
      <c r="L6" s="35" t="s">
        <v>237</v>
      </c>
      <c r="M6" s="1956" t="s">
        <v>238</v>
      </c>
      <c r="N6" s="1919"/>
      <c r="O6" s="1919"/>
      <c r="P6" s="1955" t="s">
        <v>216</v>
      </c>
      <c r="Q6" s="1919"/>
      <c r="R6" s="1919"/>
      <c r="S6" s="1955" t="s">
        <v>216</v>
      </c>
      <c r="T6" s="1919"/>
      <c r="U6" s="1919"/>
      <c r="V6" s="1955" t="s">
        <v>216</v>
      </c>
      <c r="W6" s="1919"/>
      <c r="X6" s="1919"/>
      <c r="Y6" s="1955" t="s">
        <v>239</v>
      </c>
      <c r="Z6" s="1919"/>
      <c r="AA6" s="1943"/>
    </row>
    <row r="7" spans="1:27" ht="24" customHeight="1">
      <c r="A7" s="1967"/>
      <c r="B7" s="40" t="s">
        <v>240</v>
      </c>
      <c r="C7" s="1919"/>
      <c r="D7" s="1919"/>
      <c r="E7" s="1919"/>
      <c r="F7" s="1919"/>
      <c r="G7" s="1919"/>
      <c r="H7" s="1930" t="s">
        <v>241</v>
      </c>
      <c r="I7" s="1919"/>
      <c r="J7" s="34" t="s">
        <v>242</v>
      </c>
      <c r="K7" s="34" t="s">
        <v>242</v>
      </c>
      <c r="L7" s="35" t="s">
        <v>210</v>
      </c>
      <c r="M7" s="1954" t="s">
        <v>243</v>
      </c>
      <c r="N7" s="1919"/>
      <c r="O7" s="1919"/>
      <c r="P7" s="1953" t="s">
        <v>244</v>
      </c>
      <c r="Q7" s="1919"/>
      <c r="R7" s="1919"/>
      <c r="S7" s="1953" t="s">
        <v>245</v>
      </c>
      <c r="T7" s="1919"/>
      <c r="U7" s="1919"/>
      <c r="V7" s="1953" t="s">
        <v>246</v>
      </c>
      <c r="W7" s="1919"/>
      <c r="X7" s="1919"/>
      <c r="Y7" s="1953" t="s">
        <v>247</v>
      </c>
      <c r="Z7" s="1919"/>
      <c r="AA7" s="1943"/>
    </row>
    <row r="8" spans="1:27" ht="24" customHeight="1">
      <c r="A8" s="1967"/>
      <c r="B8" s="41" t="s">
        <v>248</v>
      </c>
      <c r="C8" s="1919"/>
      <c r="D8" s="1919"/>
      <c r="E8" s="1919"/>
      <c r="F8" s="1919"/>
      <c r="G8" s="34" t="s">
        <v>249</v>
      </c>
      <c r="H8" s="1930" t="s">
        <v>250</v>
      </c>
      <c r="I8" s="1919"/>
      <c r="J8" s="34" t="s">
        <v>251</v>
      </c>
      <c r="K8" s="34" t="s">
        <v>251</v>
      </c>
      <c r="L8" s="35" t="s">
        <v>252</v>
      </c>
      <c r="M8" s="1959" t="s">
        <v>253</v>
      </c>
      <c r="N8" s="1919"/>
      <c r="O8" s="1919"/>
      <c r="P8" s="1960" t="s">
        <v>216</v>
      </c>
      <c r="Q8" s="1919"/>
      <c r="R8" s="1919"/>
      <c r="S8" s="1960" t="s">
        <v>254</v>
      </c>
      <c r="T8" s="1919"/>
      <c r="U8" s="1919"/>
      <c r="V8" s="1960" t="s">
        <v>216</v>
      </c>
      <c r="W8" s="1919"/>
      <c r="X8" s="1919"/>
      <c r="Y8" s="1959" t="s">
        <v>255</v>
      </c>
      <c r="Z8" s="1919"/>
      <c r="AA8" s="1919"/>
    </row>
    <row r="9" spans="1:27" ht="24" customHeight="1">
      <c r="A9" s="1967"/>
      <c r="B9" s="42" t="s">
        <v>188</v>
      </c>
      <c r="C9" s="1919"/>
      <c r="D9" s="1919"/>
      <c r="E9" s="1919"/>
      <c r="F9" s="1919"/>
      <c r="G9" s="34" t="s">
        <v>112</v>
      </c>
      <c r="H9" s="34" t="s">
        <v>256</v>
      </c>
      <c r="I9" s="34" t="s">
        <v>241</v>
      </c>
      <c r="J9" s="34" t="s">
        <v>257</v>
      </c>
      <c r="K9" s="34" t="s">
        <v>257</v>
      </c>
      <c r="L9" s="35" t="s">
        <v>210</v>
      </c>
      <c r="M9" s="1958" t="s">
        <v>258</v>
      </c>
      <c r="N9" s="1919"/>
      <c r="O9" s="1919"/>
      <c r="P9" s="1957" t="s">
        <v>259</v>
      </c>
      <c r="Q9" s="1919"/>
      <c r="R9" s="1919"/>
      <c r="S9" s="1957" t="s">
        <v>260</v>
      </c>
      <c r="T9" s="1919"/>
      <c r="U9" s="1919"/>
      <c r="V9" s="1957" t="s">
        <v>261</v>
      </c>
      <c r="W9" s="1919"/>
      <c r="X9" s="1919"/>
      <c r="Y9" s="1957" t="s">
        <v>262</v>
      </c>
      <c r="Z9" s="1919"/>
      <c r="AA9" s="1943"/>
    </row>
    <row r="10" spans="1:27" ht="24" customHeight="1">
      <c r="A10" s="1966" t="s">
        <v>263</v>
      </c>
      <c r="B10" s="33" t="s">
        <v>200</v>
      </c>
      <c r="C10" s="34" t="s">
        <v>264</v>
      </c>
      <c r="D10" s="34" t="s">
        <v>265</v>
      </c>
      <c r="E10" s="34" t="s">
        <v>264</v>
      </c>
      <c r="F10" s="34" t="s">
        <v>266</v>
      </c>
      <c r="G10" s="34" t="s">
        <v>267</v>
      </c>
      <c r="H10" s="34" t="s">
        <v>268</v>
      </c>
      <c r="I10" s="34" t="s">
        <v>207</v>
      </c>
      <c r="J10" s="34" t="s">
        <v>208</v>
      </c>
      <c r="K10" s="34" t="s">
        <v>269</v>
      </c>
      <c r="L10" s="35" t="s">
        <v>210</v>
      </c>
      <c r="M10" s="1962" t="s">
        <v>270</v>
      </c>
      <c r="N10" s="1919"/>
      <c r="O10" s="1919"/>
      <c r="P10" s="1961" t="s">
        <v>271</v>
      </c>
      <c r="Q10" s="1919"/>
      <c r="R10" s="1919"/>
      <c r="S10" s="1961" t="s">
        <v>272</v>
      </c>
      <c r="T10" s="1919"/>
      <c r="U10" s="1919"/>
      <c r="V10" s="1961" t="s">
        <v>273</v>
      </c>
      <c r="W10" s="1919"/>
      <c r="X10" s="1919"/>
      <c r="Y10" s="1961" t="s">
        <v>274</v>
      </c>
      <c r="Z10" s="1919"/>
      <c r="AA10" s="1943"/>
    </row>
    <row r="11" spans="1:27" ht="24" customHeight="1">
      <c r="A11" s="1967"/>
      <c r="B11" s="36" t="s">
        <v>211</v>
      </c>
      <c r="C11" s="34" t="s">
        <v>275</v>
      </c>
      <c r="D11" s="1930" t="s">
        <v>276</v>
      </c>
      <c r="E11" s="1919"/>
      <c r="F11" s="34" t="s">
        <v>277</v>
      </c>
      <c r="G11" s="34" t="s">
        <v>278</v>
      </c>
      <c r="H11" s="34" t="s">
        <v>279</v>
      </c>
      <c r="I11" s="34" t="s">
        <v>212</v>
      </c>
      <c r="J11" s="34" t="s">
        <v>280</v>
      </c>
      <c r="K11" s="34" t="s">
        <v>281</v>
      </c>
      <c r="L11" s="35" t="s">
        <v>282</v>
      </c>
      <c r="M11" s="1944" t="s">
        <v>283</v>
      </c>
      <c r="N11" s="1919"/>
      <c r="O11" s="1919"/>
      <c r="P11" s="1942" t="s">
        <v>216</v>
      </c>
      <c r="Q11" s="1919"/>
      <c r="R11" s="1919"/>
      <c r="S11" s="1942" t="s">
        <v>216</v>
      </c>
      <c r="T11" s="1919"/>
      <c r="U11" s="1919"/>
      <c r="V11" s="1942" t="s">
        <v>216</v>
      </c>
      <c r="W11" s="1919"/>
      <c r="X11" s="1919"/>
      <c r="Y11" s="1942" t="s">
        <v>284</v>
      </c>
      <c r="Z11" s="1919"/>
      <c r="AA11" s="1943"/>
    </row>
    <row r="12" spans="1:27" ht="24" customHeight="1">
      <c r="A12" s="1967"/>
      <c r="B12" s="37" t="s">
        <v>219</v>
      </c>
      <c r="C12" s="1930" t="s">
        <v>285</v>
      </c>
      <c r="D12" s="1919"/>
      <c r="E12" s="1930" t="s">
        <v>286</v>
      </c>
      <c r="F12" s="1919"/>
      <c r="G12" s="34" t="s">
        <v>287</v>
      </c>
      <c r="H12" s="34" t="s">
        <v>288</v>
      </c>
      <c r="I12" s="34" t="s">
        <v>220</v>
      </c>
      <c r="J12" s="34" t="s">
        <v>289</v>
      </c>
      <c r="K12" s="34" t="s">
        <v>221</v>
      </c>
      <c r="L12" s="35" t="s">
        <v>222</v>
      </c>
      <c r="M12" s="1952" t="s">
        <v>290</v>
      </c>
      <c r="N12" s="1919"/>
      <c r="O12" s="1919"/>
      <c r="P12" s="1951" t="s">
        <v>291</v>
      </c>
      <c r="Q12" s="1919"/>
      <c r="R12" s="1919"/>
      <c r="S12" s="1951" t="s">
        <v>292</v>
      </c>
      <c r="T12" s="1919"/>
      <c r="U12" s="1919"/>
      <c r="V12" s="1951" t="s">
        <v>293</v>
      </c>
      <c r="W12" s="1919"/>
      <c r="X12" s="1919"/>
      <c r="Y12" s="1951" t="s">
        <v>294</v>
      </c>
      <c r="Z12" s="1919"/>
      <c r="AA12" s="1943"/>
    </row>
    <row r="13" spans="1:27" ht="24" customHeight="1">
      <c r="A13" s="1967"/>
      <c r="B13" s="38" t="s">
        <v>226</v>
      </c>
      <c r="C13" s="34" t="s">
        <v>295</v>
      </c>
      <c r="D13" s="34" t="s">
        <v>296</v>
      </c>
      <c r="E13" s="34" t="s">
        <v>295</v>
      </c>
      <c r="F13" s="34" t="s">
        <v>99</v>
      </c>
      <c r="G13" s="34" t="s">
        <v>297</v>
      </c>
      <c r="H13" s="34" t="s">
        <v>298</v>
      </c>
      <c r="I13" s="34" t="s">
        <v>227</v>
      </c>
      <c r="J13" s="34" t="s">
        <v>299</v>
      </c>
      <c r="K13" s="34" t="s">
        <v>228</v>
      </c>
      <c r="L13" s="35" t="s">
        <v>229</v>
      </c>
      <c r="M13" s="1949" t="s">
        <v>3826</v>
      </c>
      <c r="N13" s="1919"/>
      <c r="O13" s="1919"/>
      <c r="P13" s="1948" t="s">
        <v>300</v>
      </c>
      <c r="Q13" s="1919"/>
      <c r="R13" s="1919"/>
      <c r="S13" s="1948" t="s">
        <v>301</v>
      </c>
      <c r="T13" s="1919"/>
      <c r="U13" s="1919"/>
      <c r="V13" s="1948" t="s">
        <v>302</v>
      </c>
      <c r="W13" s="1919"/>
      <c r="X13" s="1919"/>
      <c r="Y13" s="1948" t="s">
        <v>303</v>
      </c>
      <c r="Z13" s="1919"/>
      <c r="AA13" s="1943"/>
    </row>
    <row r="14" spans="1:27" ht="24" customHeight="1">
      <c r="A14" s="1967"/>
      <c r="B14" s="39" t="s">
        <v>234</v>
      </c>
      <c r="C14" s="34" t="s">
        <v>304</v>
      </c>
      <c r="D14" s="34" t="s">
        <v>305</v>
      </c>
      <c r="E14" s="34" t="s">
        <v>306</v>
      </c>
      <c r="F14" s="34" t="s">
        <v>307</v>
      </c>
      <c r="G14" s="34" t="s">
        <v>308</v>
      </c>
      <c r="H14" s="34" t="s">
        <v>309</v>
      </c>
      <c r="I14" s="34" t="s">
        <v>235</v>
      </c>
      <c r="J14" s="1930" t="s">
        <v>236</v>
      </c>
      <c r="K14" s="1919"/>
      <c r="L14" s="35" t="s">
        <v>237</v>
      </c>
      <c r="M14" s="1956" t="s">
        <v>3827</v>
      </c>
      <c r="N14" s="1919"/>
      <c r="O14" s="1919"/>
      <c r="P14" s="1955" t="s">
        <v>216</v>
      </c>
      <c r="Q14" s="1919"/>
      <c r="R14" s="1919"/>
      <c r="S14" s="1955" t="s">
        <v>216</v>
      </c>
      <c r="T14" s="1919"/>
      <c r="U14" s="1919"/>
      <c r="V14" s="1955" t="s">
        <v>216</v>
      </c>
      <c r="W14" s="1919"/>
      <c r="X14" s="1919"/>
      <c r="Y14" s="1955" t="s">
        <v>310</v>
      </c>
      <c r="Z14" s="1919"/>
      <c r="AA14" s="1943"/>
    </row>
    <row r="15" spans="1:27" ht="24" customHeight="1">
      <c r="A15" s="1967"/>
      <c r="B15" s="40" t="s">
        <v>240</v>
      </c>
      <c r="C15" s="34" t="s">
        <v>264</v>
      </c>
      <c r="D15" s="34" t="s">
        <v>311</v>
      </c>
      <c r="E15" s="1977" t="s">
        <v>312</v>
      </c>
      <c r="F15" s="1919"/>
      <c r="G15" s="34" t="s">
        <v>205</v>
      </c>
      <c r="H15" s="1930" t="s">
        <v>313</v>
      </c>
      <c r="I15" s="1919"/>
      <c r="J15" s="1930" t="s">
        <v>242</v>
      </c>
      <c r="K15" s="1919"/>
      <c r="L15" s="35" t="s">
        <v>210</v>
      </c>
      <c r="M15" s="1954" t="s">
        <v>314</v>
      </c>
      <c r="N15" s="1919"/>
      <c r="O15" s="1943"/>
      <c r="P15" s="1953" t="s">
        <v>315</v>
      </c>
      <c r="Q15" s="1919"/>
      <c r="R15" s="1919"/>
      <c r="S15" s="1953" t="s">
        <v>316</v>
      </c>
      <c r="T15" s="1919"/>
      <c r="U15" s="1919"/>
      <c r="V15" s="1953" t="s">
        <v>317</v>
      </c>
      <c r="W15" s="1919"/>
      <c r="X15" s="1919"/>
      <c r="Y15" s="1953" t="s">
        <v>318</v>
      </c>
      <c r="Z15" s="1919"/>
      <c r="AA15" s="1943"/>
    </row>
    <row r="16" spans="1:27" ht="24" customHeight="1">
      <c r="A16" s="1967"/>
      <c r="B16" s="41" t="s">
        <v>248</v>
      </c>
      <c r="C16" s="1930" t="s">
        <v>319</v>
      </c>
      <c r="D16" s="1919"/>
      <c r="E16" s="1930" t="s">
        <v>249</v>
      </c>
      <c r="F16" s="1919"/>
      <c r="G16" s="1919"/>
      <c r="H16" s="1930" t="s">
        <v>250</v>
      </c>
      <c r="I16" s="1919"/>
      <c r="J16" s="1930" t="s">
        <v>251</v>
      </c>
      <c r="K16" s="1919"/>
      <c r="L16" s="35" t="s">
        <v>252</v>
      </c>
      <c r="M16" s="1959" t="s">
        <v>320</v>
      </c>
      <c r="N16" s="1919"/>
      <c r="O16" s="1919"/>
      <c r="P16" s="1960" t="s">
        <v>216</v>
      </c>
      <c r="Q16" s="1919"/>
      <c r="R16" s="1919"/>
      <c r="S16" s="1960" t="s">
        <v>321</v>
      </c>
      <c r="T16" s="1919"/>
      <c r="U16" s="1919"/>
      <c r="V16" s="1960" t="s">
        <v>216</v>
      </c>
      <c r="W16" s="1919"/>
      <c r="X16" s="1919"/>
      <c r="Y16" s="1960" t="s">
        <v>322</v>
      </c>
      <c r="Z16" s="1919"/>
      <c r="AA16" s="1943"/>
    </row>
    <row r="17" spans="1:27" ht="24" customHeight="1">
      <c r="A17" s="1976"/>
      <c r="B17" s="43" t="s">
        <v>188</v>
      </c>
      <c r="C17" s="1938" t="s">
        <v>112</v>
      </c>
      <c r="D17" s="1939"/>
      <c r="E17" s="1939"/>
      <c r="F17" s="1939"/>
      <c r="G17" s="1939"/>
      <c r="H17" s="44" t="s">
        <v>256</v>
      </c>
      <c r="I17" s="44" t="s">
        <v>241</v>
      </c>
      <c r="J17" s="1938" t="s">
        <v>257</v>
      </c>
      <c r="K17" s="1939"/>
      <c r="L17" s="45" t="s">
        <v>210</v>
      </c>
      <c r="M17" s="1958" t="s">
        <v>3828</v>
      </c>
      <c r="N17" s="1919"/>
      <c r="O17" s="1919"/>
      <c r="P17" s="1957" t="s">
        <v>323</v>
      </c>
      <c r="Q17" s="1919"/>
      <c r="R17" s="1919"/>
      <c r="S17" s="1957" t="s">
        <v>324</v>
      </c>
      <c r="T17" s="1919"/>
      <c r="U17" s="1919"/>
      <c r="V17" s="1957" t="s">
        <v>325</v>
      </c>
      <c r="W17" s="1919"/>
      <c r="X17" s="1919"/>
      <c r="Y17" s="1957" t="s">
        <v>326</v>
      </c>
      <c r="Z17" s="1919"/>
      <c r="AA17" s="1943"/>
    </row>
    <row r="18" spans="1:27" ht="24" customHeight="1">
      <c r="A18" s="1968" t="s">
        <v>327</v>
      </c>
      <c r="B18" s="1969"/>
      <c r="C18" s="1970" t="s">
        <v>139</v>
      </c>
      <c r="D18" s="1971"/>
      <c r="E18" s="1971"/>
      <c r="F18" s="1971"/>
      <c r="G18" s="1971"/>
      <c r="H18" s="1971"/>
      <c r="I18" s="1971"/>
      <c r="J18" s="1971"/>
      <c r="K18" s="1971"/>
      <c r="L18" s="1972"/>
      <c r="M18" s="1935" t="s">
        <v>328</v>
      </c>
      <c r="N18" s="1936"/>
      <c r="O18" s="1936"/>
      <c r="P18" s="1936"/>
      <c r="Q18" s="1936"/>
      <c r="R18" s="1936"/>
      <c r="S18" s="1936"/>
      <c r="T18" s="1936"/>
      <c r="U18" s="1936"/>
      <c r="V18" s="1936"/>
      <c r="W18" s="1936"/>
      <c r="X18" s="1936"/>
      <c r="Y18" s="1936"/>
      <c r="Z18" s="1936"/>
      <c r="AA18" s="1937"/>
    </row>
    <row r="19" spans="1:27" ht="24" customHeight="1">
      <c r="A19" s="1966" t="s">
        <v>329</v>
      </c>
      <c r="B19" s="1919"/>
      <c r="C19" s="1973" t="s">
        <v>330</v>
      </c>
      <c r="D19" s="1964"/>
      <c r="E19" s="1964"/>
      <c r="F19" s="1964"/>
      <c r="G19" s="1964"/>
      <c r="H19" s="1964"/>
      <c r="I19" s="1964"/>
      <c r="J19" s="1964"/>
      <c r="K19" s="1964"/>
      <c r="L19" s="1974"/>
      <c r="M19" s="1965" t="s">
        <v>3829</v>
      </c>
      <c r="N19" s="1964"/>
      <c r="O19" s="1964"/>
      <c r="P19" s="1964"/>
      <c r="Q19" s="1964"/>
      <c r="R19" s="1964"/>
      <c r="S19" s="1963" t="s">
        <v>3830</v>
      </c>
      <c r="T19" s="1964"/>
      <c r="U19" s="1964"/>
      <c r="V19" s="1964"/>
      <c r="W19" s="1964"/>
      <c r="X19" s="1963" t="s">
        <v>3831</v>
      </c>
      <c r="Y19" s="1964"/>
      <c r="Z19" s="1964"/>
      <c r="AA19" s="1964"/>
    </row>
    <row r="20" spans="1:27" ht="24" customHeight="1">
      <c r="A20" s="1966" t="s">
        <v>331</v>
      </c>
      <c r="B20" s="1919"/>
      <c r="C20" s="1930" t="s">
        <v>332</v>
      </c>
      <c r="D20" s="1919"/>
      <c r="E20" s="1919"/>
      <c r="F20" s="1919"/>
      <c r="G20" s="1919"/>
      <c r="H20" s="1919"/>
      <c r="I20" s="1919"/>
      <c r="J20" s="1919"/>
      <c r="K20" s="1919"/>
      <c r="L20" s="1943"/>
      <c r="M20" s="47" t="s">
        <v>333</v>
      </c>
      <c r="N20" s="47" t="s">
        <v>334</v>
      </c>
      <c r="O20" s="47" t="s">
        <v>335</v>
      </c>
      <c r="P20" s="47" t="s">
        <v>336</v>
      </c>
      <c r="Q20" s="47" t="s">
        <v>337</v>
      </c>
      <c r="R20" s="48" t="s">
        <v>338</v>
      </c>
      <c r="S20" s="49" t="s">
        <v>333</v>
      </c>
      <c r="T20" s="47" t="s">
        <v>334</v>
      </c>
      <c r="U20" s="47" t="s">
        <v>335</v>
      </c>
      <c r="V20" s="47" t="s">
        <v>336</v>
      </c>
      <c r="W20" s="48" t="s">
        <v>338</v>
      </c>
      <c r="X20" s="49" t="s">
        <v>333</v>
      </c>
      <c r="Y20" s="47" t="s">
        <v>334</v>
      </c>
      <c r="Z20" s="47" t="s">
        <v>335</v>
      </c>
      <c r="AA20" s="48" t="s">
        <v>338</v>
      </c>
    </row>
    <row r="21" spans="1:27" ht="24" customHeight="1">
      <c r="A21" s="1967"/>
      <c r="B21" s="1919"/>
      <c r="C21" s="1930" t="s">
        <v>339</v>
      </c>
      <c r="D21" s="1919"/>
      <c r="E21" s="1919"/>
      <c r="F21" s="1919"/>
      <c r="G21" s="1919"/>
      <c r="H21" s="1919"/>
      <c r="I21" s="1919"/>
      <c r="J21" s="1919"/>
      <c r="K21" s="1919"/>
      <c r="L21" s="1943"/>
      <c r="M21" s="47" t="s">
        <v>340</v>
      </c>
      <c r="N21" s="47" t="s">
        <v>341</v>
      </c>
      <c r="O21" s="47" t="s">
        <v>342</v>
      </c>
      <c r="P21" s="47" t="s">
        <v>343</v>
      </c>
      <c r="Q21" s="47" t="s">
        <v>344</v>
      </c>
      <c r="R21" s="48">
        <v>2500</v>
      </c>
      <c r="S21" s="50" t="s">
        <v>340</v>
      </c>
      <c r="T21" s="51" t="s">
        <v>345</v>
      </c>
      <c r="U21" s="51" t="s">
        <v>346</v>
      </c>
      <c r="V21" s="51" t="s">
        <v>344</v>
      </c>
      <c r="W21" s="52">
        <v>2375</v>
      </c>
      <c r="X21" s="49" t="s">
        <v>347</v>
      </c>
      <c r="Y21" s="47" t="s">
        <v>342</v>
      </c>
      <c r="Z21" s="47" t="s">
        <v>343</v>
      </c>
      <c r="AA21" s="48">
        <v>2250</v>
      </c>
    </row>
    <row r="22" spans="1:27" ht="24" customHeight="1">
      <c r="A22" s="1967"/>
      <c r="B22" s="1919"/>
      <c r="C22" s="1930" t="s">
        <v>348</v>
      </c>
      <c r="D22" s="1919"/>
      <c r="E22" s="1919"/>
      <c r="F22" s="1919"/>
      <c r="G22" s="1919"/>
      <c r="H22" s="1919"/>
      <c r="I22" s="1919"/>
      <c r="J22" s="1919"/>
      <c r="K22" s="1919"/>
      <c r="L22" s="1943"/>
      <c r="M22" s="47" t="s">
        <v>349</v>
      </c>
      <c r="N22" s="47" t="s">
        <v>341</v>
      </c>
      <c r="O22" s="47" t="s">
        <v>342</v>
      </c>
      <c r="P22" s="47" t="s">
        <v>343</v>
      </c>
      <c r="Q22" s="47" t="s">
        <v>350</v>
      </c>
      <c r="R22" s="48">
        <v>2400</v>
      </c>
      <c r="S22" s="49" t="s">
        <v>349</v>
      </c>
      <c r="T22" s="47" t="s">
        <v>351</v>
      </c>
      <c r="U22" s="47" t="s">
        <v>343</v>
      </c>
      <c r="V22" s="47" t="s">
        <v>344</v>
      </c>
      <c r="W22" s="48">
        <v>2375</v>
      </c>
      <c r="X22" s="49" t="s">
        <v>352</v>
      </c>
      <c r="Y22" s="47" t="s">
        <v>343</v>
      </c>
      <c r="Z22" s="47" t="s">
        <v>344</v>
      </c>
      <c r="AA22" s="48">
        <v>2250</v>
      </c>
    </row>
    <row r="23" spans="1:27" ht="24" customHeight="1">
      <c r="A23" s="1967"/>
      <c r="B23" s="1919"/>
      <c r="C23" s="1930" t="s">
        <v>353</v>
      </c>
      <c r="D23" s="1919"/>
      <c r="E23" s="1919"/>
      <c r="F23" s="1919"/>
      <c r="G23" s="1919"/>
      <c r="H23" s="1919"/>
      <c r="I23" s="1919"/>
      <c r="J23" s="1919"/>
      <c r="K23" s="1919"/>
      <c r="L23" s="1943"/>
      <c r="M23" s="47" t="s">
        <v>340</v>
      </c>
      <c r="N23" s="47" t="s">
        <v>341</v>
      </c>
      <c r="O23" s="47" t="s">
        <v>342</v>
      </c>
      <c r="P23" s="47" t="s">
        <v>346</v>
      </c>
      <c r="Q23" s="47" t="s">
        <v>350</v>
      </c>
      <c r="R23" s="48">
        <v>2400</v>
      </c>
      <c r="S23" s="49" t="s">
        <v>349</v>
      </c>
      <c r="T23" s="53" t="s">
        <v>3832</v>
      </c>
      <c r="U23" s="47" t="s">
        <v>342</v>
      </c>
      <c r="V23" s="47" t="s">
        <v>346</v>
      </c>
      <c r="W23" s="48">
        <v>2375</v>
      </c>
      <c r="X23" s="49" t="s">
        <v>354</v>
      </c>
      <c r="Y23" s="47" t="s">
        <v>342</v>
      </c>
      <c r="Z23" s="47" t="s">
        <v>346</v>
      </c>
      <c r="AA23" s="48">
        <v>2225</v>
      </c>
    </row>
    <row r="24" spans="1:27" ht="24" customHeight="1">
      <c r="A24" s="1967"/>
      <c r="B24" s="1919"/>
      <c r="C24" s="1930" t="s">
        <v>355</v>
      </c>
      <c r="D24" s="1919"/>
      <c r="E24" s="1919"/>
      <c r="F24" s="1919"/>
      <c r="G24" s="1919"/>
      <c r="H24" s="1919"/>
      <c r="I24" s="1919"/>
      <c r="J24" s="1919"/>
      <c r="K24" s="1919"/>
      <c r="L24" s="1943"/>
      <c r="M24" s="47" t="s">
        <v>340</v>
      </c>
      <c r="N24" s="47" t="s">
        <v>341</v>
      </c>
      <c r="O24" s="47" t="s">
        <v>351</v>
      </c>
      <c r="P24" s="47" t="s">
        <v>356</v>
      </c>
      <c r="Q24" s="47" t="s">
        <v>344</v>
      </c>
      <c r="R24" s="48">
        <v>2400</v>
      </c>
      <c r="S24" s="49" t="s">
        <v>345</v>
      </c>
      <c r="T24" s="47" t="s">
        <v>342</v>
      </c>
      <c r="U24" s="47" t="s">
        <v>343</v>
      </c>
      <c r="V24" s="47" t="s">
        <v>357</v>
      </c>
      <c r="W24" s="48">
        <v>2375</v>
      </c>
      <c r="X24" s="49" t="s">
        <v>354</v>
      </c>
      <c r="Y24" s="47" t="s">
        <v>351</v>
      </c>
      <c r="Z24" s="47" t="s">
        <v>343</v>
      </c>
      <c r="AA24" s="48">
        <v>2225</v>
      </c>
    </row>
    <row r="25" spans="1:27" ht="24" customHeight="1">
      <c r="A25" s="1966" t="s">
        <v>358</v>
      </c>
      <c r="B25" s="1919"/>
      <c r="C25" s="1930" t="s">
        <v>359</v>
      </c>
      <c r="D25" s="1919"/>
      <c r="E25" s="1919"/>
      <c r="F25" s="1919"/>
      <c r="G25" s="1919"/>
      <c r="H25" s="1919"/>
      <c r="I25" s="1919"/>
      <c r="J25" s="1919"/>
      <c r="K25" s="1919"/>
      <c r="L25" s="1943"/>
      <c r="M25" s="47" t="s">
        <v>360</v>
      </c>
      <c r="N25" s="47" t="s">
        <v>345</v>
      </c>
      <c r="O25" s="47" t="s">
        <v>342</v>
      </c>
      <c r="P25" s="47" t="s">
        <v>343</v>
      </c>
      <c r="Q25" s="47" t="s">
        <v>344</v>
      </c>
      <c r="R25" s="48">
        <v>2400</v>
      </c>
      <c r="S25" s="49" t="s">
        <v>340</v>
      </c>
      <c r="T25" s="47" t="s">
        <v>341</v>
      </c>
      <c r="U25" s="47" t="s">
        <v>351</v>
      </c>
      <c r="V25" s="47" t="s">
        <v>357</v>
      </c>
      <c r="W25" s="48">
        <v>2375</v>
      </c>
      <c r="X25" s="49" t="s">
        <v>361</v>
      </c>
      <c r="Y25" s="47" t="s">
        <v>343</v>
      </c>
      <c r="Z25" s="47" t="s">
        <v>357</v>
      </c>
      <c r="AA25" s="48">
        <v>2225</v>
      </c>
    </row>
    <row r="26" spans="1:27" ht="24" customHeight="1">
      <c r="A26" s="1966" t="s">
        <v>362</v>
      </c>
      <c r="B26" s="1919"/>
      <c r="C26" s="1930" t="s">
        <v>363</v>
      </c>
      <c r="D26" s="1919"/>
      <c r="E26" s="1919"/>
      <c r="F26" s="1919"/>
      <c r="G26" s="1919"/>
      <c r="H26" s="1919"/>
      <c r="I26" s="1919"/>
      <c r="J26" s="1919"/>
      <c r="K26" s="1919"/>
      <c r="L26" s="1943"/>
      <c r="M26" s="47" t="s">
        <v>340</v>
      </c>
      <c r="N26" s="47" t="s">
        <v>364</v>
      </c>
      <c r="O26" s="47" t="s">
        <v>351</v>
      </c>
      <c r="P26" s="47" t="s">
        <v>343</v>
      </c>
      <c r="Q26" s="47" t="s">
        <v>344</v>
      </c>
      <c r="R26" s="48">
        <v>2400</v>
      </c>
      <c r="S26" s="49" t="s">
        <v>340</v>
      </c>
      <c r="T26" s="47" t="s">
        <v>345</v>
      </c>
      <c r="U26" s="47" t="s">
        <v>365</v>
      </c>
      <c r="V26" s="47" t="s">
        <v>350</v>
      </c>
      <c r="W26" s="48">
        <v>2300</v>
      </c>
      <c r="X26" s="49" t="s">
        <v>361</v>
      </c>
      <c r="Y26" s="47" t="s">
        <v>346</v>
      </c>
      <c r="Z26" s="47" t="s">
        <v>344</v>
      </c>
      <c r="AA26" s="48">
        <v>2225</v>
      </c>
    </row>
    <row r="27" spans="1:27" ht="24" customHeight="1">
      <c r="A27" s="1967"/>
      <c r="B27" s="1919"/>
      <c r="C27" s="1930" t="s">
        <v>366</v>
      </c>
      <c r="D27" s="1919"/>
      <c r="E27" s="1919"/>
      <c r="F27" s="1919"/>
      <c r="G27" s="1919"/>
      <c r="H27" s="1919"/>
      <c r="I27" s="1919"/>
      <c r="J27" s="1919"/>
      <c r="K27" s="1919"/>
      <c r="L27" s="1943"/>
      <c r="M27" s="47" t="s">
        <v>340</v>
      </c>
      <c r="N27" s="47" t="s">
        <v>345</v>
      </c>
      <c r="O27" s="47" t="s">
        <v>367</v>
      </c>
      <c r="P27" s="47" t="s">
        <v>343</v>
      </c>
      <c r="Q27" s="47" t="s">
        <v>344</v>
      </c>
      <c r="R27" s="48">
        <v>2400</v>
      </c>
      <c r="S27" s="49" t="s">
        <v>349</v>
      </c>
      <c r="T27" s="47" t="s">
        <v>351</v>
      </c>
      <c r="U27" s="47" t="s">
        <v>346</v>
      </c>
      <c r="V27" s="47" t="s">
        <v>350</v>
      </c>
      <c r="W27" s="48">
        <v>2300</v>
      </c>
      <c r="X27" s="49" t="s">
        <v>368</v>
      </c>
      <c r="Y27" s="47" t="s">
        <v>343</v>
      </c>
      <c r="Z27" s="47" t="s">
        <v>369</v>
      </c>
      <c r="AA27" s="48">
        <v>2250</v>
      </c>
    </row>
    <row r="28" spans="1:27" ht="24" customHeight="1">
      <c r="A28" s="1976"/>
      <c r="B28" s="1939"/>
      <c r="C28" s="1938" t="s">
        <v>370</v>
      </c>
      <c r="D28" s="1939"/>
      <c r="E28" s="1939"/>
      <c r="F28" s="1939"/>
      <c r="G28" s="1939"/>
      <c r="H28" s="1939"/>
      <c r="I28" s="1939"/>
      <c r="J28" s="1939"/>
      <c r="K28" s="1939"/>
      <c r="L28" s="1975"/>
      <c r="M28" s="47" t="s">
        <v>349</v>
      </c>
      <c r="N28" s="47" t="s">
        <v>364</v>
      </c>
      <c r="O28" s="47" t="s">
        <v>342</v>
      </c>
      <c r="P28" s="47" t="s">
        <v>343</v>
      </c>
      <c r="Q28" s="47" t="s">
        <v>344</v>
      </c>
      <c r="R28" s="48">
        <v>2400</v>
      </c>
      <c r="S28" s="49" t="s">
        <v>349</v>
      </c>
      <c r="T28" s="47" t="s">
        <v>345</v>
      </c>
      <c r="U28" s="47" t="s">
        <v>346</v>
      </c>
      <c r="V28" s="47" t="s">
        <v>350</v>
      </c>
      <c r="W28" s="48">
        <v>2300</v>
      </c>
      <c r="X28" s="49" t="s">
        <v>371</v>
      </c>
      <c r="Y28" s="47" t="s">
        <v>342</v>
      </c>
      <c r="Z28" s="47" t="s">
        <v>365</v>
      </c>
      <c r="AA28" s="48">
        <v>2200</v>
      </c>
    </row>
    <row r="29" spans="1:27" ht="24" customHeight="1">
      <c r="A29" s="1968" t="s">
        <v>372</v>
      </c>
      <c r="B29" s="1964"/>
      <c r="C29" s="1973" t="s">
        <v>139</v>
      </c>
      <c r="D29" s="1964"/>
      <c r="E29" s="1964"/>
      <c r="F29" s="1964"/>
      <c r="G29" s="1964"/>
      <c r="H29" s="1964"/>
      <c r="I29" s="1964"/>
      <c r="J29" s="1964"/>
      <c r="K29" s="1964"/>
      <c r="L29" s="54" t="s">
        <v>373</v>
      </c>
      <c r="M29" s="47" t="s">
        <v>340</v>
      </c>
      <c r="N29" s="47" t="s">
        <v>341</v>
      </c>
      <c r="O29" s="47" t="s">
        <v>367</v>
      </c>
      <c r="P29" s="47" t="s">
        <v>346</v>
      </c>
      <c r="Q29" s="47" t="s">
        <v>344</v>
      </c>
      <c r="R29" s="48">
        <v>2400</v>
      </c>
      <c r="S29" s="49" t="s">
        <v>371</v>
      </c>
      <c r="T29" s="47" t="s">
        <v>351</v>
      </c>
      <c r="U29" s="47" t="s">
        <v>343</v>
      </c>
      <c r="V29" s="47" t="s">
        <v>350</v>
      </c>
      <c r="W29" s="48">
        <v>2300</v>
      </c>
      <c r="X29" s="49" t="s">
        <v>371</v>
      </c>
      <c r="Y29" s="47" t="s">
        <v>368</v>
      </c>
      <c r="Z29" s="47" t="s">
        <v>344</v>
      </c>
      <c r="AA29" s="48">
        <v>2200</v>
      </c>
    </row>
    <row r="30" spans="1:27" ht="24" customHeight="1">
      <c r="A30" s="1966" t="s">
        <v>374</v>
      </c>
      <c r="B30" s="1919"/>
      <c r="C30" s="1930" t="s">
        <v>375</v>
      </c>
      <c r="D30" s="1919"/>
      <c r="E30" s="1919"/>
      <c r="F30" s="1919"/>
      <c r="G30" s="1919"/>
      <c r="H30" s="1919"/>
      <c r="I30" s="1919"/>
      <c r="J30" s="1919"/>
      <c r="K30" s="1919"/>
      <c r="L30" s="35">
        <v>5</v>
      </c>
      <c r="M30" s="47" t="s">
        <v>340</v>
      </c>
      <c r="N30" s="47" t="s">
        <v>341</v>
      </c>
      <c r="O30" s="47" t="s">
        <v>342</v>
      </c>
      <c r="P30" s="47" t="s">
        <v>356</v>
      </c>
      <c r="Q30" s="47" t="s">
        <v>357</v>
      </c>
      <c r="R30" s="48">
        <v>2400</v>
      </c>
      <c r="S30" s="49" t="s">
        <v>349</v>
      </c>
      <c r="T30" s="47" t="s">
        <v>341</v>
      </c>
      <c r="U30" s="47" t="s">
        <v>351</v>
      </c>
      <c r="V30" s="47" t="s">
        <v>343</v>
      </c>
      <c r="W30" s="48">
        <v>2300</v>
      </c>
      <c r="X30" s="49" t="s">
        <v>371</v>
      </c>
      <c r="Y30" s="47" t="s">
        <v>368</v>
      </c>
      <c r="Z30" s="47" t="s">
        <v>343</v>
      </c>
      <c r="AA30" s="48">
        <v>2200</v>
      </c>
    </row>
    <row r="31" spans="1:27" ht="24" customHeight="1">
      <c r="A31" s="1966" t="s">
        <v>376</v>
      </c>
      <c r="B31" s="1919"/>
      <c r="C31" s="1930" t="s">
        <v>377</v>
      </c>
      <c r="D31" s="1919"/>
      <c r="E31" s="1919"/>
      <c r="F31" s="1919"/>
      <c r="G31" s="1919"/>
      <c r="H31" s="1919"/>
      <c r="I31" s="1919"/>
      <c r="J31" s="1919"/>
      <c r="K31" s="1919"/>
      <c r="L31" s="35">
        <v>80</v>
      </c>
      <c r="M31" s="47" t="s">
        <v>360</v>
      </c>
      <c r="N31" s="47" t="s">
        <v>341</v>
      </c>
      <c r="O31" s="47" t="s">
        <v>342</v>
      </c>
      <c r="P31" s="47" t="s">
        <v>343</v>
      </c>
      <c r="Q31" s="47" t="s">
        <v>357</v>
      </c>
      <c r="R31" s="48">
        <v>2400</v>
      </c>
      <c r="S31" s="49" t="s">
        <v>371</v>
      </c>
      <c r="T31" s="47" t="s">
        <v>341</v>
      </c>
      <c r="U31" s="47" t="s">
        <v>342</v>
      </c>
      <c r="V31" s="47" t="s">
        <v>343</v>
      </c>
      <c r="W31" s="48">
        <v>2300</v>
      </c>
      <c r="X31" s="49" t="s">
        <v>371</v>
      </c>
      <c r="Y31" s="47" t="s">
        <v>341</v>
      </c>
      <c r="Z31" s="47" t="s">
        <v>365</v>
      </c>
      <c r="AA31" s="48">
        <v>2200</v>
      </c>
    </row>
    <row r="32" spans="1:27" ht="24" customHeight="1">
      <c r="A32" s="1966" t="s">
        <v>75</v>
      </c>
      <c r="B32" s="1919"/>
      <c r="C32" s="1930" t="s">
        <v>378</v>
      </c>
      <c r="D32" s="1919"/>
      <c r="E32" s="1919"/>
      <c r="F32" s="1919"/>
      <c r="G32" s="1919"/>
      <c r="H32" s="1919"/>
      <c r="I32" s="1919"/>
      <c r="J32" s="1919"/>
      <c r="K32" s="1919"/>
      <c r="L32" s="35">
        <v>30</v>
      </c>
      <c r="M32" s="47" t="s">
        <v>349</v>
      </c>
      <c r="N32" s="47" t="s">
        <v>341</v>
      </c>
      <c r="O32" s="47" t="s">
        <v>351</v>
      </c>
      <c r="P32" s="47" t="s">
        <v>356</v>
      </c>
      <c r="Q32" s="47" t="s">
        <v>350</v>
      </c>
      <c r="R32" s="48">
        <v>2375</v>
      </c>
      <c r="S32" s="49" t="s">
        <v>345</v>
      </c>
      <c r="T32" s="47" t="s">
        <v>342</v>
      </c>
      <c r="U32" s="47" t="s">
        <v>346</v>
      </c>
      <c r="V32" s="47" t="s">
        <v>344</v>
      </c>
      <c r="W32" s="48">
        <v>2300</v>
      </c>
      <c r="X32" s="49" t="s">
        <v>371</v>
      </c>
      <c r="Y32" s="47" t="s">
        <v>351</v>
      </c>
      <c r="Z32" s="47" t="s">
        <v>357</v>
      </c>
      <c r="AA32" s="48">
        <v>2225</v>
      </c>
    </row>
    <row r="33" spans="1:27" ht="24" customHeight="1">
      <c r="A33" s="1966" t="s">
        <v>379</v>
      </c>
      <c r="B33" s="1919"/>
      <c r="C33" s="1930" t="s">
        <v>380</v>
      </c>
      <c r="D33" s="1919"/>
      <c r="E33" s="1919"/>
      <c r="F33" s="1919"/>
      <c r="G33" s="1919"/>
      <c r="H33" s="1919"/>
      <c r="I33" s="1919"/>
      <c r="J33" s="1919"/>
      <c r="K33" s="1919"/>
      <c r="L33" s="35">
        <v>40</v>
      </c>
      <c r="M33" s="47" t="s">
        <v>349</v>
      </c>
      <c r="N33" s="47" t="s">
        <v>345</v>
      </c>
      <c r="O33" s="47" t="s">
        <v>367</v>
      </c>
      <c r="P33" s="47" t="s">
        <v>343</v>
      </c>
      <c r="Q33" s="47" t="s">
        <v>350</v>
      </c>
      <c r="R33" s="48">
        <v>2375</v>
      </c>
      <c r="S33" s="49" t="s">
        <v>381</v>
      </c>
      <c r="T33" s="47" t="s">
        <v>342</v>
      </c>
      <c r="U33" s="47" t="s">
        <v>343</v>
      </c>
      <c r="V33" s="47" t="s">
        <v>344</v>
      </c>
      <c r="W33" s="48">
        <v>2300</v>
      </c>
      <c r="X33" s="49" t="s">
        <v>371</v>
      </c>
      <c r="Y33" s="47" t="s">
        <v>345</v>
      </c>
      <c r="Z33" s="47" t="s">
        <v>346</v>
      </c>
      <c r="AA33" s="48">
        <v>2225</v>
      </c>
    </row>
    <row r="34" spans="1:27" ht="24" customHeight="1">
      <c r="A34" s="1966" t="s">
        <v>382</v>
      </c>
      <c r="B34" s="1919"/>
      <c r="C34" s="1930" t="s">
        <v>383</v>
      </c>
      <c r="D34" s="1919"/>
      <c r="E34" s="1919"/>
      <c r="F34" s="1919"/>
      <c r="G34" s="1919"/>
      <c r="H34" s="1919"/>
      <c r="I34" s="1919"/>
      <c r="J34" s="1919"/>
      <c r="K34" s="1919"/>
      <c r="L34" s="35">
        <v>30</v>
      </c>
      <c r="M34" s="47" t="s">
        <v>371</v>
      </c>
      <c r="N34" s="47" t="s">
        <v>364</v>
      </c>
      <c r="O34" s="47" t="s">
        <v>342</v>
      </c>
      <c r="P34" s="47" t="s">
        <v>343</v>
      </c>
      <c r="Q34" s="47" t="s">
        <v>350</v>
      </c>
      <c r="R34" s="48">
        <v>2375</v>
      </c>
      <c r="S34" s="49" t="s">
        <v>360</v>
      </c>
      <c r="T34" s="47" t="s">
        <v>381</v>
      </c>
      <c r="U34" s="47" t="s">
        <v>346</v>
      </c>
      <c r="V34" s="47" t="s">
        <v>344</v>
      </c>
      <c r="W34" s="48">
        <v>2300</v>
      </c>
      <c r="X34" s="49" t="s">
        <v>371</v>
      </c>
      <c r="Y34" s="47" t="s">
        <v>365</v>
      </c>
      <c r="Z34" s="47" t="s">
        <v>344</v>
      </c>
      <c r="AA34" s="48">
        <v>2250</v>
      </c>
    </row>
    <row r="35" spans="1:27" ht="24" customHeight="1">
      <c r="A35" s="1966" t="s">
        <v>384</v>
      </c>
      <c r="B35" s="1919"/>
      <c r="C35" s="1930" t="s">
        <v>385</v>
      </c>
      <c r="D35" s="1919"/>
      <c r="E35" s="1919"/>
      <c r="F35" s="1919"/>
      <c r="G35" s="1919"/>
      <c r="H35" s="1919"/>
      <c r="I35" s="1919"/>
      <c r="J35" s="1919"/>
      <c r="K35" s="1919"/>
      <c r="L35" s="35">
        <v>180</v>
      </c>
      <c r="M35" s="47" t="s">
        <v>360</v>
      </c>
      <c r="N35" s="47" t="s">
        <v>345</v>
      </c>
      <c r="O35" s="47" t="s">
        <v>342</v>
      </c>
      <c r="P35" s="47" t="s">
        <v>346</v>
      </c>
      <c r="Q35" s="47" t="s">
        <v>350</v>
      </c>
      <c r="R35" s="48">
        <v>2375</v>
      </c>
      <c r="S35" s="49" t="s">
        <v>340</v>
      </c>
      <c r="T35" s="47" t="s">
        <v>368</v>
      </c>
      <c r="U35" s="47" t="s">
        <v>343</v>
      </c>
      <c r="V35" s="47" t="s">
        <v>344</v>
      </c>
      <c r="W35" s="48">
        <v>2300</v>
      </c>
      <c r="X35" s="49" t="s">
        <v>371</v>
      </c>
      <c r="Y35" s="47" t="s">
        <v>342</v>
      </c>
      <c r="Z35" s="47" t="s">
        <v>369</v>
      </c>
      <c r="AA35" s="48">
        <v>2250</v>
      </c>
    </row>
    <row r="36" spans="1:27" ht="24" customHeight="1">
      <c r="A36" s="1966" t="s">
        <v>386</v>
      </c>
      <c r="B36" s="1919"/>
      <c r="C36" s="1930" t="s">
        <v>387</v>
      </c>
      <c r="D36" s="1919"/>
      <c r="E36" s="1919"/>
      <c r="F36" s="1919"/>
      <c r="G36" s="1919"/>
      <c r="H36" s="1919"/>
      <c r="I36" s="1919"/>
      <c r="J36" s="1919"/>
      <c r="K36" s="1919"/>
      <c r="L36" s="35">
        <v>60</v>
      </c>
      <c r="M36" s="47" t="s">
        <v>340</v>
      </c>
      <c r="N36" s="47" t="s">
        <v>364</v>
      </c>
      <c r="O36" s="47" t="s">
        <v>351</v>
      </c>
      <c r="P36" s="47" t="s">
        <v>346</v>
      </c>
      <c r="Q36" s="47" t="s">
        <v>350</v>
      </c>
      <c r="R36" s="48">
        <v>2375</v>
      </c>
      <c r="S36" s="49" t="s">
        <v>340</v>
      </c>
      <c r="T36" s="47" t="s">
        <v>341</v>
      </c>
      <c r="U36" s="47" t="s">
        <v>365</v>
      </c>
      <c r="V36" s="47" t="s">
        <v>344</v>
      </c>
      <c r="W36" s="48">
        <v>2300</v>
      </c>
      <c r="X36" s="49" t="s">
        <v>371</v>
      </c>
      <c r="Y36" s="47" t="s">
        <v>351</v>
      </c>
      <c r="Z36" s="47" t="s">
        <v>346</v>
      </c>
      <c r="AA36" s="48">
        <v>2250</v>
      </c>
    </row>
    <row r="37" spans="1:27" ht="24" customHeight="1">
      <c r="A37" s="1966" t="s">
        <v>112</v>
      </c>
      <c r="B37" s="1919"/>
      <c r="C37" s="1930" t="s">
        <v>388</v>
      </c>
      <c r="D37" s="1919"/>
      <c r="E37" s="1919"/>
      <c r="F37" s="1919"/>
      <c r="G37" s="1919"/>
      <c r="H37" s="1919"/>
      <c r="I37" s="1919"/>
      <c r="J37" s="1919"/>
      <c r="K37" s="1919"/>
      <c r="L37" s="35">
        <v>30</v>
      </c>
      <c r="M37" s="47" t="s">
        <v>340</v>
      </c>
      <c r="N37" s="47" t="s">
        <v>341</v>
      </c>
      <c r="O37" s="47" t="s">
        <v>367</v>
      </c>
      <c r="P37" s="47" t="s">
        <v>365</v>
      </c>
      <c r="Q37" s="47" t="s">
        <v>350</v>
      </c>
      <c r="R37" s="48">
        <v>2375</v>
      </c>
      <c r="S37" s="49" t="s">
        <v>340</v>
      </c>
      <c r="T37" s="47" t="s">
        <v>341</v>
      </c>
      <c r="U37" s="47" t="s">
        <v>368</v>
      </c>
      <c r="V37" s="47" t="s">
        <v>344</v>
      </c>
      <c r="W37" s="48">
        <v>2300</v>
      </c>
      <c r="X37" s="49" t="s">
        <v>371</v>
      </c>
      <c r="Y37" s="47" t="s">
        <v>341</v>
      </c>
      <c r="Z37" s="47" t="s">
        <v>368</v>
      </c>
      <c r="AA37" s="48">
        <v>2250</v>
      </c>
    </row>
    <row r="38" spans="1:27" ht="24" customHeight="1">
      <c r="A38" s="1966" t="s">
        <v>204</v>
      </c>
      <c r="B38" s="1919"/>
      <c r="C38" s="1930" t="s">
        <v>389</v>
      </c>
      <c r="D38" s="1919"/>
      <c r="E38" s="1919"/>
      <c r="F38" s="1919"/>
      <c r="G38" s="1919"/>
      <c r="H38" s="1919"/>
      <c r="I38" s="1919"/>
      <c r="J38" s="1919"/>
      <c r="K38" s="1919"/>
      <c r="L38" s="35">
        <v>60</v>
      </c>
      <c r="M38" s="47" t="s">
        <v>360</v>
      </c>
      <c r="N38" s="47" t="s">
        <v>345</v>
      </c>
      <c r="O38" s="47" t="s">
        <v>351</v>
      </c>
      <c r="P38" s="47" t="s">
        <v>356</v>
      </c>
      <c r="Q38" s="47" t="s">
        <v>344</v>
      </c>
      <c r="R38" s="48">
        <v>2375</v>
      </c>
      <c r="S38" s="49" t="s">
        <v>340</v>
      </c>
      <c r="T38" s="47" t="s">
        <v>381</v>
      </c>
      <c r="U38" s="47" t="s">
        <v>343</v>
      </c>
      <c r="V38" s="47" t="s">
        <v>344</v>
      </c>
      <c r="W38" s="48">
        <v>2300</v>
      </c>
      <c r="X38" s="49" t="s">
        <v>371</v>
      </c>
      <c r="Y38" s="47" t="s">
        <v>381</v>
      </c>
      <c r="Z38" s="47" t="s">
        <v>343</v>
      </c>
      <c r="AA38" s="48">
        <v>2250</v>
      </c>
    </row>
    <row r="39" spans="1:27" ht="24" customHeight="1">
      <c r="A39" s="1966" t="s">
        <v>266</v>
      </c>
      <c r="B39" s="1919"/>
      <c r="C39" s="1930" t="s">
        <v>390</v>
      </c>
      <c r="D39" s="1919"/>
      <c r="E39" s="1919"/>
      <c r="F39" s="1919"/>
      <c r="G39" s="1919"/>
      <c r="H39" s="1919"/>
      <c r="I39" s="1919"/>
      <c r="J39" s="1919"/>
      <c r="K39" s="1919"/>
      <c r="L39" s="35">
        <v>3</v>
      </c>
      <c r="M39" s="47" t="s">
        <v>340</v>
      </c>
      <c r="N39" s="47" t="s">
        <v>364</v>
      </c>
      <c r="O39" s="47" t="s">
        <v>368</v>
      </c>
      <c r="P39" s="47" t="s">
        <v>356</v>
      </c>
      <c r="Q39" s="47" t="s">
        <v>344</v>
      </c>
      <c r="R39" s="48">
        <v>2375</v>
      </c>
      <c r="S39" s="49" t="s">
        <v>349</v>
      </c>
      <c r="T39" s="47" t="s">
        <v>342</v>
      </c>
      <c r="U39" s="47" t="s">
        <v>346</v>
      </c>
      <c r="V39" s="47" t="s">
        <v>344</v>
      </c>
      <c r="W39" s="48">
        <v>2300</v>
      </c>
      <c r="X39" s="49" t="s">
        <v>381</v>
      </c>
      <c r="Y39" s="47" t="s">
        <v>343</v>
      </c>
      <c r="Z39" s="47" t="s">
        <v>369</v>
      </c>
      <c r="AA39" s="48">
        <v>2200</v>
      </c>
    </row>
    <row r="40" spans="1:27" ht="24" customHeight="1">
      <c r="A40" s="1966" t="s">
        <v>277</v>
      </c>
      <c r="B40" s="1919"/>
      <c r="C40" s="1930" t="s">
        <v>391</v>
      </c>
      <c r="D40" s="1919"/>
      <c r="E40" s="1919"/>
      <c r="F40" s="1919"/>
      <c r="G40" s="1919"/>
      <c r="H40" s="1919"/>
      <c r="I40" s="1919"/>
      <c r="J40" s="1919"/>
      <c r="K40" s="1919"/>
      <c r="L40" s="35">
        <v>5</v>
      </c>
      <c r="M40" s="47" t="s">
        <v>360</v>
      </c>
      <c r="N40" s="47" t="s">
        <v>381</v>
      </c>
      <c r="O40" s="47" t="s">
        <v>367</v>
      </c>
      <c r="P40" s="47" t="s">
        <v>343</v>
      </c>
      <c r="Q40" s="47" t="s">
        <v>344</v>
      </c>
      <c r="R40" s="48">
        <v>2375</v>
      </c>
      <c r="S40" s="49" t="s">
        <v>349</v>
      </c>
      <c r="T40" s="47" t="s">
        <v>368</v>
      </c>
      <c r="U40" s="47" t="s">
        <v>356</v>
      </c>
      <c r="V40" s="47" t="s">
        <v>344</v>
      </c>
      <c r="W40" s="48">
        <v>2300</v>
      </c>
      <c r="X40" s="49" t="s">
        <v>381</v>
      </c>
      <c r="Y40" s="47" t="s">
        <v>365</v>
      </c>
      <c r="Z40" s="47" t="s">
        <v>344</v>
      </c>
      <c r="AA40" s="48">
        <v>2200</v>
      </c>
    </row>
    <row r="41" spans="1:27" ht="24" customHeight="1">
      <c r="A41" s="1966" t="s">
        <v>286</v>
      </c>
      <c r="B41" s="1919"/>
      <c r="C41" s="1930" t="s">
        <v>392</v>
      </c>
      <c r="D41" s="1919"/>
      <c r="E41" s="1919"/>
      <c r="F41" s="1919"/>
      <c r="G41" s="1919"/>
      <c r="H41" s="1919"/>
      <c r="I41" s="1919"/>
      <c r="J41" s="1919"/>
      <c r="K41" s="1919"/>
      <c r="L41" s="35">
        <v>25</v>
      </c>
      <c r="M41" s="47" t="s">
        <v>349</v>
      </c>
      <c r="N41" s="47" t="s">
        <v>364</v>
      </c>
      <c r="O41" s="47" t="s">
        <v>367</v>
      </c>
      <c r="P41" s="47" t="s">
        <v>346</v>
      </c>
      <c r="Q41" s="47" t="s">
        <v>344</v>
      </c>
      <c r="R41" s="48">
        <v>2375</v>
      </c>
      <c r="S41" s="49" t="s">
        <v>349</v>
      </c>
      <c r="T41" s="47" t="s">
        <v>341</v>
      </c>
      <c r="U41" s="47" t="s">
        <v>346</v>
      </c>
      <c r="V41" s="47" t="s">
        <v>344</v>
      </c>
      <c r="W41" s="48">
        <v>2300</v>
      </c>
      <c r="X41" s="49" t="s">
        <v>381</v>
      </c>
      <c r="Y41" s="47" t="s">
        <v>342</v>
      </c>
      <c r="Z41" s="47" t="s">
        <v>369</v>
      </c>
      <c r="AA41" s="48">
        <v>2200</v>
      </c>
    </row>
    <row r="42" spans="1:27" ht="24" customHeight="1">
      <c r="A42" s="1966" t="s">
        <v>99</v>
      </c>
      <c r="B42" s="1919"/>
      <c r="C42" s="1930" t="s">
        <v>393</v>
      </c>
      <c r="D42" s="1919"/>
      <c r="E42" s="1919"/>
      <c r="F42" s="1919"/>
      <c r="G42" s="1919"/>
      <c r="H42" s="1919"/>
      <c r="I42" s="1919"/>
      <c r="J42" s="1919"/>
      <c r="K42" s="1919"/>
      <c r="L42" s="35">
        <v>40</v>
      </c>
      <c r="M42" s="47" t="s">
        <v>340</v>
      </c>
      <c r="N42" s="47" t="s">
        <v>345</v>
      </c>
      <c r="O42" s="47" t="s">
        <v>367</v>
      </c>
      <c r="P42" s="47" t="s">
        <v>356</v>
      </c>
      <c r="Q42" s="47" t="s">
        <v>357</v>
      </c>
      <c r="R42" s="48">
        <v>2375</v>
      </c>
      <c r="S42" s="49" t="s">
        <v>349</v>
      </c>
      <c r="T42" s="47" t="s">
        <v>341</v>
      </c>
      <c r="U42" s="47" t="s">
        <v>351</v>
      </c>
      <c r="V42" s="47" t="s">
        <v>344</v>
      </c>
      <c r="W42" s="48">
        <v>2300</v>
      </c>
      <c r="X42" s="49" t="s">
        <v>381</v>
      </c>
      <c r="Y42" s="47" t="s">
        <v>351</v>
      </c>
      <c r="Z42" s="47" t="s">
        <v>357</v>
      </c>
      <c r="AA42" s="48">
        <v>2225</v>
      </c>
    </row>
    <row r="43" spans="1:27" ht="24" customHeight="1">
      <c r="A43" s="1966" t="s">
        <v>307</v>
      </c>
      <c r="B43" s="1919"/>
      <c r="C43" s="1930" t="s">
        <v>394</v>
      </c>
      <c r="D43" s="1919"/>
      <c r="E43" s="1919"/>
      <c r="F43" s="1919"/>
      <c r="G43" s="1919"/>
      <c r="H43" s="1919"/>
      <c r="I43" s="1919"/>
      <c r="J43" s="1919"/>
      <c r="K43" s="1919"/>
      <c r="L43" s="35">
        <v>25</v>
      </c>
      <c r="M43" s="47" t="s">
        <v>349</v>
      </c>
      <c r="N43" s="47" t="s">
        <v>364</v>
      </c>
      <c r="O43" s="47" t="s">
        <v>342</v>
      </c>
      <c r="P43" s="47" t="s">
        <v>356</v>
      </c>
      <c r="Q43" s="47" t="s">
        <v>357</v>
      </c>
      <c r="R43" s="48">
        <v>2375</v>
      </c>
      <c r="S43" s="49" t="s">
        <v>371</v>
      </c>
      <c r="T43" s="47" t="s">
        <v>342</v>
      </c>
      <c r="U43" s="47" t="s">
        <v>343</v>
      </c>
      <c r="V43" s="47" t="s">
        <v>344</v>
      </c>
      <c r="W43" s="48">
        <v>2300</v>
      </c>
      <c r="X43" s="49" t="s">
        <v>381</v>
      </c>
      <c r="Y43" s="47" t="s">
        <v>346</v>
      </c>
      <c r="Z43" s="47" t="s">
        <v>357</v>
      </c>
      <c r="AA43" s="48">
        <v>2250</v>
      </c>
    </row>
    <row r="44" spans="1:27" ht="24" customHeight="1">
      <c r="A44" s="1966" t="s">
        <v>312</v>
      </c>
      <c r="B44" s="1919"/>
      <c r="C44" s="1930" t="s">
        <v>395</v>
      </c>
      <c r="D44" s="1919"/>
      <c r="E44" s="1919"/>
      <c r="F44" s="1919"/>
      <c r="G44" s="1919"/>
      <c r="H44" s="1919"/>
      <c r="I44" s="1919"/>
      <c r="J44" s="1919"/>
      <c r="K44" s="1919"/>
      <c r="L44" s="35">
        <v>5</v>
      </c>
      <c r="M44" s="47" t="s">
        <v>360</v>
      </c>
      <c r="N44" s="47" t="s">
        <v>364</v>
      </c>
      <c r="O44" s="47" t="s">
        <v>351</v>
      </c>
      <c r="P44" s="47" t="s">
        <v>343</v>
      </c>
      <c r="Q44" s="47" t="s">
        <v>357</v>
      </c>
      <c r="R44" s="48">
        <v>2375</v>
      </c>
      <c r="S44" s="49" t="s">
        <v>340</v>
      </c>
      <c r="T44" s="47" t="s">
        <v>345</v>
      </c>
      <c r="U44" s="47" t="s">
        <v>342</v>
      </c>
      <c r="V44" s="47" t="s">
        <v>346</v>
      </c>
      <c r="W44" s="48">
        <v>2300</v>
      </c>
      <c r="X44" s="49" t="s">
        <v>381</v>
      </c>
      <c r="Y44" s="47" t="s">
        <v>342</v>
      </c>
      <c r="Z44" s="47" t="s">
        <v>365</v>
      </c>
      <c r="AA44" s="48">
        <v>2250</v>
      </c>
    </row>
    <row r="45" spans="1:27" ht="24" customHeight="1">
      <c r="A45" s="1966" t="s">
        <v>249</v>
      </c>
      <c r="B45" s="1919"/>
      <c r="C45" s="1930" t="s">
        <v>396</v>
      </c>
      <c r="D45" s="1919"/>
      <c r="E45" s="1919"/>
      <c r="F45" s="1919"/>
      <c r="G45" s="1919"/>
      <c r="H45" s="1919"/>
      <c r="I45" s="1919"/>
      <c r="J45" s="1919"/>
      <c r="K45" s="1919"/>
      <c r="L45" s="35">
        <v>60</v>
      </c>
      <c r="M45" s="47" t="s">
        <v>360</v>
      </c>
      <c r="N45" s="47" t="s">
        <v>341</v>
      </c>
      <c r="O45" s="47" t="s">
        <v>367</v>
      </c>
      <c r="P45" s="47" t="s">
        <v>346</v>
      </c>
      <c r="Q45" s="47" t="s">
        <v>357</v>
      </c>
      <c r="R45" s="48">
        <v>2375</v>
      </c>
      <c r="S45" s="49" t="s">
        <v>349</v>
      </c>
      <c r="T45" s="47" t="s">
        <v>364</v>
      </c>
      <c r="U45" s="47" t="s">
        <v>351</v>
      </c>
      <c r="V45" s="47" t="s">
        <v>346</v>
      </c>
      <c r="W45" s="48">
        <v>2300</v>
      </c>
      <c r="X45" s="49" t="s">
        <v>381</v>
      </c>
      <c r="Y45" s="47" t="s">
        <v>368</v>
      </c>
      <c r="Z45" s="47" t="s">
        <v>344</v>
      </c>
      <c r="AA45" s="48">
        <v>2250</v>
      </c>
    </row>
    <row r="46" spans="1:27" ht="24" customHeight="1">
      <c r="A46" s="1966" t="s">
        <v>203</v>
      </c>
      <c r="B46" s="1919"/>
      <c r="C46" s="1930" t="s">
        <v>397</v>
      </c>
      <c r="D46" s="1919"/>
      <c r="E46" s="1919"/>
      <c r="F46" s="1919"/>
      <c r="G46" s="1919"/>
      <c r="H46" s="1919"/>
      <c r="I46" s="1919"/>
      <c r="J46" s="1919"/>
      <c r="K46" s="1919"/>
      <c r="L46" s="35">
        <v>5</v>
      </c>
      <c r="M46" s="47" t="s">
        <v>360</v>
      </c>
      <c r="N46" s="47" t="s">
        <v>341</v>
      </c>
      <c r="O46" s="47" t="s">
        <v>342</v>
      </c>
      <c r="P46" s="47" t="s">
        <v>356</v>
      </c>
      <c r="Q46" s="47" t="s">
        <v>369</v>
      </c>
      <c r="R46" s="48">
        <v>2375</v>
      </c>
      <c r="S46" s="49" t="s">
        <v>349</v>
      </c>
      <c r="T46" s="47" t="s">
        <v>345</v>
      </c>
      <c r="U46" s="47" t="s">
        <v>367</v>
      </c>
      <c r="V46" s="47" t="s">
        <v>346</v>
      </c>
      <c r="W46" s="48">
        <v>2300</v>
      </c>
      <c r="X46" s="49" t="s">
        <v>349</v>
      </c>
      <c r="Y46" s="47" t="s">
        <v>351</v>
      </c>
      <c r="Z46" s="47" t="s">
        <v>369</v>
      </c>
      <c r="AA46" s="48">
        <v>2225</v>
      </c>
    </row>
    <row r="47" spans="1:27" ht="24" customHeight="1">
      <c r="A47" s="1966" t="s">
        <v>398</v>
      </c>
      <c r="B47" s="1919"/>
      <c r="C47" s="1930" t="s">
        <v>399</v>
      </c>
      <c r="D47" s="1919"/>
      <c r="E47" s="1919"/>
      <c r="F47" s="1919"/>
      <c r="G47" s="1919"/>
      <c r="H47" s="1919"/>
      <c r="I47" s="1919"/>
      <c r="J47" s="1919"/>
      <c r="K47" s="1919"/>
      <c r="L47" s="35">
        <v>30</v>
      </c>
      <c r="M47" s="47" t="s">
        <v>340</v>
      </c>
      <c r="N47" s="47" t="s">
        <v>341</v>
      </c>
      <c r="O47" s="47" t="s">
        <v>351</v>
      </c>
      <c r="P47" s="47" t="s">
        <v>343</v>
      </c>
      <c r="Q47" s="47" t="s">
        <v>350</v>
      </c>
      <c r="R47" s="48">
        <v>2350</v>
      </c>
      <c r="S47" s="49" t="s">
        <v>371</v>
      </c>
      <c r="T47" s="47" t="s">
        <v>364</v>
      </c>
      <c r="U47" s="47" t="s">
        <v>342</v>
      </c>
      <c r="V47" s="47" t="s">
        <v>346</v>
      </c>
      <c r="W47" s="48">
        <v>2300</v>
      </c>
      <c r="X47" s="49" t="s">
        <v>349</v>
      </c>
      <c r="Y47" s="47" t="s">
        <v>351</v>
      </c>
      <c r="Z47" s="47" t="s">
        <v>365</v>
      </c>
      <c r="AA47" s="48">
        <v>2225</v>
      </c>
    </row>
    <row r="48" spans="1:27" ht="24" customHeight="1">
      <c r="A48" s="1966" t="s">
        <v>306</v>
      </c>
      <c r="B48" s="1919"/>
      <c r="C48" s="1930" t="s">
        <v>400</v>
      </c>
      <c r="D48" s="1919"/>
      <c r="E48" s="1919"/>
      <c r="F48" s="1919"/>
      <c r="G48" s="1919"/>
      <c r="H48" s="1919"/>
      <c r="I48" s="1919"/>
      <c r="J48" s="1919"/>
      <c r="K48" s="1919"/>
      <c r="L48" s="35">
        <v>5</v>
      </c>
      <c r="M48" s="47" t="s">
        <v>340</v>
      </c>
      <c r="N48" s="47" t="s">
        <v>345</v>
      </c>
      <c r="O48" s="47" t="s">
        <v>342</v>
      </c>
      <c r="P48" s="47" t="s">
        <v>343</v>
      </c>
      <c r="Q48" s="47" t="s">
        <v>350</v>
      </c>
      <c r="R48" s="48">
        <v>2350</v>
      </c>
      <c r="S48" s="49" t="s">
        <v>341</v>
      </c>
      <c r="T48" s="47" t="s">
        <v>351</v>
      </c>
      <c r="U48" s="47" t="s">
        <v>343</v>
      </c>
      <c r="V48" s="47" t="s">
        <v>357</v>
      </c>
      <c r="W48" s="48">
        <v>2300</v>
      </c>
      <c r="X48" s="49" t="s">
        <v>349</v>
      </c>
      <c r="Y48" s="47" t="s">
        <v>368</v>
      </c>
      <c r="Z48" s="47" t="s">
        <v>346</v>
      </c>
      <c r="AA48" s="48">
        <v>2225</v>
      </c>
    </row>
    <row r="49" spans="1:27" ht="24" customHeight="1">
      <c r="A49" s="1966" t="s">
        <v>202</v>
      </c>
      <c r="B49" s="1919"/>
      <c r="C49" s="1930" t="s">
        <v>375</v>
      </c>
      <c r="D49" s="1919"/>
      <c r="E49" s="1919"/>
      <c r="F49" s="1919"/>
      <c r="G49" s="1919"/>
      <c r="H49" s="1919"/>
      <c r="I49" s="1919"/>
      <c r="J49" s="1919"/>
      <c r="K49" s="1919"/>
      <c r="L49" s="35">
        <v>10</v>
      </c>
      <c r="M49" s="47" t="s">
        <v>349</v>
      </c>
      <c r="N49" s="47" t="s">
        <v>364</v>
      </c>
      <c r="O49" s="47" t="s">
        <v>351</v>
      </c>
      <c r="P49" s="47" t="s">
        <v>343</v>
      </c>
      <c r="Q49" s="47" t="s">
        <v>350</v>
      </c>
      <c r="R49" s="48">
        <v>2350</v>
      </c>
      <c r="S49" s="49" t="s">
        <v>345</v>
      </c>
      <c r="T49" s="47" t="s">
        <v>367</v>
      </c>
      <c r="U49" s="47" t="s">
        <v>346</v>
      </c>
      <c r="V49" s="47" t="s">
        <v>357</v>
      </c>
      <c r="W49" s="48">
        <v>2300</v>
      </c>
      <c r="X49" s="49" t="s">
        <v>349</v>
      </c>
      <c r="Y49" s="47" t="s">
        <v>401</v>
      </c>
      <c r="Z49" s="47" t="s">
        <v>344</v>
      </c>
      <c r="AA49" s="48">
        <v>2225</v>
      </c>
    </row>
    <row r="50" spans="1:27" ht="24" customHeight="1">
      <c r="A50" s="1966" t="s">
        <v>402</v>
      </c>
      <c r="B50" s="1919"/>
      <c r="C50" s="1930" t="s">
        <v>403</v>
      </c>
      <c r="D50" s="1919"/>
      <c r="E50" s="1919"/>
      <c r="F50" s="1919"/>
      <c r="G50" s="1919"/>
      <c r="H50" s="1919"/>
      <c r="I50" s="1919"/>
      <c r="J50" s="1919"/>
      <c r="K50" s="1919"/>
      <c r="L50" s="35">
        <v>100</v>
      </c>
      <c r="M50" s="47" t="s">
        <v>340</v>
      </c>
      <c r="N50" s="47" t="s">
        <v>345</v>
      </c>
      <c r="O50" s="47" t="s">
        <v>367</v>
      </c>
      <c r="P50" s="47" t="s">
        <v>346</v>
      </c>
      <c r="Q50" s="47" t="s">
        <v>350</v>
      </c>
      <c r="R50" s="48">
        <v>2350</v>
      </c>
      <c r="S50" s="49" t="s">
        <v>345</v>
      </c>
      <c r="T50" s="47" t="s">
        <v>351</v>
      </c>
      <c r="U50" s="47" t="s">
        <v>356</v>
      </c>
      <c r="V50" s="47" t="s">
        <v>357</v>
      </c>
      <c r="W50" s="48">
        <v>2300</v>
      </c>
      <c r="X50" s="49" t="s">
        <v>349</v>
      </c>
      <c r="Y50" s="47" t="s">
        <v>341</v>
      </c>
      <c r="Z50" s="47" t="s">
        <v>404</v>
      </c>
      <c r="AA50" s="48">
        <v>2225</v>
      </c>
    </row>
    <row r="51" spans="1:27" ht="24" customHeight="1">
      <c r="A51" s="1966" t="s">
        <v>296</v>
      </c>
      <c r="B51" s="1919"/>
      <c r="C51" s="1930" t="s">
        <v>405</v>
      </c>
      <c r="D51" s="1919"/>
      <c r="E51" s="1919"/>
      <c r="F51" s="1919"/>
      <c r="G51" s="1919"/>
      <c r="H51" s="1919"/>
      <c r="I51" s="1919"/>
      <c r="J51" s="1919"/>
      <c r="K51" s="1919"/>
      <c r="L51" s="35">
        <v>40</v>
      </c>
      <c r="M51" s="47" t="s">
        <v>349</v>
      </c>
      <c r="N51" s="47" t="s">
        <v>364</v>
      </c>
      <c r="O51" s="47" t="s">
        <v>342</v>
      </c>
      <c r="P51" s="47" t="s">
        <v>346</v>
      </c>
      <c r="Q51" s="47" t="s">
        <v>350</v>
      </c>
      <c r="R51" s="48">
        <v>2350</v>
      </c>
      <c r="S51" s="49" t="s">
        <v>381</v>
      </c>
      <c r="T51" s="47" t="s">
        <v>367</v>
      </c>
      <c r="U51" s="47" t="s">
        <v>343</v>
      </c>
      <c r="V51" s="47" t="s">
        <v>357</v>
      </c>
      <c r="W51" s="48">
        <v>2300</v>
      </c>
      <c r="X51" s="49" t="s">
        <v>349</v>
      </c>
      <c r="Y51" s="47" t="s">
        <v>381</v>
      </c>
      <c r="Z51" s="47" t="s">
        <v>346</v>
      </c>
      <c r="AA51" s="48">
        <v>2225</v>
      </c>
    </row>
    <row r="52" spans="1:27" ht="24" customHeight="1">
      <c r="A52" s="1966" t="s">
        <v>406</v>
      </c>
      <c r="B52" s="1919"/>
      <c r="C52" s="1930" t="s">
        <v>400</v>
      </c>
      <c r="D52" s="1919"/>
      <c r="E52" s="1919"/>
      <c r="F52" s="1919"/>
      <c r="G52" s="1919"/>
      <c r="H52" s="1919"/>
      <c r="I52" s="1919"/>
      <c r="J52" s="1919"/>
      <c r="K52" s="1919"/>
      <c r="L52" s="35">
        <v>5</v>
      </c>
      <c r="M52" s="47" t="s">
        <v>349</v>
      </c>
      <c r="N52" s="47" t="s">
        <v>341</v>
      </c>
      <c r="O52" s="47" t="s">
        <v>367</v>
      </c>
      <c r="P52" s="47" t="s">
        <v>346</v>
      </c>
      <c r="Q52" s="47" t="s">
        <v>350</v>
      </c>
      <c r="R52" s="48">
        <v>2350</v>
      </c>
      <c r="S52" s="49" t="s">
        <v>360</v>
      </c>
      <c r="T52" s="47" t="s">
        <v>345</v>
      </c>
      <c r="U52" s="47" t="s">
        <v>346</v>
      </c>
      <c r="V52" s="47" t="s">
        <v>357</v>
      </c>
      <c r="W52" s="48">
        <v>2300</v>
      </c>
      <c r="X52" s="49" t="s">
        <v>349</v>
      </c>
      <c r="Y52" s="47" t="s">
        <v>368</v>
      </c>
      <c r="Z52" s="47" t="s">
        <v>357</v>
      </c>
      <c r="AA52" s="48">
        <v>2250</v>
      </c>
    </row>
    <row r="53" spans="1:27" ht="24" customHeight="1">
      <c r="A53" s="1966" t="s">
        <v>407</v>
      </c>
      <c r="B53" s="1919"/>
      <c r="C53" s="1930" t="s">
        <v>408</v>
      </c>
      <c r="D53" s="1919"/>
      <c r="E53" s="1919"/>
      <c r="F53" s="1919"/>
      <c r="G53" s="1919"/>
      <c r="H53" s="1919"/>
      <c r="I53" s="1919"/>
      <c r="J53" s="1919"/>
      <c r="K53" s="1919"/>
      <c r="L53" s="35">
        <v>30</v>
      </c>
      <c r="M53" s="47" t="s">
        <v>340</v>
      </c>
      <c r="N53" s="47" t="s">
        <v>345</v>
      </c>
      <c r="O53" s="47" t="s">
        <v>342</v>
      </c>
      <c r="P53" s="47" t="s">
        <v>356</v>
      </c>
      <c r="Q53" s="47" t="s">
        <v>344</v>
      </c>
      <c r="R53" s="48">
        <v>2350</v>
      </c>
      <c r="S53" s="49" t="s">
        <v>360</v>
      </c>
      <c r="T53" s="47" t="s">
        <v>345</v>
      </c>
      <c r="U53" s="47" t="s">
        <v>351</v>
      </c>
      <c r="V53" s="47" t="s">
        <v>357</v>
      </c>
      <c r="W53" s="48">
        <v>2300</v>
      </c>
      <c r="X53" s="49" t="s">
        <v>349</v>
      </c>
      <c r="Y53" s="47" t="s">
        <v>345</v>
      </c>
      <c r="Z53" s="47" t="s">
        <v>365</v>
      </c>
      <c r="AA53" s="48">
        <v>2250</v>
      </c>
    </row>
    <row r="54" spans="1:27" ht="24" customHeight="1">
      <c r="A54" s="1966" t="s">
        <v>205</v>
      </c>
      <c r="B54" s="1919"/>
      <c r="C54" s="1930" t="s">
        <v>409</v>
      </c>
      <c r="D54" s="1919"/>
      <c r="E54" s="1919"/>
      <c r="F54" s="1919"/>
      <c r="G54" s="1919"/>
      <c r="H54" s="1919"/>
      <c r="I54" s="1919"/>
      <c r="J54" s="1919"/>
      <c r="K54" s="1919"/>
      <c r="L54" s="35">
        <v>180</v>
      </c>
      <c r="M54" s="47" t="s">
        <v>349</v>
      </c>
      <c r="N54" s="47" t="s">
        <v>364</v>
      </c>
      <c r="O54" s="47" t="s">
        <v>351</v>
      </c>
      <c r="P54" s="47" t="s">
        <v>356</v>
      </c>
      <c r="Q54" s="47" t="s">
        <v>344</v>
      </c>
      <c r="R54" s="48">
        <v>2350</v>
      </c>
      <c r="S54" s="49" t="s">
        <v>340</v>
      </c>
      <c r="T54" s="47" t="s">
        <v>351</v>
      </c>
      <c r="U54" s="47" t="s">
        <v>343</v>
      </c>
      <c r="V54" s="47" t="s">
        <v>357</v>
      </c>
      <c r="W54" s="48">
        <v>2300</v>
      </c>
      <c r="X54" s="49" t="s">
        <v>345</v>
      </c>
      <c r="Y54" s="47" t="s">
        <v>346</v>
      </c>
      <c r="Z54" s="47" t="s">
        <v>369</v>
      </c>
      <c r="AA54" s="48">
        <v>2225</v>
      </c>
    </row>
    <row r="55" spans="1:27" ht="24" customHeight="1">
      <c r="A55" s="1966" t="s">
        <v>410</v>
      </c>
      <c r="B55" s="1919"/>
      <c r="C55" s="1930" t="s">
        <v>411</v>
      </c>
      <c r="D55" s="1919"/>
      <c r="E55" s="1919"/>
      <c r="F55" s="1919"/>
      <c r="G55" s="1919"/>
      <c r="H55" s="1919"/>
      <c r="I55" s="1919"/>
      <c r="J55" s="1919"/>
      <c r="K55" s="1919"/>
      <c r="L55" s="35">
        <v>10</v>
      </c>
      <c r="M55" s="47" t="s">
        <v>349</v>
      </c>
      <c r="N55" s="47" t="s">
        <v>341</v>
      </c>
      <c r="O55" s="47" t="s">
        <v>342</v>
      </c>
      <c r="P55" s="47" t="s">
        <v>356</v>
      </c>
      <c r="Q55" s="47" t="s">
        <v>344</v>
      </c>
      <c r="R55" s="48">
        <v>2350</v>
      </c>
      <c r="S55" s="49" t="s">
        <v>340</v>
      </c>
      <c r="T55" s="47" t="s">
        <v>364</v>
      </c>
      <c r="U55" s="47" t="s">
        <v>368</v>
      </c>
      <c r="V55" s="47" t="s">
        <v>357</v>
      </c>
      <c r="W55" s="48">
        <v>2300</v>
      </c>
      <c r="X55" s="49" t="s">
        <v>345</v>
      </c>
      <c r="Y55" s="47" t="s">
        <v>365</v>
      </c>
      <c r="Z55" s="47" t="s">
        <v>357</v>
      </c>
      <c r="AA55" s="48">
        <v>2225</v>
      </c>
    </row>
    <row r="56" spans="1:27" ht="24" customHeight="1">
      <c r="A56" s="1966" t="s">
        <v>206</v>
      </c>
      <c r="B56" s="1919"/>
      <c r="C56" s="1930" t="s">
        <v>412</v>
      </c>
      <c r="D56" s="1919"/>
      <c r="E56" s="1919"/>
      <c r="F56" s="1919"/>
      <c r="G56" s="1919"/>
      <c r="H56" s="1919"/>
      <c r="I56" s="1919"/>
      <c r="J56" s="1919"/>
      <c r="K56" s="1919"/>
      <c r="L56" s="35">
        <v>5</v>
      </c>
      <c r="M56" s="47" t="s">
        <v>360</v>
      </c>
      <c r="N56" s="47" t="s">
        <v>341</v>
      </c>
      <c r="O56" s="47" t="s">
        <v>351</v>
      </c>
      <c r="P56" s="47" t="s">
        <v>343</v>
      </c>
      <c r="Q56" s="47" t="s">
        <v>344</v>
      </c>
      <c r="R56" s="48">
        <v>2350</v>
      </c>
      <c r="S56" s="49" t="s">
        <v>340</v>
      </c>
      <c r="T56" s="47" t="s">
        <v>345</v>
      </c>
      <c r="U56" s="47" t="s">
        <v>343</v>
      </c>
      <c r="V56" s="47" t="s">
        <v>357</v>
      </c>
      <c r="W56" s="48">
        <v>2300</v>
      </c>
      <c r="X56" s="49" t="s">
        <v>345</v>
      </c>
      <c r="Y56" s="47" t="s">
        <v>342</v>
      </c>
      <c r="Z56" s="47" t="s">
        <v>413</v>
      </c>
      <c r="AA56" s="48">
        <v>2225</v>
      </c>
    </row>
    <row r="57" spans="1:27" ht="24" customHeight="1">
      <c r="A57" s="1966" t="s">
        <v>414</v>
      </c>
      <c r="B57" s="1919"/>
      <c r="C57" s="1930" t="s">
        <v>415</v>
      </c>
      <c r="D57" s="1919"/>
      <c r="E57" s="1919"/>
      <c r="F57" s="1919"/>
      <c r="G57" s="1919"/>
      <c r="H57" s="1919"/>
      <c r="I57" s="1919"/>
      <c r="J57" s="1919"/>
      <c r="K57" s="1919"/>
      <c r="L57" s="35">
        <v>30</v>
      </c>
      <c r="M57" s="47" t="s">
        <v>349</v>
      </c>
      <c r="N57" s="47" t="s">
        <v>341</v>
      </c>
      <c r="O57" s="47" t="s">
        <v>367</v>
      </c>
      <c r="P57" s="47" t="s">
        <v>343</v>
      </c>
      <c r="Q57" s="47" t="s">
        <v>344</v>
      </c>
      <c r="R57" s="48">
        <v>2350</v>
      </c>
      <c r="S57" s="49" t="s">
        <v>340</v>
      </c>
      <c r="T57" s="47" t="s">
        <v>345</v>
      </c>
      <c r="U57" s="47" t="s">
        <v>342</v>
      </c>
      <c r="V57" s="47" t="s">
        <v>357</v>
      </c>
      <c r="W57" s="48">
        <v>2300</v>
      </c>
      <c r="X57" s="49" t="s">
        <v>345</v>
      </c>
      <c r="Y57" s="47" t="s">
        <v>368</v>
      </c>
      <c r="Z57" s="47" t="s">
        <v>357</v>
      </c>
      <c r="AA57" s="48">
        <v>2225</v>
      </c>
    </row>
    <row r="58" spans="1:27" ht="24" customHeight="1">
      <c r="A58" s="1966" t="s">
        <v>416</v>
      </c>
      <c r="B58" s="1919"/>
      <c r="C58" s="1930" t="s">
        <v>417</v>
      </c>
      <c r="D58" s="1919"/>
      <c r="E58" s="1919"/>
      <c r="F58" s="1919"/>
      <c r="G58" s="1919"/>
      <c r="H58" s="1919"/>
      <c r="I58" s="1919"/>
      <c r="J58" s="1919"/>
      <c r="K58" s="1919"/>
      <c r="L58" s="35">
        <v>30</v>
      </c>
      <c r="M58" s="47" t="s">
        <v>360</v>
      </c>
      <c r="N58" s="47" t="s">
        <v>341</v>
      </c>
      <c r="O58" s="47" t="s">
        <v>342</v>
      </c>
      <c r="P58" s="47" t="s">
        <v>346</v>
      </c>
      <c r="Q58" s="47" t="s">
        <v>344</v>
      </c>
      <c r="R58" s="48">
        <v>2350</v>
      </c>
      <c r="S58" s="49" t="s">
        <v>349</v>
      </c>
      <c r="T58" s="47" t="s">
        <v>351</v>
      </c>
      <c r="U58" s="47" t="s">
        <v>356</v>
      </c>
      <c r="V58" s="47" t="s">
        <v>357</v>
      </c>
      <c r="W58" s="48">
        <v>2300</v>
      </c>
      <c r="X58" s="49" t="s">
        <v>345</v>
      </c>
      <c r="Y58" s="47" t="s">
        <v>351</v>
      </c>
      <c r="Z58" s="47" t="s">
        <v>369</v>
      </c>
      <c r="AA58" s="48">
        <v>2250</v>
      </c>
    </row>
    <row r="59" spans="1:27" ht="24" customHeight="1">
      <c r="A59" s="1966" t="s">
        <v>418</v>
      </c>
      <c r="B59" s="1919"/>
      <c r="C59" s="1930" t="s">
        <v>419</v>
      </c>
      <c r="D59" s="1919"/>
      <c r="E59" s="1919"/>
      <c r="F59" s="1919"/>
      <c r="G59" s="1919"/>
      <c r="H59" s="1919"/>
      <c r="I59" s="1919"/>
      <c r="J59" s="1919"/>
      <c r="K59" s="1919"/>
      <c r="L59" s="35">
        <v>60</v>
      </c>
      <c r="M59" s="47" t="s">
        <v>360</v>
      </c>
      <c r="N59" s="47" t="s">
        <v>345</v>
      </c>
      <c r="O59" s="47" t="s">
        <v>367</v>
      </c>
      <c r="P59" s="47" t="s">
        <v>346</v>
      </c>
      <c r="Q59" s="47" t="s">
        <v>344</v>
      </c>
      <c r="R59" s="48">
        <v>2350</v>
      </c>
      <c r="S59" s="49" t="s">
        <v>349</v>
      </c>
      <c r="T59" s="47" t="s">
        <v>364</v>
      </c>
      <c r="U59" s="47" t="s">
        <v>351</v>
      </c>
      <c r="V59" s="47" t="s">
        <v>357</v>
      </c>
      <c r="W59" s="48">
        <v>2300</v>
      </c>
      <c r="X59" s="49" t="s">
        <v>340</v>
      </c>
      <c r="Y59" s="47" t="s">
        <v>368</v>
      </c>
      <c r="Z59" s="47" t="s">
        <v>369</v>
      </c>
      <c r="AA59" s="48">
        <v>2200</v>
      </c>
    </row>
    <row r="60" spans="1:27" ht="24" customHeight="1">
      <c r="A60" s="1966" t="s">
        <v>420</v>
      </c>
      <c r="B60" s="1919"/>
      <c r="C60" s="1930" t="s">
        <v>421</v>
      </c>
      <c r="D60" s="1919"/>
      <c r="E60" s="1919"/>
      <c r="F60" s="1919"/>
      <c r="G60" s="1919"/>
      <c r="H60" s="1919"/>
      <c r="I60" s="1919"/>
      <c r="J60" s="1919"/>
      <c r="K60" s="1919"/>
      <c r="L60" s="35">
        <v>60</v>
      </c>
      <c r="M60" s="47" t="s">
        <v>340</v>
      </c>
      <c r="N60" s="47" t="s">
        <v>364</v>
      </c>
      <c r="O60" s="47" t="s">
        <v>342</v>
      </c>
      <c r="P60" s="47" t="s">
        <v>346</v>
      </c>
      <c r="Q60" s="47" t="s">
        <v>344</v>
      </c>
      <c r="R60" s="48">
        <v>2350</v>
      </c>
      <c r="S60" s="49" t="s">
        <v>340</v>
      </c>
      <c r="T60" s="47" t="s">
        <v>341</v>
      </c>
      <c r="U60" s="47" t="s">
        <v>342</v>
      </c>
      <c r="V60" s="47" t="s">
        <v>365</v>
      </c>
      <c r="W60" s="48">
        <v>2300</v>
      </c>
      <c r="X60" s="49" t="s">
        <v>340</v>
      </c>
      <c r="Y60" s="47" t="s">
        <v>381</v>
      </c>
      <c r="Z60" s="47" t="s">
        <v>365</v>
      </c>
      <c r="AA60" s="48">
        <v>2200</v>
      </c>
    </row>
    <row r="61" spans="1:27" ht="24" customHeight="1">
      <c r="A61" s="1966" t="s">
        <v>422</v>
      </c>
      <c r="B61" s="1919"/>
      <c r="C61" s="1930" t="s">
        <v>423</v>
      </c>
      <c r="D61" s="1919"/>
      <c r="E61" s="1919"/>
      <c r="F61" s="1919"/>
      <c r="G61" s="1919"/>
      <c r="H61" s="1919"/>
      <c r="I61" s="1919"/>
      <c r="J61" s="1919"/>
      <c r="K61" s="1919"/>
      <c r="L61" s="35">
        <v>60</v>
      </c>
      <c r="M61" s="47" t="s">
        <v>360</v>
      </c>
      <c r="N61" s="47" t="s">
        <v>341</v>
      </c>
      <c r="O61" s="47" t="s">
        <v>351</v>
      </c>
      <c r="P61" s="47" t="s">
        <v>356</v>
      </c>
      <c r="Q61" s="47" t="s">
        <v>357</v>
      </c>
      <c r="R61" s="48">
        <v>2350</v>
      </c>
      <c r="S61" s="49" t="s">
        <v>349</v>
      </c>
      <c r="T61" s="47" t="s">
        <v>341</v>
      </c>
      <c r="U61" s="47" t="s">
        <v>367</v>
      </c>
      <c r="V61" s="47" t="s">
        <v>365</v>
      </c>
      <c r="W61" s="48">
        <v>2300</v>
      </c>
      <c r="X61" s="49" t="s">
        <v>340</v>
      </c>
      <c r="Y61" s="47" t="s">
        <v>401</v>
      </c>
      <c r="Z61" s="47" t="s">
        <v>357</v>
      </c>
      <c r="AA61" s="48">
        <v>2225</v>
      </c>
    </row>
    <row r="62" spans="1:27" ht="24" customHeight="1">
      <c r="A62" s="1966" t="s">
        <v>424</v>
      </c>
      <c r="B62" s="1919"/>
      <c r="C62" s="1930" t="s">
        <v>425</v>
      </c>
      <c r="D62" s="1919"/>
      <c r="E62" s="1919"/>
      <c r="F62" s="1919"/>
      <c r="G62" s="1919"/>
      <c r="H62" s="1919"/>
      <c r="I62" s="1919"/>
      <c r="J62" s="1919"/>
      <c r="K62" s="1919"/>
      <c r="L62" s="35">
        <v>60</v>
      </c>
      <c r="M62" s="47" t="s">
        <v>360</v>
      </c>
      <c r="N62" s="47" t="s">
        <v>345</v>
      </c>
      <c r="O62" s="47" t="s">
        <v>342</v>
      </c>
      <c r="P62" s="47" t="s">
        <v>356</v>
      </c>
      <c r="Q62" s="47" t="s">
        <v>357</v>
      </c>
      <c r="R62" s="48">
        <v>2350</v>
      </c>
      <c r="S62" s="49" t="s">
        <v>341</v>
      </c>
      <c r="T62" s="47" t="s">
        <v>342</v>
      </c>
      <c r="U62" s="47" t="s">
        <v>343</v>
      </c>
      <c r="V62" s="47" t="s">
        <v>369</v>
      </c>
      <c r="W62" s="48">
        <v>2300</v>
      </c>
      <c r="X62" s="49" t="s">
        <v>340</v>
      </c>
      <c r="Y62" s="47" t="s">
        <v>345</v>
      </c>
      <c r="Z62" s="47" t="s">
        <v>404</v>
      </c>
      <c r="AA62" s="48">
        <v>2225</v>
      </c>
    </row>
    <row r="63" spans="1:27" ht="24" customHeight="1">
      <c r="A63" s="1978" t="s">
        <v>426</v>
      </c>
      <c r="B63" s="1939"/>
      <c r="C63" s="1938" t="s">
        <v>427</v>
      </c>
      <c r="D63" s="1939"/>
      <c r="E63" s="1939"/>
      <c r="F63" s="1939"/>
      <c r="G63" s="1939"/>
      <c r="H63" s="1939"/>
      <c r="I63" s="1939"/>
      <c r="J63" s="1939"/>
      <c r="K63" s="1939"/>
      <c r="L63" s="45">
        <v>60</v>
      </c>
      <c r="M63" s="47" t="s">
        <v>340</v>
      </c>
      <c r="N63" s="47" t="s">
        <v>364</v>
      </c>
      <c r="O63" s="47" t="s">
        <v>351</v>
      </c>
      <c r="P63" s="47" t="s">
        <v>356</v>
      </c>
      <c r="Q63" s="47" t="s">
        <v>357</v>
      </c>
      <c r="R63" s="48">
        <v>2350</v>
      </c>
      <c r="S63" s="49" t="s">
        <v>345</v>
      </c>
      <c r="T63" s="47" t="s">
        <v>342</v>
      </c>
      <c r="U63" s="47" t="s">
        <v>356</v>
      </c>
      <c r="V63" s="47" t="s">
        <v>369</v>
      </c>
      <c r="W63" s="48">
        <v>2300</v>
      </c>
      <c r="X63" s="49" t="s">
        <v>340</v>
      </c>
      <c r="Y63" s="47" t="s">
        <v>368</v>
      </c>
      <c r="Z63" s="47" t="s">
        <v>365</v>
      </c>
      <c r="AA63" s="48">
        <v>2250</v>
      </c>
    </row>
    <row r="64" spans="1:27" ht="24" customHeight="1">
      <c r="A64" s="1968" t="s">
        <v>428</v>
      </c>
      <c r="B64" s="1964"/>
      <c r="C64" s="1973" t="s">
        <v>373</v>
      </c>
      <c r="D64" s="1964"/>
      <c r="E64" s="1964"/>
      <c r="F64" s="1964"/>
      <c r="G64" s="1964"/>
      <c r="H64" s="1981" t="s">
        <v>429</v>
      </c>
      <c r="I64" s="1964"/>
      <c r="J64" s="1964"/>
      <c r="K64" s="1964"/>
      <c r="L64" s="1974"/>
      <c r="M64" s="47" t="s">
        <v>360</v>
      </c>
      <c r="N64" s="47" t="s">
        <v>345</v>
      </c>
      <c r="O64" s="47" t="s">
        <v>367</v>
      </c>
      <c r="P64" s="47" t="s">
        <v>343</v>
      </c>
      <c r="Q64" s="47" t="s">
        <v>357</v>
      </c>
      <c r="R64" s="48">
        <v>2350</v>
      </c>
      <c r="S64" s="49" t="s">
        <v>360</v>
      </c>
      <c r="T64" s="47" t="s">
        <v>341</v>
      </c>
      <c r="U64" s="47" t="s">
        <v>351</v>
      </c>
      <c r="V64" s="47" t="s">
        <v>369</v>
      </c>
      <c r="W64" s="48">
        <v>2300</v>
      </c>
      <c r="X64" s="49" t="s">
        <v>340</v>
      </c>
      <c r="Y64" s="47" t="s">
        <v>430</v>
      </c>
      <c r="Z64" s="47" t="s">
        <v>344</v>
      </c>
      <c r="AA64" s="48">
        <v>2250</v>
      </c>
    </row>
    <row r="65" spans="1:27" ht="24" customHeight="1">
      <c r="A65" s="1966" t="s">
        <v>431</v>
      </c>
      <c r="B65" s="34" t="s">
        <v>432</v>
      </c>
      <c r="C65" s="1930">
        <v>3</v>
      </c>
      <c r="D65" s="1919"/>
      <c r="E65" s="1919"/>
      <c r="F65" s="1919"/>
      <c r="G65" s="1919"/>
      <c r="H65" s="1979">
        <v>350</v>
      </c>
      <c r="I65" s="1919"/>
      <c r="J65" s="1919"/>
      <c r="K65" s="1919"/>
      <c r="L65" s="1943"/>
      <c r="M65" s="47" t="s">
        <v>340</v>
      </c>
      <c r="N65" s="47" t="s">
        <v>364</v>
      </c>
      <c r="O65" s="47" t="s">
        <v>342</v>
      </c>
      <c r="P65" s="47" t="s">
        <v>343</v>
      </c>
      <c r="Q65" s="47" t="s">
        <v>357</v>
      </c>
      <c r="R65" s="48">
        <v>2350</v>
      </c>
      <c r="S65" s="49" t="s">
        <v>340</v>
      </c>
      <c r="T65" s="47" t="s">
        <v>341</v>
      </c>
      <c r="U65" s="47" t="s">
        <v>342</v>
      </c>
      <c r="V65" s="47" t="s">
        <v>369</v>
      </c>
      <c r="W65" s="48">
        <v>2300</v>
      </c>
      <c r="X65" s="49" t="s">
        <v>340</v>
      </c>
      <c r="Y65" s="47" t="s">
        <v>341</v>
      </c>
      <c r="Z65" s="47" t="s">
        <v>433</v>
      </c>
      <c r="AA65" s="48">
        <v>2250</v>
      </c>
    </row>
    <row r="66" spans="1:27" ht="24" customHeight="1">
      <c r="A66" s="1967"/>
      <c r="B66" s="34" t="s">
        <v>434</v>
      </c>
      <c r="C66" s="1930">
        <v>20</v>
      </c>
      <c r="D66" s="1919"/>
      <c r="E66" s="1919"/>
      <c r="F66" s="1919"/>
      <c r="G66" s="1919"/>
      <c r="H66" s="1979">
        <v>600</v>
      </c>
      <c r="I66" s="1919"/>
      <c r="J66" s="1919"/>
      <c r="K66" s="1919"/>
      <c r="L66" s="1943"/>
      <c r="M66" s="47" t="s">
        <v>340</v>
      </c>
      <c r="N66" s="47" t="s">
        <v>341</v>
      </c>
      <c r="O66" s="47" t="s">
        <v>367</v>
      </c>
      <c r="P66" s="47" t="s">
        <v>343</v>
      </c>
      <c r="Q66" s="47" t="s">
        <v>357</v>
      </c>
      <c r="R66" s="48">
        <v>2350</v>
      </c>
      <c r="S66" s="49" t="s">
        <v>371</v>
      </c>
      <c r="T66" s="47" t="s">
        <v>341</v>
      </c>
      <c r="U66" s="47" t="s">
        <v>351</v>
      </c>
      <c r="V66" s="47" t="s">
        <v>356</v>
      </c>
      <c r="W66" s="48">
        <v>2275</v>
      </c>
      <c r="X66" s="49" t="s">
        <v>340</v>
      </c>
      <c r="Y66" s="47" t="s">
        <v>381</v>
      </c>
      <c r="Z66" s="47" t="s">
        <v>369</v>
      </c>
      <c r="AA66" s="48">
        <v>2250</v>
      </c>
    </row>
    <row r="67" spans="1:27" ht="24" customHeight="1">
      <c r="A67" s="1967"/>
      <c r="B67" s="34" t="s">
        <v>435</v>
      </c>
      <c r="C67" s="1930">
        <v>30</v>
      </c>
      <c r="D67" s="1919"/>
      <c r="E67" s="1919"/>
      <c r="F67" s="1919"/>
      <c r="G67" s="1919"/>
      <c r="H67" s="1979">
        <v>850</v>
      </c>
      <c r="I67" s="1919"/>
      <c r="J67" s="1919"/>
      <c r="K67" s="1919"/>
      <c r="L67" s="1943"/>
      <c r="M67" s="47" t="s">
        <v>340</v>
      </c>
      <c r="N67" s="47" t="s">
        <v>345</v>
      </c>
      <c r="O67" s="47" t="s">
        <v>351</v>
      </c>
      <c r="P67" s="47" t="s">
        <v>356</v>
      </c>
      <c r="Q67" s="47" t="s">
        <v>350</v>
      </c>
      <c r="R67" s="48">
        <v>2300</v>
      </c>
      <c r="S67" s="49" t="s">
        <v>381</v>
      </c>
      <c r="T67" s="47" t="s">
        <v>342</v>
      </c>
      <c r="U67" s="47" t="s">
        <v>346</v>
      </c>
      <c r="V67" s="47" t="s">
        <v>350</v>
      </c>
      <c r="W67" s="48">
        <v>2275</v>
      </c>
      <c r="X67" s="49" t="s">
        <v>341</v>
      </c>
      <c r="Y67" s="47" t="s">
        <v>368</v>
      </c>
      <c r="Z67" s="47" t="s">
        <v>369</v>
      </c>
      <c r="AA67" s="48">
        <v>2200</v>
      </c>
    </row>
    <row r="68" spans="1:27" ht="24" customHeight="1">
      <c r="A68" s="1966" t="s">
        <v>436</v>
      </c>
      <c r="B68" s="34" t="s">
        <v>432</v>
      </c>
      <c r="C68" s="1930">
        <v>50</v>
      </c>
      <c r="D68" s="1919"/>
      <c r="E68" s="1919"/>
      <c r="F68" s="1919"/>
      <c r="G68" s="1919"/>
      <c r="H68" s="1979">
        <v>5203</v>
      </c>
      <c r="I68" s="1919"/>
      <c r="J68" s="1919"/>
      <c r="K68" s="1919"/>
      <c r="L68" s="1943"/>
      <c r="M68" s="47" t="s">
        <v>349</v>
      </c>
      <c r="N68" s="47" t="s">
        <v>364</v>
      </c>
      <c r="O68" s="47" t="s">
        <v>368</v>
      </c>
      <c r="P68" s="47" t="s">
        <v>356</v>
      </c>
      <c r="Q68" s="47" t="s">
        <v>350</v>
      </c>
      <c r="R68" s="48">
        <v>2300</v>
      </c>
      <c r="S68" s="49" t="s">
        <v>340</v>
      </c>
      <c r="T68" s="47" t="s">
        <v>368</v>
      </c>
      <c r="U68" s="47" t="s">
        <v>346</v>
      </c>
      <c r="V68" s="47" t="s">
        <v>350</v>
      </c>
      <c r="W68" s="48">
        <v>2275</v>
      </c>
      <c r="X68" s="49" t="s">
        <v>341</v>
      </c>
      <c r="Y68" s="47" t="s">
        <v>351</v>
      </c>
      <c r="Z68" s="47" t="s">
        <v>413</v>
      </c>
      <c r="AA68" s="48">
        <v>2225</v>
      </c>
    </row>
    <row r="69" spans="1:27" ht="24" customHeight="1">
      <c r="A69" s="1967"/>
      <c r="B69" s="34" t="s">
        <v>434</v>
      </c>
      <c r="C69" s="1930">
        <v>70</v>
      </c>
      <c r="D69" s="1919"/>
      <c r="E69" s="1919"/>
      <c r="F69" s="1919"/>
      <c r="G69" s="1919"/>
      <c r="H69" s="1979">
        <v>6501</v>
      </c>
      <c r="I69" s="1919"/>
      <c r="J69" s="1919"/>
      <c r="K69" s="1919"/>
      <c r="L69" s="1943"/>
      <c r="M69" s="47" t="s">
        <v>349</v>
      </c>
      <c r="N69" s="47" t="s">
        <v>345</v>
      </c>
      <c r="O69" s="47" t="s">
        <v>342</v>
      </c>
      <c r="P69" s="47" t="s">
        <v>356</v>
      </c>
      <c r="Q69" s="47" t="s">
        <v>350</v>
      </c>
      <c r="R69" s="48">
        <v>2300</v>
      </c>
      <c r="S69" s="49" t="s">
        <v>340</v>
      </c>
      <c r="T69" s="47" t="s">
        <v>341</v>
      </c>
      <c r="U69" s="47" t="s">
        <v>404</v>
      </c>
      <c r="V69" s="47" t="s">
        <v>350</v>
      </c>
      <c r="W69" s="48">
        <v>2275</v>
      </c>
      <c r="X69" s="49" t="s">
        <v>341</v>
      </c>
      <c r="Y69" s="47" t="s">
        <v>365</v>
      </c>
      <c r="Z69" s="47" t="s">
        <v>369</v>
      </c>
      <c r="AA69" s="48">
        <v>2250</v>
      </c>
    </row>
    <row r="70" spans="1:27" ht="24" customHeight="1">
      <c r="A70" s="1967"/>
      <c r="B70" s="34" t="s">
        <v>435</v>
      </c>
      <c r="C70" s="1930">
        <v>90</v>
      </c>
      <c r="D70" s="1919"/>
      <c r="E70" s="1919"/>
      <c r="F70" s="1919"/>
      <c r="G70" s="1919"/>
      <c r="H70" s="1979">
        <v>7800</v>
      </c>
      <c r="I70" s="1919"/>
      <c r="J70" s="1919"/>
      <c r="K70" s="1919"/>
      <c r="L70" s="1943"/>
      <c r="M70" s="47" t="s">
        <v>371</v>
      </c>
      <c r="N70" s="47" t="s">
        <v>364</v>
      </c>
      <c r="O70" s="47" t="s">
        <v>351</v>
      </c>
      <c r="P70" s="47" t="s">
        <v>356</v>
      </c>
      <c r="Q70" s="47" t="s">
        <v>350</v>
      </c>
      <c r="R70" s="48">
        <v>2300</v>
      </c>
      <c r="S70" s="49" t="s">
        <v>340</v>
      </c>
      <c r="T70" s="47" t="s">
        <v>381</v>
      </c>
      <c r="U70" s="47" t="s">
        <v>346</v>
      </c>
      <c r="V70" s="47" t="s">
        <v>350</v>
      </c>
      <c r="W70" s="48">
        <v>2275</v>
      </c>
      <c r="X70" s="56" t="s">
        <v>341</v>
      </c>
      <c r="Y70" s="57" t="s">
        <v>342</v>
      </c>
      <c r="Z70" s="57" t="s">
        <v>437</v>
      </c>
      <c r="AA70" s="58">
        <v>2250</v>
      </c>
    </row>
    <row r="71" spans="1:27" ht="24" customHeight="1">
      <c r="A71" s="1966" t="s">
        <v>438</v>
      </c>
      <c r="B71" s="34" t="s">
        <v>432</v>
      </c>
      <c r="C71" s="1930">
        <v>120</v>
      </c>
      <c r="D71" s="1919"/>
      <c r="E71" s="1919"/>
      <c r="F71" s="1919"/>
      <c r="G71" s="1919"/>
      <c r="H71" s="1979">
        <v>49680</v>
      </c>
      <c r="I71" s="1919"/>
      <c r="J71" s="1919"/>
      <c r="K71" s="1919"/>
      <c r="L71" s="1943"/>
      <c r="M71" s="47" t="s">
        <v>360</v>
      </c>
      <c r="N71" s="47" t="s">
        <v>345</v>
      </c>
      <c r="O71" s="47" t="s">
        <v>351</v>
      </c>
      <c r="P71" s="47" t="s">
        <v>343</v>
      </c>
      <c r="Q71" s="47" t="s">
        <v>350</v>
      </c>
      <c r="R71" s="48">
        <v>2300</v>
      </c>
      <c r="S71" s="49" t="s">
        <v>349</v>
      </c>
      <c r="T71" s="47" t="s">
        <v>368</v>
      </c>
      <c r="U71" s="47" t="s">
        <v>343</v>
      </c>
      <c r="V71" s="47" t="s">
        <v>350</v>
      </c>
      <c r="W71" s="48">
        <v>2275</v>
      </c>
    </row>
    <row r="72" spans="1:27" ht="24" customHeight="1">
      <c r="A72" s="1967"/>
      <c r="B72" s="34" t="s">
        <v>434</v>
      </c>
      <c r="C72" s="1930">
        <v>150</v>
      </c>
      <c r="D72" s="1919"/>
      <c r="E72" s="1919"/>
      <c r="F72" s="1919"/>
      <c r="G72" s="1919"/>
      <c r="H72" s="1979">
        <v>56640</v>
      </c>
      <c r="I72" s="1919"/>
      <c r="J72" s="1919"/>
      <c r="K72" s="1919"/>
      <c r="L72" s="1943"/>
      <c r="M72" s="47" t="s">
        <v>340</v>
      </c>
      <c r="N72" s="47" t="s">
        <v>364</v>
      </c>
      <c r="O72" s="47" t="s">
        <v>368</v>
      </c>
      <c r="P72" s="47" t="s">
        <v>343</v>
      </c>
      <c r="Q72" s="47" t="s">
        <v>350</v>
      </c>
      <c r="R72" s="48">
        <v>2300</v>
      </c>
      <c r="S72" s="49" t="s">
        <v>349</v>
      </c>
      <c r="T72" s="47" t="s">
        <v>341</v>
      </c>
      <c r="U72" s="47" t="s">
        <v>365</v>
      </c>
      <c r="V72" s="47" t="s">
        <v>350</v>
      </c>
      <c r="W72" s="48">
        <v>2275</v>
      </c>
    </row>
    <row r="73" spans="1:27" ht="24" customHeight="1">
      <c r="A73" s="1967"/>
      <c r="B73" s="34" t="s">
        <v>435</v>
      </c>
      <c r="C73" s="1930">
        <v>180</v>
      </c>
      <c r="D73" s="1919"/>
      <c r="E73" s="1919"/>
      <c r="F73" s="1919"/>
      <c r="G73" s="1919"/>
      <c r="H73" s="1979">
        <v>70080</v>
      </c>
      <c r="I73" s="1919"/>
      <c r="J73" s="1919"/>
      <c r="K73" s="1919"/>
      <c r="L73" s="1943"/>
      <c r="M73" s="47" t="s">
        <v>340</v>
      </c>
      <c r="N73" s="47" t="s">
        <v>381</v>
      </c>
      <c r="O73" s="47" t="s">
        <v>367</v>
      </c>
      <c r="P73" s="47" t="s">
        <v>343</v>
      </c>
      <c r="Q73" s="47" t="s">
        <v>350</v>
      </c>
      <c r="R73" s="48">
        <v>2300</v>
      </c>
      <c r="S73" s="49" t="s">
        <v>349</v>
      </c>
      <c r="T73" s="47" t="s">
        <v>341</v>
      </c>
      <c r="U73" s="47" t="s">
        <v>368</v>
      </c>
      <c r="V73" s="47" t="s">
        <v>350</v>
      </c>
      <c r="W73" s="48">
        <v>2275</v>
      </c>
    </row>
    <row r="74" spans="1:27" ht="24" customHeight="1">
      <c r="A74" s="1966" t="s">
        <v>439</v>
      </c>
      <c r="B74" s="34" t="s">
        <v>432</v>
      </c>
      <c r="C74" s="1930">
        <v>220</v>
      </c>
      <c r="D74" s="1919"/>
      <c r="E74" s="1919"/>
      <c r="F74" s="1919"/>
      <c r="G74" s="1919"/>
      <c r="H74" s="1979">
        <v>493200</v>
      </c>
      <c r="I74" s="1919"/>
      <c r="J74" s="1919"/>
      <c r="K74" s="1919"/>
      <c r="L74" s="1943"/>
      <c r="M74" s="47" t="s">
        <v>371</v>
      </c>
      <c r="N74" s="47" t="s">
        <v>341</v>
      </c>
      <c r="O74" s="47" t="s">
        <v>367</v>
      </c>
      <c r="P74" s="47" t="s">
        <v>343</v>
      </c>
      <c r="Q74" s="47" t="s">
        <v>350</v>
      </c>
      <c r="R74" s="48">
        <v>2300</v>
      </c>
      <c r="S74" s="49" t="s">
        <v>349</v>
      </c>
      <c r="T74" s="47" t="s">
        <v>381</v>
      </c>
      <c r="U74" s="47" t="s">
        <v>343</v>
      </c>
      <c r="V74" s="47" t="s">
        <v>350</v>
      </c>
      <c r="W74" s="48">
        <v>2275</v>
      </c>
    </row>
    <row r="75" spans="1:27" ht="24" customHeight="1">
      <c r="A75" s="1967"/>
      <c r="B75" s="34" t="s">
        <v>434</v>
      </c>
      <c r="C75" s="1930">
        <v>260</v>
      </c>
      <c r="D75" s="1919"/>
      <c r="E75" s="1919"/>
      <c r="F75" s="1919"/>
      <c r="G75" s="1919"/>
      <c r="H75" s="1979">
        <v>613200</v>
      </c>
      <c r="I75" s="1919"/>
      <c r="J75" s="1919"/>
      <c r="K75" s="1919"/>
      <c r="L75" s="1943"/>
      <c r="M75" s="47" t="s">
        <v>360</v>
      </c>
      <c r="N75" s="47" t="s">
        <v>341</v>
      </c>
      <c r="O75" s="47" t="s">
        <v>351</v>
      </c>
      <c r="P75" s="47" t="s">
        <v>346</v>
      </c>
      <c r="Q75" s="47" t="s">
        <v>350</v>
      </c>
      <c r="R75" s="48">
        <v>2300</v>
      </c>
      <c r="S75" s="49" t="s">
        <v>371</v>
      </c>
      <c r="T75" s="47" t="s">
        <v>342</v>
      </c>
      <c r="U75" s="47" t="s">
        <v>346</v>
      </c>
      <c r="V75" s="47" t="s">
        <v>350</v>
      </c>
      <c r="W75" s="48">
        <v>2275</v>
      </c>
    </row>
    <row r="76" spans="1:27" ht="24" customHeight="1">
      <c r="A76" s="1967"/>
      <c r="B76" s="34" t="s">
        <v>435</v>
      </c>
      <c r="C76" s="1930">
        <v>300</v>
      </c>
      <c r="D76" s="1919"/>
      <c r="E76" s="1919"/>
      <c r="F76" s="1919"/>
      <c r="G76" s="1919"/>
      <c r="H76" s="1979">
        <v>733200</v>
      </c>
      <c r="I76" s="1919"/>
      <c r="J76" s="1919"/>
      <c r="K76" s="1919"/>
      <c r="L76" s="1943"/>
      <c r="M76" s="47" t="s">
        <v>360</v>
      </c>
      <c r="N76" s="47" t="s">
        <v>381</v>
      </c>
      <c r="O76" s="47" t="s">
        <v>367</v>
      </c>
      <c r="P76" s="47" t="s">
        <v>346</v>
      </c>
      <c r="Q76" s="47" t="s">
        <v>350</v>
      </c>
      <c r="R76" s="48">
        <v>2300</v>
      </c>
      <c r="S76" s="49" t="s">
        <v>354</v>
      </c>
      <c r="T76" s="47" t="s">
        <v>342</v>
      </c>
      <c r="U76" s="47" t="s">
        <v>343</v>
      </c>
      <c r="V76" s="47" t="s">
        <v>350</v>
      </c>
      <c r="W76" s="48">
        <v>2275</v>
      </c>
    </row>
    <row r="77" spans="1:27" ht="24" customHeight="1">
      <c r="A77" s="1966" t="s">
        <v>440</v>
      </c>
      <c r="B77" s="34" t="s">
        <v>432</v>
      </c>
      <c r="C77" s="1930">
        <v>360</v>
      </c>
      <c r="D77" s="1919"/>
      <c r="E77" s="1919"/>
      <c r="F77" s="1919"/>
      <c r="G77" s="1919"/>
      <c r="H77" s="1979">
        <v>6652800</v>
      </c>
      <c r="I77" s="1919"/>
      <c r="J77" s="1919"/>
      <c r="K77" s="1919"/>
      <c r="L77" s="1943"/>
      <c r="M77" s="47" t="s">
        <v>371</v>
      </c>
      <c r="N77" s="47" t="s">
        <v>364</v>
      </c>
      <c r="O77" s="47" t="s">
        <v>367</v>
      </c>
      <c r="P77" s="47" t="s">
        <v>346</v>
      </c>
      <c r="Q77" s="47" t="s">
        <v>350</v>
      </c>
      <c r="R77" s="48">
        <v>2300</v>
      </c>
      <c r="S77" s="49" t="s">
        <v>349</v>
      </c>
      <c r="T77" s="47" t="s">
        <v>345</v>
      </c>
      <c r="U77" s="47" t="s">
        <v>342</v>
      </c>
      <c r="V77" s="47" t="s">
        <v>343</v>
      </c>
      <c r="W77" s="48">
        <v>2275</v>
      </c>
    </row>
    <row r="78" spans="1:27" ht="24" customHeight="1">
      <c r="A78" s="1967"/>
      <c r="B78" s="34" t="s">
        <v>434</v>
      </c>
      <c r="C78" s="1930">
        <v>420</v>
      </c>
      <c r="D78" s="1919"/>
      <c r="E78" s="1919"/>
      <c r="F78" s="1919"/>
      <c r="G78" s="1919"/>
      <c r="H78" s="1979">
        <v>7603200</v>
      </c>
      <c r="I78" s="1919"/>
      <c r="J78" s="1919"/>
      <c r="K78" s="1919"/>
      <c r="L78" s="1943"/>
      <c r="M78" s="47" t="s">
        <v>360</v>
      </c>
      <c r="N78" s="47" t="s">
        <v>345</v>
      </c>
      <c r="O78" s="47" t="s">
        <v>367</v>
      </c>
      <c r="P78" s="47" t="s">
        <v>365</v>
      </c>
      <c r="Q78" s="47" t="s">
        <v>350</v>
      </c>
      <c r="R78" s="48">
        <v>2300</v>
      </c>
      <c r="S78" s="49" t="s">
        <v>371</v>
      </c>
      <c r="T78" s="47" t="s">
        <v>364</v>
      </c>
      <c r="U78" s="47" t="s">
        <v>351</v>
      </c>
      <c r="V78" s="47" t="s">
        <v>343</v>
      </c>
      <c r="W78" s="48">
        <v>2275</v>
      </c>
    </row>
    <row r="79" spans="1:27" ht="24" customHeight="1">
      <c r="A79" s="1976"/>
      <c r="B79" s="44" t="s">
        <v>435</v>
      </c>
      <c r="C79" s="1938">
        <v>480</v>
      </c>
      <c r="D79" s="1939"/>
      <c r="E79" s="1939"/>
      <c r="F79" s="1939"/>
      <c r="G79" s="1939"/>
      <c r="H79" s="1980">
        <v>8553600</v>
      </c>
      <c r="I79" s="1939"/>
      <c r="J79" s="1939"/>
      <c r="K79" s="1939"/>
      <c r="L79" s="1975"/>
      <c r="M79" s="47" t="s">
        <v>340</v>
      </c>
      <c r="N79" s="47" t="s">
        <v>364</v>
      </c>
      <c r="O79" s="47" t="s">
        <v>342</v>
      </c>
      <c r="P79" s="47" t="s">
        <v>365</v>
      </c>
      <c r="Q79" s="47" t="s">
        <v>350</v>
      </c>
      <c r="R79" s="48">
        <v>2300</v>
      </c>
      <c r="S79" s="49" t="s">
        <v>371</v>
      </c>
      <c r="T79" s="47" t="s">
        <v>345</v>
      </c>
      <c r="U79" s="47" t="s">
        <v>367</v>
      </c>
      <c r="V79" s="47" t="s">
        <v>343</v>
      </c>
      <c r="W79" s="48">
        <v>2275</v>
      </c>
    </row>
    <row r="80" spans="1:27" ht="24" customHeight="1">
      <c r="M80" s="47" t="s">
        <v>349</v>
      </c>
      <c r="N80" s="47" t="s">
        <v>364</v>
      </c>
      <c r="O80" s="47" t="s">
        <v>367</v>
      </c>
      <c r="P80" s="47" t="s">
        <v>365</v>
      </c>
      <c r="Q80" s="47" t="s">
        <v>350</v>
      </c>
      <c r="R80" s="48">
        <v>2300</v>
      </c>
      <c r="S80" s="49" t="s">
        <v>354</v>
      </c>
      <c r="T80" s="47" t="s">
        <v>364</v>
      </c>
      <c r="U80" s="47" t="s">
        <v>342</v>
      </c>
      <c r="V80" s="47" t="s">
        <v>343</v>
      </c>
      <c r="W80" s="48">
        <v>2275</v>
      </c>
    </row>
    <row r="81" spans="13:23" ht="24" customHeight="1">
      <c r="M81" s="47" t="s">
        <v>360</v>
      </c>
      <c r="N81" s="47" t="s">
        <v>341</v>
      </c>
      <c r="O81" s="47" t="s">
        <v>368</v>
      </c>
      <c r="P81" s="47" t="s">
        <v>356</v>
      </c>
      <c r="Q81" s="47" t="s">
        <v>344</v>
      </c>
      <c r="R81" s="48">
        <v>2300</v>
      </c>
      <c r="S81" s="49" t="s">
        <v>345</v>
      </c>
      <c r="T81" s="47" t="s">
        <v>351</v>
      </c>
      <c r="U81" s="47" t="s">
        <v>343</v>
      </c>
      <c r="V81" s="47" t="s">
        <v>344</v>
      </c>
      <c r="W81" s="48">
        <v>2275</v>
      </c>
    </row>
    <row r="82" spans="13:23" ht="24" customHeight="1">
      <c r="M82" s="47" t="s">
        <v>360</v>
      </c>
      <c r="N82" s="47" t="s">
        <v>381</v>
      </c>
      <c r="O82" s="47" t="s">
        <v>342</v>
      </c>
      <c r="P82" s="47" t="s">
        <v>356</v>
      </c>
      <c r="Q82" s="47" t="s">
        <v>344</v>
      </c>
      <c r="R82" s="48">
        <v>2300</v>
      </c>
      <c r="S82" s="49" t="s">
        <v>381</v>
      </c>
      <c r="T82" s="47" t="s">
        <v>367</v>
      </c>
      <c r="U82" s="47" t="s">
        <v>346</v>
      </c>
      <c r="V82" s="47" t="s">
        <v>344</v>
      </c>
      <c r="W82" s="48">
        <v>2275</v>
      </c>
    </row>
    <row r="83" spans="13:23" ht="24" customHeight="1">
      <c r="M83" s="47" t="s">
        <v>349</v>
      </c>
      <c r="N83" s="47" t="s">
        <v>345</v>
      </c>
      <c r="O83" s="47" t="s">
        <v>367</v>
      </c>
      <c r="P83" s="47" t="s">
        <v>356</v>
      </c>
      <c r="Q83" s="47" t="s">
        <v>344</v>
      </c>
      <c r="R83" s="48">
        <v>2300</v>
      </c>
      <c r="S83" s="49" t="s">
        <v>381</v>
      </c>
      <c r="T83" s="47" t="s">
        <v>351</v>
      </c>
      <c r="U83" s="47" t="s">
        <v>356</v>
      </c>
      <c r="V83" s="47" t="s">
        <v>344</v>
      </c>
      <c r="W83" s="48">
        <v>2275</v>
      </c>
    </row>
    <row r="84" spans="13:23" ht="24" customHeight="1">
      <c r="M84" s="49" t="s">
        <v>371</v>
      </c>
      <c r="N84" s="47" t="s">
        <v>364</v>
      </c>
      <c r="O84" s="47" t="s">
        <v>342</v>
      </c>
      <c r="P84" s="47" t="s">
        <v>356</v>
      </c>
      <c r="Q84" s="47" t="s">
        <v>344</v>
      </c>
      <c r="R84" s="48">
        <v>2300</v>
      </c>
      <c r="S84" s="49" t="s">
        <v>361</v>
      </c>
      <c r="T84" s="47" t="s">
        <v>367</v>
      </c>
      <c r="U84" s="47" t="s">
        <v>343</v>
      </c>
      <c r="V84" s="47" t="s">
        <v>344</v>
      </c>
      <c r="W84" s="48">
        <v>2275</v>
      </c>
    </row>
    <row r="85" spans="13:23" ht="24" customHeight="1">
      <c r="M85" s="49" t="s">
        <v>360</v>
      </c>
      <c r="N85" s="47" t="s">
        <v>364</v>
      </c>
      <c r="O85" s="47" t="s">
        <v>351</v>
      </c>
      <c r="P85" s="47" t="s">
        <v>346</v>
      </c>
      <c r="Q85" s="47" t="s">
        <v>344</v>
      </c>
      <c r="R85" s="48">
        <v>2300</v>
      </c>
      <c r="S85" s="49" t="s">
        <v>360</v>
      </c>
      <c r="T85" s="47" t="s">
        <v>345</v>
      </c>
      <c r="U85" s="47" t="s">
        <v>365</v>
      </c>
      <c r="V85" s="47" t="s">
        <v>344</v>
      </c>
      <c r="W85" s="48">
        <v>2275</v>
      </c>
    </row>
    <row r="86" spans="13:23" ht="24" customHeight="1">
      <c r="M86" s="49" t="s">
        <v>360</v>
      </c>
      <c r="N86" s="47" t="s">
        <v>341</v>
      </c>
      <c r="O86" s="47" t="s">
        <v>367</v>
      </c>
      <c r="P86" s="47" t="s">
        <v>365</v>
      </c>
      <c r="Q86" s="47" t="s">
        <v>344</v>
      </c>
      <c r="R86" s="48">
        <v>2300</v>
      </c>
      <c r="S86" s="49" t="s">
        <v>360</v>
      </c>
      <c r="T86" s="47" t="s">
        <v>345</v>
      </c>
      <c r="U86" s="47" t="s">
        <v>368</v>
      </c>
      <c r="V86" s="47" t="s">
        <v>344</v>
      </c>
      <c r="W86" s="48">
        <v>2275</v>
      </c>
    </row>
    <row r="87" spans="13:23" ht="24" customHeight="1">
      <c r="M87" s="49" t="s">
        <v>360</v>
      </c>
      <c r="N87" s="47" t="s">
        <v>364</v>
      </c>
      <c r="O87" s="47" t="s">
        <v>368</v>
      </c>
      <c r="P87" s="47" t="s">
        <v>356</v>
      </c>
      <c r="Q87" s="47" t="s">
        <v>357</v>
      </c>
      <c r="R87" s="48">
        <v>2300</v>
      </c>
      <c r="S87" s="49" t="s">
        <v>360</v>
      </c>
      <c r="T87" s="47" t="s">
        <v>361</v>
      </c>
      <c r="U87" s="47" t="s">
        <v>343</v>
      </c>
      <c r="V87" s="47" t="s">
        <v>344</v>
      </c>
      <c r="W87" s="48">
        <v>2275</v>
      </c>
    </row>
    <row r="88" spans="13:23" ht="24" customHeight="1">
      <c r="M88" s="49" t="s">
        <v>360</v>
      </c>
      <c r="N88" s="47" t="s">
        <v>381</v>
      </c>
      <c r="O88" s="47" t="s">
        <v>367</v>
      </c>
      <c r="P88" s="47" t="s">
        <v>356</v>
      </c>
      <c r="Q88" s="47" t="s">
        <v>357</v>
      </c>
      <c r="R88" s="48">
        <v>2300</v>
      </c>
      <c r="S88" s="49" t="s">
        <v>340</v>
      </c>
      <c r="T88" s="47" t="s">
        <v>351</v>
      </c>
      <c r="U88" s="47" t="s">
        <v>346</v>
      </c>
      <c r="V88" s="47" t="s">
        <v>344</v>
      </c>
      <c r="W88" s="48">
        <v>2275</v>
      </c>
    </row>
    <row r="89" spans="13:23" ht="24" customHeight="1">
      <c r="M89" s="49" t="s">
        <v>349</v>
      </c>
      <c r="N89" s="47" t="s">
        <v>341</v>
      </c>
      <c r="O89" s="47" t="s">
        <v>367</v>
      </c>
      <c r="P89" s="47" t="s">
        <v>356</v>
      </c>
      <c r="Q89" s="47" t="s">
        <v>357</v>
      </c>
      <c r="R89" s="48">
        <v>2300</v>
      </c>
      <c r="S89" s="49" t="s">
        <v>340</v>
      </c>
      <c r="T89" s="47" t="s">
        <v>401</v>
      </c>
      <c r="U89" s="47" t="s">
        <v>356</v>
      </c>
      <c r="V89" s="47" t="s">
        <v>344</v>
      </c>
      <c r="W89" s="48">
        <v>2275</v>
      </c>
    </row>
    <row r="90" spans="13:23" ht="24" customHeight="1">
      <c r="M90" s="49" t="s">
        <v>349</v>
      </c>
      <c r="N90" s="47" t="s">
        <v>364</v>
      </c>
      <c r="O90" s="47" t="s">
        <v>367</v>
      </c>
      <c r="P90" s="47" t="s">
        <v>343</v>
      </c>
      <c r="Q90" s="47" t="s">
        <v>357</v>
      </c>
      <c r="R90" s="48">
        <v>2300</v>
      </c>
      <c r="S90" s="49" t="s">
        <v>340</v>
      </c>
      <c r="T90" s="47" t="s">
        <v>364</v>
      </c>
      <c r="U90" s="47" t="s">
        <v>401</v>
      </c>
      <c r="V90" s="47" t="s">
        <v>344</v>
      </c>
      <c r="W90" s="48">
        <v>2275</v>
      </c>
    </row>
    <row r="91" spans="13:23" ht="24" customHeight="1">
      <c r="M91" s="49" t="s">
        <v>360</v>
      </c>
      <c r="N91" s="47" t="s">
        <v>364</v>
      </c>
      <c r="O91" s="47" t="s">
        <v>342</v>
      </c>
      <c r="P91" s="47" t="s">
        <v>346</v>
      </c>
      <c r="Q91" s="47" t="s">
        <v>357</v>
      </c>
      <c r="R91" s="48">
        <v>2300</v>
      </c>
      <c r="S91" s="49" t="s">
        <v>340</v>
      </c>
      <c r="T91" s="47" t="s">
        <v>345</v>
      </c>
      <c r="U91" s="47" t="s">
        <v>351</v>
      </c>
      <c r="V91" s="47" t="s">
        <v>344</v>
      </c>
      <c r="W91" s="48">
        <v>2275</v>
      </c>
    </row>
    <row r="92" spans="13:23" ht="24" customHeight="1">
      <c r="M92" s="49" t="s">
        <v>340</v>
      </c>
      <c r="N92" s="47" t="s">
        <v>364</v>
      </c>
      <c r="O92" s="47" t="s">
        <v>367</v>
      </c>
      <c r="P92" s="47" t="s">
        <v>346</v>
      </c>
      <c r="Q92" s="47" t="s">
        <v>357</v>
      </c>
      <c r="R92" s="48">
        <v>2300</v>
      </c>
      <c r="S92" s="49" t="s">
        <v>349</v>
      </c>
      <c r="T92" s="47" t="s">
        <v>364</v>
      </c>
      <c r="U92" s="47" t="s">
        <v>365</v>
      </c>
      <c r="V92" s="47" t="s">
        <v>344</v>
      </c>
      <c r="W92" s="48">
        <v>2275</v>
      </c>
    </row>
    <row r="93" spans="13:23" ht="24" customHeight="1">
      <c r="M93" s="49" t="s">
        <v>360</v>
      </c>
      <c r="N93" s="47" t="s">
        <v>364</v>
      </c>
      <c r="O93" s="47" t="s">
        <v>351</v>
      </c>
      <c r="P93" s="47" t="s">
        <v>356</v>
      </c>
      <c r="Q93" s="47" t="s">
        <v>369</v>
      </c>
      <c r="R93" s="48">
        <v>2300</v>
      </c>
      <c r="S93" s="49" t="s">
        <v>349</v>
      </c>
      <c r="T93" s="47" t="s">
        <v>364</v>
      </c>
      <c r="U93" s="47" t="s">
        <v>368</v>
      </c>
      <c r="V93" s="47" t="s">
        <v>344</v>
      </c>
      <c r="W93" s="48">
        <v>2275</v>
      </c>
    </row>
    <row r="94" spans="13:23" ht="24" customHeight="1">
      <c r="M94" s="49" t="s">
        <v>360</v>
      </c>
      <c r="N94" s="47" t="s">
        <v>345</v>
      </c>
      <c r="O94" s="47" t="s">
        <v>367</v>
      </c>
      <c r="P94" s="47" t="s">
        <v>356</v>
      </c>
      <c r="Q94" s="47" t="s">
        <v>369</v>
      </c>
      <c r="R94" s="48">
        <v>2300</v>
      </c>
      <c r="S94" s="49" t="s">
        <v>349</v>
      </c>
      <c r="T94" s="47" t="s">
        <v>345</v>
      </c>
      <c r="U94" s="47" t="s">
        <v>343</v>
      </c>
      <c r="V94" s="47" t="s">
        <v>344</v>
      </c>
      <c r="W94" s="48">
        <v>2275</v>
      </c>
    </row>
    <row r="95" spans="13:23" ht="24" customHeight="1">
      <c r="M95" s="49" t="s">
        <v>340</v>
      </c>
      <c r="N95" s="47" t="s">
        <v>364</v>
      </c>
      <c r="O95" s="47" t="s">
        <v>342</v>
      </c>
      <c r="P95" s="47" t="s">
        <v>356</v>
      </c>
      <c r="Q95" s="47" t="s">
        <v>369</v>
      </c>
      <c r="R95" s="48">
        <v>2300</v>
      </c>
      <c r="S95" s="49" t="s">
        <v>371</v>
      </c>
      <c r="T95" s="47" t="s">
        <v>367</v>
      </c>
      <c r="U95" s="47" t="s">
        <v>346</v>
      </c>
      <c r="V95" s="47" t="s">
        <v>344</v>
      </c>
      <c r="W95" s="48">
        <v>2275</v>
      </c>
    </row>
    <row r="96" spans="13:23" ht="24" customHeight="1">
      <c r="M96" s="49" t="s">
        <v>360</v>
      </c>
      <c r="N96" s="47" t="s">
        <v>341</v>
      </c>
      <c r="O96" s="47" t="s">
        <v>367</v>
      </c>
      <c r="P96" s="47" t="s">
        <v>343</v>
      </c>
      <c r="Q96" s="47" t="s">
        <v>369</v>
      </c>
      <c r="R96" s="48">
        <v>2300</v>
      </c>
      <c r="S96" s="49" t="s">
        <v>371</v>
      </c>
      <c r="T96" s="47" t="s">
        <v>351</v>
      </c>
      <c r="U96" s="47" t="s">
        <v>356</v>
      </c>
      <c r="V96" s="47" t="s">
        <v>344</v>
      </c>
      <c r="W96" s="48">
        <v>2275</v>
      </c>
    </row>
    <row r="97" spans="13:23" ht="24" customHeight="1">
      <c r="M97" s="49" t="s">
        <v>340</v>
      </c>
      <c r="N97" s="47" t="s">
        <v>341</v>
      </c>
      <c r="O97" s="47" t="s">
        <v>368</v>
      </c>
      <c r="P97" s="47" t="s">
        <v>356</v>
      </c>
      <c r="Q97" s="47" t="s">
        <v>350</v>
      </c>
      <c r="R97" s="48">
        <v>2275</v>
      </c>
      <c r="S97" s="49" t="s">
        <v>340</v>
      </c>
      <c r="T97" s="47" t="s">
        <v>341</v>
      </c>
      <c r="U97" s="47" t="s">
        <v>351</v>
      </c>
      <c r="V97" s="47" t="s">
        <v>346</v>
      </c>
      <c r="W97" s="48">
        <v>2275</v>
      </c>
    </row>
    <row r="98" spans="13:23" ht="24" customHeight="1">
      <c r="M98" s="49" t="s">
        <v>371</v>
      </c>
      <c r="N98" s="47" t="s">
        <v>341</v>
      </c>
      <c r="O98" s="47" t="s">
        <v>342</v>
      </c>
      <c r="P98" s="47" t="s">
        <v>356</v>
      </c>
      <c r="Q98" s="47" t="s">
        <v>350</v>
      </c>
      <c r="R98" s="48">
        <v>2275</v>
      </c>
      <c r="S98" s="49" t="s">
        <v>371</v>
      </c>
      <c r="T98" s="47" t="s">
        <v>341</v>
      </c>
      <c r="U98" s="47" t="s">
        <v>367</v>
      </c>
      <c r="V98" s="47" t="s">
        <v>346</v>
      </c>
      <c r="W98" s="48">
        <v>2275</v>
      </c>
    </row>
    <row r="99" spans="13:23" ht="24" customHeight="1">
      <c r="M99" s="49" t="s">
        <v>360</v>
      </c>
      <c r="N99" s="47" t="s">
        <v>381</v>
      </c>
      <c r="O99" s="47" t="s">
        <v>342</v>
      </c>
      <c r="P99" s="47" t="s">
        <v>343</v>
      </c>
      <c r="Q99" s="47" t="s">
        <v>350</v>
      </c>
      <c r="R99" s="48">
        <v>2275</v>
      </c>
      <c r="S99" s="49" t="s">
        <v>341</v>
      </c>
      <c r="T99" s="47" t="s">
        <v>342</v>
      </c>
      <c r="U99" s="47" t="s">
        <v>346</v>
      </c>
      <c r="V99" s="47" t="s">
        <v>357</v>
      </c>
      <c r="W99" s="48">
        <v>2275</v>
      </c>
    </row>
    <row r="100" spans="13:23" ht="24" customHeight="1">
      <c r="M100" s="49" t="s">
        <v>360</v>
      </c>
      <c r="N100" s="47" t="s">
        <v>341</v>
      </c>
      <c r="O100" s="47" t="s">
        <v>342</v>
      </c>
      <c r="P100" s="47" t="s">
        <v>365</v>
      </c>
      <c r="Q100" s="47" t="s">
        <v>350</v>
      </c>
      <c r="R100" s="48">
        <v>2275</v>
      </c>
      <c r="S100" s="49" t="s">
        <v>381</v>
      </c>
      <c r="T100" s="47" t="s">
        <v>342</v>
      </c>
      <c r="U100" s="47" t="s">
        <v>356</v>
      </c>
      <c r="V100" s="47" t="s">
        <v>357</v>
      </c>
      <c r="W100" s="48">
        <v>2275</v>
      </c>
    </row>
    <row r="101" spans="13:23" ht="24" customHeight="1">
      <c r="M101" s="49" t="s">
        <v>340</v>
      </c>
      <c r="N101" s="47" t="s">
        <v>381</v>
      </c>
      <c r="O101" s="47" t="s">
        <v>367</v>
      </c>
      <c r="P101" s="47" t="s">
        <v>356</v>
      </c>
      <c r="Q101" s="47" t="s">
        <v>344</v>
      </c>
      <c r="R101" s="48">
        <v>2275</v>
      </c>
      <c r="S101" s="49" t="s">
        <v>360</v>
      </c>
      <c r="T101" s="47" t="s">
        <v>368</v>
      </c>
      <c r="U101" s="47" t="s">
        <v>343</v>
      </c>
      <c r="V101" s="47" t="s">
        <v>357</v>
      </c>
      <c r="W101" s="48">
        <v>2275</v>
      </c>
    </row>
    <row r="102" spans="13:23" ht="24" customHeight="1">
      <c r="M102" s="49" t="s">
        <v>360</v>
      </c>
      <c r="N102" s="47" t="s">
        <v>364</v>
      </c>
      <c r="O102" s="47" t="s">
        <v>368</v>
      </c>
      <c r="P102" s="47" t="s">
        <v>343</v>
      </c>
      <c r="Q102" s="47" t="s">
        <v>344</v>
      </c>
      <c r="R102" s="48">
        <v>2275</v>
      </c>
      <c r="S102" s="49" t="s">
        <v>360</v>
      </c>
      <c r="T102" s="47" t="s">
        <v>341</v>
      </c>
      <c r="U102" s="47" t="s">
        <v>365</v>
      </c>
      <c r="V102" s="47" t="s">
        <v>357</v>
      </c>
      <c r="W102" s="48">
        <v>2275</v>
      </c>
    </row>
    <row r="103" spans="13:23" ht="24" customHeight="1">
      <c r="M103" s="49" t="s">
        <v>371</v>
      </c>
      <c r="N103" s="47" t="s">
        <v>364</v>
      </c>
      <c r="O103" s="47" t="s">
        <v>367</v>
      </c>
      <c r="P103" s="47" t="s">
        <v>343</v>
      </c>
      <c r="Q103" s="47" t="s">
        <v>344</v>
      </c>
      <c r="R103" s="48">
        <v>2275</v>
      </c>
      <c r="S103" s="49" t="s">
        <v>360</v>
      </c>
      <c r="T103" s="47" t="s">
        <v>341</v>
      </c>
      <c r="U103" s="47" t="s">
        <v>368</v>
      </c>
      <c r="V103" s="47" t="s">
        <v>357</v>
      </c>
      <c r="W103" s="48">
        <v>2275</v>
      </c>
    </row>
    <row r="104" spans="13:23" ht="24" customHeight="1">
      <c r="M104" s="49" t="s">
        <v>340</v>
      </c>
      <c r="N104" s="47" t="s">
        <v>364</v>
      </c>
      <c r="O104" s="47" t="s">
        <v>367</v>
      </c>
      <c r="P104" s="47" t="s">
        <v>365</v>
      </c>
      <c r="Q104" s="47" t="s">
        <v>344</v>
      </c>
      <c r="R104" s="48">
        <v>2275</v>
      </c>
      <c r="S104" s="49" t="s">
        <v>360</v>
      </c>
      <c r="T104" s="47" t="s">
        <v>381</v>
      </c>
      <c r="U104" s="47" t="s">
        <v>343</v>
      </c>
      <c r="V104" s="47" t="s">
        <v>357</v>
      </c>
      <c r="W104" s="48">
        <v>2275</v>
      </c>
    </row>
    <row r="105" spans="13:23" ht="24" customHeight="1">
      <c r="M105" s="49" t="s">
        <v>340</v>
      </c>
      <c r="N105" s="47" t="s">
        <v>341</v>
      </c>
      <c r="O105" s="47" t="s">
        <v>367</v>
      </c>
      <c r="P105" s="47" t="s">
        <v>356</v>
      </c>
      <c r="Q105" s="47" t="s">
        <v>369</v>
      </c>
      <c r="R105" s="48">
        <v>2275</v>
      </c>
      <c r="S105" s="49" t="s">
        <v>340</v>
      </c>
      <c r="T105" s="47" t="s">
        <v>368</v>
      </c>
      <c r="U105" s="47" t="s">
        <v>356</v>
      </c>
      <c r="V105" s="47" t="s">
        <v>357</v>
      </c>
      <c r="W105" s="48">
        <v>2275</v>
      </c>
    </row>
    <row r="106" spans="13:23" ht="24" customHeight="1">
      <c r="M106" s="49" t="s">
        <v>360</v>
      </c>
      <c r="N106" s="47" t="s">
        <v>364</v>
      </c>
      <c r="O106" s="47" t="s">
        <v>342</v>
      </c>
      <c r="P106" s="47" t="s">
        <v>343</v>
      </c>
      <c r="Q106" s="47" t="s">
        <v>369</v>
      </c>
      <c r="R106" s="48">
        <v>2275</v>
      </c>
      <c r="S106" s="49" t="s">
        <v>340</v>
      </c>
      <c r="T106" s="47" t="s">
        <v>341</v>
      </c>
      <c r="U106" s="47" t="s">
        <v>346</v>
      </c>
      <c r="V106" s="47" t="s">
        <v>357</v>
      </c>
      <c r="W106" s="48">
        <v>2275</v>
      </c>
    </row>
    <row r="107" spans="13:23" ht="24" customHeight="1">
      <c r="M107" s="49" t="s">
        <v>340</v>
      </c>
      <c r="N107" s="47" t="s">
        <v>381</v>
      </c>
      <c r="O107" s="47" t="s">
        <v>342</v>
      </c>
      <c r="P107" s="47" t="s">
        <v>356</v>
      </c>
      <c r="Q107" s="47" t="s">
        <v>350</v>
      </c>
      <c r="R107" s="48">
        <v>2250</v>
      </c>
      <c r="S107" s="49" t="s">
        <v>340</v>
      </c>
      <c r="T107" s="47" t="s">
        <v>381</v>
      </c>
      <c r="U107" s="47" t="s">
        <v>356</v>
      </c>
      <c r="V107" s="47" t="s">
        <v>357</v>
      </c>
      <c r="W107" s="48">
        <v>2275</v>
      </c>
    </row>
    <row r="108" spans="13:23" ht="24" customHeight="1">
      <c r="M108" s="49" t="s">
        <v>360</v>
      </c>
      <c r="N108" s="47" t="s">
        <v>341</v>
      </c>
      <c r="O108" s="47" t="s">
        <v>368</v>
      </c>
      <c r="P108" s="47" t="s">
        <v>343</v>
      </c>
      <c r="Q108" s="47" t="s">
        <v>350</v>
      </c>
      <c r="R108" s="48">
        <v>2250</v>
      </c>
      <c r="S108" s="49" t="s">
        <v>349</v>
      </c>
      <c r="T108" s="47" t="s">
        <v>342</v>
      </c>
      <c r="U108" s="47" t="s">
        <v>343</v>
      </c>
      <c r="V108" s="47" t="s">
        <v>357</v>
      </c>
      <c r="W108" s="48">
        <v>2275</v>
      </c>
    </row>
    <row r="109" spans="13:23" ht="24" customHeight="1">
      <c r="M109" s="49" t="s">
        <v>371</v>
      </c>
      <c r="N109" s="47" t="s">
        <v>341</v>
      </c>
      <c r="O109" s="47" t="s">
        <v>367</v>
      </c>
      <c r="P109" s="47" t="s">
        <v>356</v>
      </c>
      <c r="Q109" s="47" t="s">
        <v>344</v>
      </c>
      <c r="R109" s="48">
        <v>2250</v>
      </c>
      <c r="S109" s="49" t="s">
        <v>349</v>
      </c>
      <c r="T109" s="47" t="s">
        <v>341</v>
      </c>
      <c r="U109" s="47" t="s">
        <v>342</v>
      </c>
      <c r="V109" s="47" t="s">
        <v>357</v>
      </c>
      <c r="W109" s="48">
        <v>2275</v>
      </c>
    </row>
    <row r="110" spans="13:23" ht="24" customHeight="1">
      <c r="M110" s="49" t="s">
        <v>360</v>
      </c>
      <c r="N110" s="47" t="s">
        <v>364</v>
      </c>
      <c r="O110" s="47" t="s">
        <v>342</v>
      </c>
      <c r="P110" s="47" t="s">
        <v>365</v>
      </c>
      <c r="Q110" s="47" t="s">
        <v>344</v>
      </c>
      <c r="R110" s="48">
        <v>2250</v>
      </c>
      <c r="S110" s="49" t="s">
        <v>371</v>
      </c>
      <c r="T110" s="47" t="s">
        <v>342</v>
      </c>
      <c r="U110" s="47" t="s">
        <v>356</v>
      </c>
      <c r="V110" s="47" t="s">
        <v>357</v>
      </c>
      <c r="W110" s="48">
        <v>2275</v>
      </c>
    </row>
    <row r="111" spans="13:23" ht="24" customHeight="1">
      <c r="M111" s="49" t="s">
        <v>340</v>
      </c>
      <c r="N111" s="47" t="s">
        <v>364</v>
      </c>
      <c r="O111" s="47" t="s">
        <v>367</v>
      </c>
      <c r="P111" s="47" t="s">
        <v>343</v>
      </c>
      <c r="Q111" s="47" t="s">
        <v>369</v>
      </c>
      <c r="R111" s="48">
        <v>2250</v>
      </c>
      <c r="S111" s="49" t="s">
        <v>360</v>
      </c>
      <c r="T111" s="47" t="s">
        <v>345</v>
      </c>
      <c r="U111" s="47" t="s">
        <v>342</v>
      </c>
      <c r="V111" s="47" t="s">
        <v>365</v>
      </c>
      <c r="W111" s="48">
        <v>2275</v>
      </c>
    </row>
    <row r="112" spans="13:23" ht="24" customHeight="1">
      <c r="M112" s="49" t="s">
        <v>360</v>
      </c>
      <c r="N112" s="47" t="s">
        <v>345</v>
      </c>
      <c r="O112" s="47" t="s">
        <v>368</v>
      </c>
      <c r="P112" s="47" t="s">
        <v>356</v>
      </c>
      <c r="Q112" s="47" t="s">
        <v>350</v>
      </c>
      <c r="R112" s="48">
        <v>2225</v>
      </c>
      <c r="S112" s="49" t="s">
        <v>340</v>
      </c>
      <c r="T112" s="47" t="s">
        <v>364</v>
      </c>
      <c r="U112" s="47" t="s">
        <v>351</v>
      </c>
      <c r="V112" s="47" t="s">
        <v>365</v>
      </c>
      <c r="W112" s="48">
        <v>2275</v>
      </c>
    </row>
    <row r="113" spans="13:23" ht="24" customHeight="1">
      <c r="M113" s="49" t="s">
        <v>360</v>
      </c>
      <c r="N113" s="47" t="s">
        <v>381</v>
      </c>
      <c r="O113" s="47" t="s">
        <v>351</v>
      </c>
      <c r="P113" s="47" t="s">
        <v>356</v>
      </c>
      <c r="Q113" s="47" t="s">
        <v>350</v>
      </c>
      <c r="R113" s="48">
        <v>2225</v>
      </c>
      <c r="S113" s="49" t="s">
        <v>340</v>
      </c>
      <c r="T113" s="47" t="s">
        <v>345</v>
      </c>
      <c r="U113" s="47" t="s">
        <v>367</v>
      </c>
      <c r="V113" s="47" t="s">
        <v>365</v>
      </c>
      <c r="W113" s="48">
        <v>2275</v>
      </c>
    </row>
    <row r="114" spans="13:23" ht="24" customHeight="1">
      <c r="M114" s="49" t="s">
        <v>340</v>
      </c>
      <c r="N114" s="47" t="s">
        <v>364</v>
      </c>
      <c r="O114" s="47" t="s">
        <v>401</v>
      </c>
      <c r="P114" s="47" t="s">
        <v>356</v>
      </c>
      <c r="Q114" s="47" t="s">
        <v>350</v>
      </c>
      <c r="R114" s="48">
        <v>2225</v>
      </c>
      <c r="S114" s="49" t="s">
        <v>349</v>
      </c>
      <c r="T114" s="47" t="s">
        <v>364</v>
      </c>
      <c r="U114" s="47" t="s">
        <v>342</v>
      </c>
      <c r="V114" s="47" t="s">
        <v>365</v>
      </c>
      <c r="W114" s="48">
        <v>2275</v>
      </c>
    </row>
    <row r="115" spans="13:23" ht="24" customHeight="1">
      <c r="M115" s="49" t="s">
        <v>349</v>
      </c>
      <c r="N115" s="47" t="s">
        <v>381</v>
      </c>
      <c r="O115" s="47" t="s">
        <v>367</v>
      </c>
      <c r="P115" s="47" t="s">
        <v>356</v>
      </c>
      <c r="Q115" s="47" t="s">
        <v>350</v>
      </c>
      <c r="R115" s="48">
        <v>2225</v>
      </c>
      <c r="S115" s="49" t="s">
        <v>364</v>
      </c>
      <c r="T115" s="47" t="s">
        <v>351</v>
      </c>
      <c r="U115" s="47" t="s">
        <v>343</v>
      </c>
      <c r="V115" s="47" t="s">
        <v>369</v>
      </c>
      <c r="W115" s="48">
        <v>2275</v>
      </c>
    </row>
    <row r="116" spans="13:23" ht="24" customHeight="1">
      <c r="M116" s="49" t="s">
        <v>371</v>
      </c>
      <c r="N116" s="47" t="s">
        <v>345</v>
      </c>
      <c r="O116" s="47" t="s">
        <v>367</v>
      </c>
      <c r="P116" s="47" t="s">
        <v>356</v>
      </c>
      <c r="Q116" s="47" t="s">
        <v>350</v>
      </c>
      <c r="R116" s="48">
        <v>2225</v>
      </c>
      <c r="S116" s="49" t="s">
        <v>341</v>
      </c>
      <c r="T116" s="47" t="s">
        <v>367</v>
      </c>
      <c r="U116" s="47" t="s">
        <v>346</v>
      </c>
      <c r="V116" s="47" t="s">
        <v>369</v>
      </c>
      <c r="W116" s="48">
        <v>2275</v>
      </c>
    </row>
    <row r="117" spans="13:23" ht="24" customHeight="1">
      <c r="M117" s="49" t="s">
        <v>354</v>
      </c>
      <c r="N117" s="47" t="s">
        <v>364</v>
      </c>
      <c r="O117" s="47" t="s">
        <v>342</v>
      </c>
      <c r="P117" s="47" t="s">
        <v>356</v>
      </c>
      <c r="Q117" s="47" t="s">
        <v>350</v>
      </c>
      <c r="R117" s="48">
        <v>2225</v>
      </c>
      <c r="S117" s="49" t="s">
        <v>341</v>
      </c>
      <c r="T117" s="47" t="s">
        <v>351</v>
      </c>
      <c r="U117" s="47" t="s">
        <v>356</v>
      </c>
      <c r="V117" s="47" t="s">
        <v>369</v>
      </c>
      <c r="W117" s="48">
        <v>2275</v>
      </c>
    </row>
    <row r="118" spans="13:23" ht="24" customHeight="1">
      <c r="M118" s="49" t="s">
        <v>360</v>
      </c>
      <c r="N118" s="47" t="s">
        <v>361</v>
      </c>
      <c r="O118" s="47" t="s">
        <v>367</v>
      </c>
      <c r="P118" s="47" t="s">
        <v>343</v>
      </c>
      <c r="Q118" s="47" t="s">
        <v>350</v>
      </c>
      <c r="R118" s="48">
        <v>2225</v>
      </c>
      <c r="S118" s="49" t="s">
        <v>345</v>
      </c>
      <c r="T118" s="47" t="s">
        <v>367</v>
      </c>
      <c r="U118" s="47" t="s">
        <v>343</v>
      </c>
      <c r="V118" s="47" t="s">
        <v>369</v>
      </c>
      <c r="W118" s="48">
        <v>2275</v>
      </c>
    </row>
    <row r="119" spans="13:23" ht="24" customHeight="1">
      <c r="M119" s="49" t="s">
        <v>354</v>
      </c>
      <c r="N119" s="47" t="s">
        <v>364</v>
      </c>
      <c r="O119" s="47" t="s">
        <v>367</v>
      </c>
      <c r="P119" s="47" t="s">
        <v>343</v>
      </c>
      <c r="Q119" s="47" t="s">
        <v>350</v>
      </c>
      <c r="R119" s="48">
        <v>2225</v>
      </c>
      <c r="S119" s="49" t="s">
        <v>360</v>
      </c>
      <c r="T119" s="47" t="s">
        <v>345</v>
      </c>
      <c r="U119" s="47" t="s">
        <v>342</v>
      </c>
      <c r="V119" s="47" t="s">
        <v>369</v>
      </c>
      <c r="W119" s="48">
        <v>2275</v>
      </c>
    </row>
    <row r="120" spans="13:23" ht="24" customHeight="1">
      <c r="M120" s="49" t="s">
        <v>360</v>
      </c>
      <c r="N120" s="47" t="s">
        <v>364</v>
      </c>
      <c r="O120" s="47" t="s">
        <v>368</v>
      </c>
      <c r="P120" s="47" t="s">
        <v>346</v>
      </c>
      <c r="Q120" s="47" t="s">
        <v>350</v>
      </c>
      <c r="R120" s="48">
        <v>2225</v>
      </c>
      <c r="S120" s="49" t="s">
        <v>340</v>
      </c>
      <c r="T120" s="47" t="s">
        <v>364</v>
      </c>
      <c r="U120" s="47" t="s">
        <v>351</v>
      </c>
      <c r="V120" s="47" t="s">
        <v>369</v>
      </c>
      <c r="W120" s="48">
        <v>2275</v>
      </c>
    </row>
    <row r="121" spans="13:23" ht="24" customHeight="1">
      <c r="M121" s="49" t="s">
        <v>360</v>
      </c>
      <c r="N121" s="47" t="s">
        <v>364</v>
      </c>
      <c r="O121" s="47" t="s">
        <v>351</v>
      </c>
      <c r="P121" s="47" t="s">
        <v>365</v>
      </c>
      <c r="Q121" s="47" t="s">
        <v>350</v>
      </c>
      <c r="R121" s="48">
        <v>2225</v>
      </c>
      <c r="S121" s="49" t="s">
        <v>340</v>
      </c>
      <c r="T121" s="47" t="s">
        <v>345</v>
      </c>
      <c r="U121" s="47" t="s">
        <v>367</v>
      </c>
      <c r="V121" s="47" t="s">
        <v>369</v>
      </c>
      <c r="W121" s="48">
        <v>2275</v>
      </c>
    </row>
    <row r="122" spans="13:23" ht="24" customHeight="1">
      <c r="M122" s="49" t="s">
        <v>360</v>
      </c>
      <c r="N122" s="47" t="s">
        <v>341</v>
      </c>
      <c r="O122" s="47" t="s">
        <v>367</v>
      </c>
      <c r="P122" s="47" t="s">
        <v>404</v>
      </c>
      <c r="Q122" s="47" t="s">
        <v>350</v>
      </c>
      <c r="R122" s="48">
        <v>2225</v>
      </c>
      <c r="S122" s="49" t="s">
        <v>349</v>
      </c>
      <c r="T122" s="47" t="s">
        <v>364</v>
      </c>
      <c r="U122" s="47" t="s">
        <v>342</v>
      </c>
      <c r="V122" s="47" t="s">
        <v>369</v>
      </c>
      <c r="W122" s="48">
        <v>2275</v>
      </c>
    </row>
    <row r="123" spans="13:23" ht="24" customHeight="1">
      <c r="M123" s="49" t="s">
        <v>340</v>
      </c>
      <c r="N123" s="47" t="s">
        <v>364</v>
      </c>
      <c r="O123" s="47" t="s">
        <v>367</v>
      </c>
      <c r="P123" s="47" t="s">
        <v>404</v>
      </c>
      <c r="Q123" s="47" t="s">
        <v>350</v>
      </c>
      <c r="R123" s="48">
        <v>2225</v>
      </c>
      <c r="S123" s="49" t="s">
        <v>340</v>
      </c>
      <c r="T123" s="47" t="s">
        <v>341</v>
      </c>
      <c r="U123" s="47" t="s">
        <v>367</v>
      </c>
      <c r="V123" s="47" t="s">
        <v>404</v>
      </c>
      <c r="W123" s="48">
        <v>2275</v>
      </c>
    </row>
    <row r="124" spans="13:23" ht="24" customHeight="1">
      <c r="M124" s="49" t="s">
        <v>360</v>
      </c>
      <c r="N124" s="47" t="s">
        <v>364</v>
      </c>
      <c r="O124" s="47" t="s">
        <v>401</v>
      </c>
      <c r="P124" s="47" t="s">
        <v>356</v>
      </c>
      <c r="Q124" s="47" t="s">
        <v>344</v>
      </c>
      <c r="R124" s="48">
        <v>2225</v>
      </c>
      <c r="S124" s="49" t="s">
        <v>341</v>
      </c>
      <c r="T124" s="47" t="s">
        <v>342</v>
      </c>
      <c r="U124" s="47" t="s">
        <v>356</v>
      </c>
      <c r="V124" s="47" t="s">
        <v>413</v>
      </c>
      <c r="W124" s="48">
        <v>2275</v>
      </c>
    </row>
    <row r="125" spans="13:23" ht="24" customHeight="1">
      <c r="M125" s="49" t="s">
        <v>360</v>
      </c>
      <c r="N125" s="47" t="s">
        <v>361</v>
      </c>
      <c r="O125" s="47" t="s">
        <v>367</v>
      </c>
      <c r="P125" s="47" t="s">
        <v>356</v>
      </c>
      <c r="Q125" s="47" t="s">
        <v>344</v>
      </c>
      <c r="R125" s="48">
        <v>2225</v>
      </c>
      <c r="S125" s="49" t="s">
        <v>360</v>
      </c>
      <c r="T125" s="47" t="s">
        <v>341</v>
      </c>
      <c r="U125" s="47" t="s">
        <v>342</v>
      </c>
      <c r="V125" s="47" t="s">
        <v>413</v>
      </c>
      <c r="W125" s="48">
        <v>2275</v>
      </c>
    </row>
    <row r="126" spans="13:23" ht="24" customHeight="1">
      <c r="M126" s="49" t="s">
        <v>371</v>
      </c>
      <c r="N126" s="47" t="s">
        <v>364</v>
      </c>
      <c r="O126" s="47" t="s">
        <v>367</v>
      </c>
      <c r="P126" s="47" t="s">
        <v>356</v>
      </c>
      <c r="Q126" s="47" t="s">
        <v>357</v>
      </c>
      <c r="R126" s="48">
        <v>2225</v>
      </c>
      <c r="S126" s="49" t="s">
        <v>371</v>
      </c>
      <c r="T126" s="47" t="s">
        <v>345</v>
      </c>
      <c r="U126" s="47" t="s">
        <v>342</v>
      </c>
      <c r="V126" s="47" t="s">
        <v>356</v>
      </c>
      <c r="W126" s="48">
        <v>2250</v>
      </c>
    </row>
    <row r="127" spans="13:23" ht="24" customHeight="1">
      <c r="M127" s="49" t="s">
        <v>360</v>
      </c>
      <c r="N127" s="47" t="s">
        <v>364</v>
      </c>
      <c r="O127" s="47" t="s">
        <v>367</v>
      </c>
      <c r="P127" s="47" t="s">
        <v>365</v>
      </c>
      <c r="Q127" s="47" t="s">
        <v>357</v>
      </c>
      <c r="R127" s="48">
        <v>2225</v>
      </c>
      <c r="S127" s="49" t="s">
        <v>354</v>
      </c>
      <c r="T127" s="47" t="s">
        <v>364</v>
      </c>
      <c r="U127" s="47" t="s">
        <v>351</v>
      </c>
      <c r="V127" s="47" t="s">
        <v>356</v>
      </c>
      <c r="W127" s="48">
        <v>2250</v>
      </c>
    </row>
    <row r="128" spans="13:23" ht="24" customHeight="1">
      <c r="M128" s="49" t="s">
        <v>349</v>
      </c>
      <c r="N128" s="47" t="s">
        <v>364</v>
      </c>
      <c r="O128" s="47" t="s">
        <v>367</v>
      </c>
      <c r="P128" s="47" t="s">
        <v>356</v>
      </c>
      <c r="Q128" s="47" t="s">
        <v>369</v>
      </c>
      <c r="R128" s="48">
        <v>2225</v>
      </c>
      <c r="S128" s="49" t="s">
        <v>381</v>
      </c>
      <c r="T128" s="47" t="s">
        <v>351</v>
      </c>
      <c r="U128" s="47" t="s">
        <v>343</v>
      </c>
      <c r="V128" s="47" t="s">
        <v>350</v>
      </c>
      <c r="W128" s="48">
        <v>2250</v>
      </c>
    </row>
    <row r="129" spans="13:23" ht="24" customHeight="1">
      <c r="M129" s="49" t="s">
        <v>360</v>
      </c>
      <c r="N129" s="47" t="s">
        <v>364</v>
      </c>
      <c r="O129" s="47" t="s">
        <v>367</v>
      </c>
      <c r="P129" s="47" t="s">
        <v>346</v>
      </c>
      <c r="Q129" s="47" t="s">
        <v>369</v>
      </c>
      <c r="R129" s="48">
        <v>2225</v>
      </c>
      <c r="S129" s="49" t="s">
        <v>361</v>
      </c>
      <c r="T129" s="47" t="s">
        <v>367</v>
      </c>
      <c r="U129" s="47" t="s">
        <v>346</v>
      </c>
      <c r="V129" s="47" t="s">
        <v>350</v>
      </c>
      <c r="W129" s="48">
        <v>2250</v>
      </c>
    </row>
    <row r="130" spans="13:23" ht="24" customHeight="1">
      <c r="M130" s="49" t="s">
        <v>360</v>
      </c>
      <c r="N130" s="47" t="s">
        <v>364</v>
      </c>
      <c r="O130" s="47" t="s">
        <v>342</v>
      </c>
      <c r="P130" s="47" t="s">
        <v>356</v>
      </c>
      <c r="Q130" s="47" t="s">
        <v>413</v>
      </c>
      <c r="R130" s="48">
        <v>2225</v>
      </c>
      <c r="S130" s="49" t="s">
        <v>360</v>
      </c>
      <c r="T130" s="47" t="s">
        <v>381</v>
      </c>
      <c r="U130" s="47" t="s">
        <v>365</v>
      </c>
      <c r="V130" s="47" t="s">
        <v>350</v>
      </c>
      <c r="W130" s="48">
        <v>2250</v>
      </c>
    </row>
    <row r="131" spans="13:23" ht="24" customHeight="1">
      <c r="M131" s="56" t="s">
        <v>360</v>
      </c>
      <c r="N131" s="57" t="s">
        <v>341</v>
      </c>
      <c r="O131" s="57" t="s">
        <v>367</v>
      </c>
      <c r="P131" s="57" t="s">
        <v>356</v>
      </c>
      <c r="Q131" s="57" t="s">
        <v>413</v>
      </c>
      <c r="R131" s="58">
        <v>2225</v>
      </c>
      <c r="S131" s="49" t="s">
        <v>340</v>
      </c>
      <c r="T131" s="47" t="s">
        <v>401</v>
      </c>
      <c r="U131" s="47" t="s">
        <v>343</v>
      </c>
      <c r="V131" s="47" t="s">
        <v>350</v>
      </c>
      <c r="W131" s="48">
        <v>2250</v>
      </c>
    </row>
    <row r="132" spans="13:23" ht="24" customHeight="1">
      <c r="S132" s="49" t="s">
        <v>340</v>
      </c>
      <c r="T132" s="47" t="s">
        <v>345</v>
      </c>
      <c r="U132" s="47" t="s">
        <v>368</v>
      </c>
      <c r="V132" s="47" t="s">
        <v>350</v>
      </c>
      <c r="W132" s="48">
        <v>2250</v>
      </c>
    </row>
    <row r="133" spans="13:23" ht="24" customHeight="1">
      <c r="S133" s="49" t="s">
        <v>340</v>
      </c>
      <c r="T133" s="47" t="s">
        <v>361</v>
      </c>
      <c r="U133" s="47" t="s">
        <v>343</v>
      </c>
      <c r="V133" s="47" t="s">
        <v>350</v>
      </c>
      <c r="W133" s="48">
        <v>2250</v>
      </c>
    </row>
    <row r="134" spans="13:23" ht="24" customHeight="1">
      <c r="S134" s="49" t="s">
        <v>349</v>
      </c>
      <c r="T134" s="47" t="s">
        <v>342</v>
      </c>
      <c r="U134" s="47" t="s">
        <v>365</v>
      </c>
      <c r="V134" s="47" t="s">
        <v>350</v>
      </c>
      <c r="W134" s="48">
        <v>2250</v>
      </c>
    </row>
    <row r="135" spans="13:23" ht="24" customHeight="1">
      <c r="S135" s="49" t="s">
        <v>349</v>
      </c>
      <c r="T135" s="47" t="s">
        <v>364</v>
      </c>
      <c r="U135" s="47" t="s">
        <v>404</v>
      </c>
      <c r="V135" s="47" t="s">
        <v>350</v>
      </c>
      <c r="W135" s="48">
        <v>2250</v>
      </c>
    </row>
    <row r="136" spans="13:23" ht="24" customHeight="1">
      <c r="S136" s="49" t="s">
        <v>349</v>
      </c>
      <c r="T136" s="47" t="s">
        <v>364</v>
      </c>
      <c r="U136" s="47" t="s">
        <v>401</v>
      </c>
      <c r="V136" s="47" t="s">
        <v>350</v>
      </c>
      <c r="W136" s="48">
        <v>2250</v>
      </c>
    </row>
    <row r="137" spans="13:23" ht="24" customHeight="1">
      <c r="S137" s="49" t="s">
        <v>371</v>
      </c>
      <c r="T137" s="47" t="s">
        <v>368</v>
      </c>
      <c r="U137" s="47" t="s">
        <v>356</v>
      </c>
      <c r="V137" s="47" t="s">
        <v>350</v>
      </c>
      <c r="W137" s="48">
        <v>2250</v>
      </c>
    </row>
    <row r="138" spans="13:23" ht="24" customHeight="1">
      <c r="S138" s="49" t="s">
        <v>371</v>
      </c>
      <c r="T138" s="47" t="s">
        <v>341</v>
      </c>
      <c r="U138" s="47" t="s">
        <v>346</v>
      </c>
      <c r="V138" s="47" t="s">
        <v>350</v>
      </c>
      <c r="W138" s="48">
        <v>2250</v>
      </c>
    </row>
    <row r="139" spans="13:23" ht="24" customHeight="1">
      <c r="S139" s="49" t="s">
        <v>354</v>
      </c>
      <c r="T139" s="47" t="s">
        <v>367</v>
      </c>
      <c r="U139" s="47" t="s">
        <v>346</v>
      </c>
      <c r="V139" s="47" t="s">
        <v>350</v>
      </c>
      <c r="W139" s="48">
        <v>2250</v>
      </c>
    </row>
    <row r="140" spans="13:23" ht="24" customHeight="1">
      <c r="S140" s="49" t="s">
        <v>340</v>
      </c>
      <c r="T140" s="47" t="s">
        <v>345</v>
      </c>
      <c r="U140" s="47" t="s">
        <v>351</v>
      </c>
      <c r="V140" s="47" t="s">
        <v>343</v>
      </c>
      <c r="W140" s="48">
        <v>2250</v>
      </c>
    </row>
    <row r="141" spans="13:23" ht="24" customHeight="1">
      <c r="S141" s="49" t="s">
        <v>349</v>
      </c>
      <c r="T141" s="47" t="s">
        <v>364</v>
      </c>
      <c r="U141" s="47" t="s">
        <v>368</v>
      </c>
      <c r="V141" s="47" t="s">
        <v>343</v>
      </c>
      <c r="W141" s="48">
        <v>2250</v>
      </c>
    </row>
    <row r="142" spans="13:23" ht="24" customHeight="1">
      <c r="S142" s="49" t="s">
        <v>354</v>
      </c>
      <c r="T142" s="47" t="s">
        <v>341</v>
      </c>
      <c r="U142" s="47" t="s">
        <v>367</v>
      </c>
      <c r="V142" s="47" t="s">
        <v>343</v>
      </c>
      <c r="W142" s="48">
        <v>2250</v>
      </c>
    </row>
    <row r="143" spans="13:23" ht="24" customHeight="1">
      <c r="S143" s="49" t="s">
        <v>341</v>
      </c>
      <c r="T143" s="47" t="s">
        <v>351</v>
      </c>
      <c r="U143" s="47" t="s">
        <v>346</v>
      </c>
      <c r="V143" s="47" t="s">
        <v>344</v>
      </c>
      <c r="W143" s="48">
        <v>2250</v>
      </c>
    </row>
    <row r="144" spans="13:23" ht="24" customHeight="1">
      <c r="S144" s="49" t="s">
        <v>345</v>
      </c>
      <c r="T144" s="47" t="s">
        <v>367</v>
      </c>
      <c r="U144" s="47" t="s">
        <v>365</v>
      </c>
      <c r="V144" s="47" t="s">
        <v>344</v>
      </c>
      <c r="W144" s="48">
        <v>2250</v>
      </c>
    </row>
    <row r="145" spans="19:23" ht="24" customHeight="1">
      <c r="S145" s="49" t="s">
        <v>361</v>
      </c>
      <c r="T145" s="47" t="s">
        <v>342</v>
      </c>
      <c r="U145" s="47" t="s">
        <v>356</v>
      </c>
      <c r="V145" s="47" t="s">
        <v>344</v>
      </c>
      <c r="W145" s="48">
        <v>2250</v>
      </c>
    </row>
    <row r="146" spans="19:23" ht="24" customHeight="1">
      <c r="S146" s="49" t="s">
        <v>360</v>
      </c>
      <c r="T146" s="47" t="s">
        <v>368</v>
      </c>
      <c r="U146" s="47" t="s">
        <v>346</v>
      </c>
      <c r="V146" s="47" t="s">
        <v>344</v>
      </c>
      <c r="W146" s="48">
        <v>2250</v>
      </c>
    </row>
    <row r="147" spans="19:23" ht="24" customHeight="1">
      <c r="S147" s="49" t="s">
        <v>360</v>
      </c>
      <c r="T147" s="47" t="s">
        <v>341</v>
      </c>
      <c r="U147" s="47" t="s">
        <v>404</v>
      </c>
      <c r="V147" s="47" t="s">
        <v>344</v>
      </c>
      <c r="W147" s="48">
        <v>2250</v>
      </c>
    </row>
    <row r="148" spans="19:23" ht="24" customHeight="1">
      <c r="S148" s="49" t="s">
        <v>360</v>
      </c>
      <c r="T148" s="47" t="s">
        <v>341</v>
      </c>
      <c r="U148" s="47" t="s">
        <v>401</v>
      </c>
      <c r="V148" s="47" t="s">
        <v>344</v>
      </c>
      <c r="W148" s="48">
        <v>2250</v>
      </c>
    </row>
    <row r="149" spans="19:23" ht="24" customHeight="1">
      <c r="S149" s="49" t="s">
        <v>349</v>
      </c>
      <c r="T149" s="47" t="s">
        <v>345</v>
      </c>
      <c r="U149" s="47" t="s">
        <v>342</v>
      </c>
      <c r="V149" s="47" t="s">
        <v>344</v>
      </c>
      <c r="W149" s="48">
        <v>2250</v>
      </c>
    </row>
    <row r="150" spans="19:23" ht="24" customHeight="1">
      <c r="S150" s="49" t="s">
        <v>349</v>
      </c>
      <c r="T150" s="47" t="s">
        <v>381</v>
      </c>
      <c r="U150" s="47" t="s">
        <v>356</v>
      </c>
      <c r="V150" s="47" t="s">
        <v>344</v>
      </c>
      <c r="W150" s="48">
        <v>2250</v>
      </c>
    </row>
    <row r="151" spans="19:23" ht="24" customHeight="1">
      <c r="S151" s="49" t="s">
        <v>371</v>
      </c>
      <c r="T151" s="47" t="s">
        <v>364</v>
      </c>
      <c r="U151" s="47" t="s">
        <v>351</v>
      </c>
      <c r="V151" s="47" t="s">
        <v>344</v>
      </c>
      <c r="W151" s="48">
        <v>2250</v>
      </c>
    </row>
    <row r="152" spans="19:23" ht="24" customHeight="1">
      <c r="S152" s="49" t="s">
        <v>354</v>
      </c>
      <c r="T152" s="47" t="s">
        <v>342</v>
      </c>
      <c r="U152" s="47" t="s">
        <v>356</v>
      </c>
      <c r="V152" s="47" t="s">
        <v>344</v>
      </c>
      <c r="W152" s="48">
        <v>2250</v>
      </c>
    </row>
    <row r="153" spans="19:23" ht="24" customHeight="1">
      <c r="S153" s="49" t="s">
        <v>340</v>
      </c>
      <c r="T153" s="47" t="s">
        <v>381</v>
      </c>
      <c r="U153" s="47" t="s">
        <v>367</v>
      </c>
      <c r="V153" s="47" t="s">
        <v>346</v>
      </c>
      <c r="W153" s="48">
        <v>2250</v>
      </c>
    </row>
    <row r="154" spans="19:23" ht="24" customHeight="1">
      <c r="S154" s="49" t="s">
        <v>341</v>
      </c>
      <c r="T154" s="47" t="s">
        <v>368</v>
      </c>
      <c r="U154" s="47" t="s">
        <v>356</v>
      </c>
      <c r="V154" s="47" t="s">
        <v>357</v>
      </c>
      <c r="W154" s="48">
        <v>2250</v>
      </c>
    </row>
    <row r="155" spans="19:23" ht="24" customHeight="1">
      <c r="S155" s="49" t="s">
        <v>360</v>
      </c>
      <c r="T155" s="47" t="s">
        <v>401</v>
      </c>
      <c r="U155" s="47" t="s">
        <v>356</v>
      </c>
      <c r="V155" s="47" t="s">
        <v>357</v>
      </c>
      <c r="W155" s="48">
        <v>2250</v>
      </c>
    </row>
    <row r="156" spans="19:23" ht="24" customHeight="1">
      <c r="S156" s="49" t="s">
        <v>360</v>
      </c>
      <c r="T156" s="47" t="s">
        <v>381</v>
      </c>
      <c r="U156" s="47" t="s">
        <v>342</v>
      </c>
      <c r="V156" s="47" t="s">
        <v>357</v>
      </c>
      <c r="W156" s="48">
        <v>2250</v>
      </c>
    </row>
    <row r="157" spans="19:23" ht="24" customHeight="1">
      <c r="S157" s="49" t="s">
        <v>360</v>
      </c>
      <c r="T157" s="47" t="s">
        <v>361</v>
      </c>
      <c r="U157" s="47" t="s">
        <v>356</v>
      </c>
      <c r="V157" s="47" t="s">
        <v>357</v>
      </c>
      <c r="W157" s="48">
        <v>2250</v>
      </c>
    </row>
    <row r="158" spans="19:23" ht="24" customHeight="1">
      <c r="S158" s="49" t="s">
        <v>340</v>
      </c>
      <c r="T158" s="47" t="s">
        <v>342</v>
      </c>
      <c r="U158" s="47" t="s">
        <v>346</v>
      </c>
      <c r="V158" s="47" t="s">
        <v>357</v>
      </c>
      <c r="W158" s="48">
        <v>2250</v>
      </c>
    </row>
    <row r="159" spans="19:23" ht="24" customHeight="1">
      <c r="S159" s="49" t="s">
        <v>340</v>
      </c>
      <c r="T159" s="47" t="s">
        <v>364</v>
      </c>
      <c r="U159" s="47" t="s">
        <v>365</v>
      </c>
      <c r="V159" s="47" t="s">
        <v>357</v>
      </c>
      <c r="W159" s="48">
        <v>2250</v>
      </c>
    </row>
    <row r="160" spans="19:23" ht="24" customHeight="1">
      <c r="S160" s="49" t="s">
        <v>349</v>
      </c>
      <c r="T160" s="47" t="s">
        <v>341</v>
      </c>
      <c r="U160" s="47" t="s">
        <v>343</v>
      </c>
      <c r="V160" s="47" t="s">
        <v>357</v>
      </c>
      <c r="W160" s="48">
        <v>2250</v>
      </c>
    </row>
    <row r="161" spans="19:23" ht="24" customHeight="1">
      <c r="S161" s="49" t="s">
        <v>371</v>
      </c>
      <c r="T161" s="47" t="s">
        <v>367</v>
      </c>
      <c r="U161" s="47" t="s">
        <v>343</v>
      </c>
      <c r="V161" s="47" t="s">
        <v>357</v>
      </c>
      <c r="W161" s="48">
        <v>2250</v>
      </c>
    </row>
    <row r="162" spans="19:23" ht="24" customHeight="1">
      <c r="S162" s="49" t="s">
        <v>360</v>
      </c>
      <c r="T162" s="47" t="s">
        <v>341</v>
      </c>
      <c r="U162" s="47" t="s">
        <v>351</v>
      </c>
      <c r="V162" s="47" t="s">
        <v>365</v>
      </c>
      <c r="W162" s="48">
        <v>2250</v>
      </c>
    </row>
    <row r="163" spans="19:23" ht="24" customHeight="1">
      <c r="S163" s="49" t="s">
        <v>371</v>
      </c>
      <c r="T163" s="47" t="s">
        <v>364</v>
      </c>
      <c r="U163" s="47" t="s">
        <v>367</v>
      </c>
      <c r="V163" s="47" t="s">
        <v>365</v>
      </c>
      <c r="W163" s="48">
        <v>2250</v>
      </c>
    </row>
    <row r="164" spans="19:23" ht="24" customHeight="1">
      <c r="S164" s="49" t="s">
        <v>364</v>
      </c>
      <c r="T164" s="47" t="s">
        <v>342</v>
      </c>
      <c r="U164" s="47" t="s">
        <v>346</v>
      </c>
      <c r="V164" s="47" t="s">
        <v>369</v>
      </c>
      <c r="W164" s="48">
        <v>2250</v>
      </c>
    </row>
    <row r="165" spans="19:23" ht="24" customHeight="1">
      <c r="S165" s="49" t="s">
        <v>381</v>
      </c>
      <c r="T165" s="47" t="s">
        <v>367</v>
      </c>
      <c r="U165" s="47" t="s">
        <v>356</v>
      </c>
      <c r="V165" s="47" t="s">
        <v>369</v>
      </c>
      <c r="W165" s="48">
        <v>2250</v>
      </c>
    </row>
    <row r="166" spans="19:23" ht="24" customHeight="1">
      <c r="S166" s="49" t="s">
        <v>360</v>
      </c>
      <c r="T166" s="47" t="s">
        <v>364</v>
      </c>
      <c r="U166" s="47" t="s">
        <v>368</v>
      </c>
      <c r="V166" s="47" t="s">
        <v>369</v>
      </c>
      <c r="W166" s="48">
        <v>2250</v>
      </c>
    </row>
    <row r="167" spans="19:23" ht="24" customHeight="1">
      <c r="S167" s="49" t="s">
        <v>360</v>
      </c>
      <c r="T167" s="47" t="s">
        <v>345</v>
      </c>
      <c r="U167" s="47" t="s">
        <v>343</v>
      </c>
      <c r="V167" s="47" t="s">
        <v>369</v>
      </c>
      <c r="W167" s="48">
        <v>2250</v>
      </c>
    </row>
    <row r="168" spans="19:23" ht="24" customHeight="1">
      <c r="S168" s="49" t="s">
        <v>340</v>
      </c>
      <c r="T168" s="47" t="s">
        <v>351</v>
      </c>
      <c r="U168" s="47" t="s">
        <v>356</v>
      </c>
      <c r="V168" s="47" t="s">
        <v>369</v>
      </c>
      <c r="W168" s="48">
        <v>2250</v>
      </c>
    </row>
    <row r="169" spans="19:23" ht="24" customHeight="1">
      <c r="S169" s="49" t="s">
        <v>349</v>
      </c>
      <c r="T169" s="47" t="s">
        <v>341</v>
      </c>
      <c r="U169" s="47" t="s">
        <v>367</v>
      </c>
      <c r="V169" s="47" t="s">
        <v>369</v>
      </c>
      <c r="W169" s="48">
        <v>2250</v>
      </c>
    </row>
    <row r="170" spans="19:23" ht="24" customHeight="1">
      <c r="S170" s="49" t="s">
        <v>360</v>
      </c>
      <c r="T170" s="47" t="s">
        <v>345</v>
      </c>
      <c r="U170" s="47" t="s">
        <v>367</v>
      </c>
      <c r="V170" s="47" t="s">
        <v>404</v>
      </c>
      <c r="W170" s="48">
        <v>2250</v>
      </c>
    </row>
    <row r="171" spans="19:23" ht="24" customHeight="1">
      <c r="S171" s="49" t="s">
        <v>340</v>
      </c>
      <c r="T171" s="47" t="s">
        <v>364</v>
      </c>
      <c r="U171" s="47" t="s">
        <v>342</v>
      </c>
      <c r="V171" s="47" t="s">
        <v>404</v>
      </c>
      <c r="W171" s="48">
        <v>2250</v>
      </c>
    </row>
    <row r="172" spans="19:23" ht="24" customHeight="1">
      <c r="S172" s="49" t="s">
        <v>364</v>
      </c>
      <c r="T172" s="47" t="s">
        <v>351</v>
      </c>
      <c r="U172" s="47" t="s">
        <v>356</v>
      </c>
      <c r="V172" s="47" t="s">
        <v>413</v>
      </c>
      <c r="W172" s="48">
        <v>2250</v>
      </c>
    </row>
    <row r="173" spans="19:23" ht="24" customHeight="1">
      <c r="S173" s="49" t="s">
        <v>341</v>
      </c>
      <c r="T173" s="47" t="s">
        <v>367</v>
      </c>
      <c r="U173" s="47" t="s">
        <v>343</v>
      </c>
      <c r="V173" s="47" t="s">
        <v>413</v>
      </c>
      <c r="W173" s="48">
        <v>2250</v>
      </c>
    </row>
    <row r="174" spans="19:23" ht="24" customHeight="1">
      <c r="S174" s="49" t="s">
        <v>360</v>
      </c>
      <c r="T174" s="47" t="s">
        <v>345</v>
      </c>
      <c r="U174" s="47" t="s">
        <v>367</v>
      </c>
      <c r="V174" s="47" t="s">
        <v>413</v>
      </c>
      <c r="W174" s="48">
        <v>2250</v>
      </c>
    </row>
    <row r="175" spans="19:23" ht="24" customHeight="1">
      <c r="S175" s="49" t="s">
        <v>340</v>
      </c>
      <c r="T175" s="47" t="s">
        <v>364</v>
      </c>
      <c r="U175" s="47" t="s">
        <v>342</v>
      </c>
      <c r="V175" s="47" t="s">
        <v>413</v>
      </c>
      <c r="W175" s="48">
        <v>2250</v>
      </c>
    </row>
    <row r="176" spans="19:23" ht="24" customHeight="1">
      <c r="S176" s="49" t="s">
        <v>349</v>
      </c>
      <c r="T176" s="47" t="s">
        <v>341</v>
      </c>
      <c r="U176" s="47" t="s">
        <v>368</v>
      </c>
      <c r="V176" s="47" t="s">
        <v>356</v>
      </c>
      <c r="W176" s="48">
        <v>2225</v>
      </c>
    </row>
    <row r="177" spans="19:23" ht="24" customHeight="1">
      <c r="S177" s="49" t="s">
        <v>349</v>
      </c>
      <c r="T177" s="47" t="s">
        <v>345</v>
      </c>
      <c r="U177" s="47" t="s">
        <v>351</v>
      </c>
      <c r="V177" s="47" t="s">
        <v>356</v>
      </c>
      <c r="W177" s="48">
        <v>2225</v>
      </c>
    </row>
    <row r="178" spans="19:23" ht="24" customHeight="1">
      <c r="S178" s="49" t="s">
        <v>371</v>
      </c>
      <c r="T178" s="47" t="s">
        <v>364</v>
      </c>
      <c r="U178" s="47" t="s">
        <v>368</v>
      </c>
      <c r="V178" s="47" t="s">
        <v>356</v>
      </c>
      <c r="W178" s="48">
        <v>2225</v>
      </c>
    </row>
    <row r="179" spans="19:23" ht="24" customHeight="1">
      <c r="S179" s="49" t="s">
        <v>345</v>
      </c>
      <c r="T179" s="47" t="s">
        <v>342</v>
      </c>
      <c r="U179" s="47" t="s">
        <v>365</v>
      </c>
      <c r="V179" s="47" t="s">
        <v>350</v>
      </c>
      <c r="W179" s="48">
        <v>2225</v>
      </c>
    </row>
    <row r="180" spans="19:23" ht="24" customHeight="1">
      <c r="S180" s="49" t="s">
        <v>345</v>
      </c>
      <c r="T180" s="47" t="s">
        <v>351</v>
      </c>
      <c r="U180" s="47" t="s">
        <v>346</v>
      </c>
      <c r="V180" s="47" t="s">
        <v>350</v>
      </c>
      <c r="W180" s="48">
        <v>2225</v>
      </c>
    </row>
    <row r="181" spans="19:23" ht="24" customHeight="1">
      <c r="S181" s="49" t="s">
        <v>381</v>
      </c>
      <c r="T181" s="47" t="s">
        <v>367</v>
      </c>
      <c r="U181" s="47" t="s">
        <v>365</v>
      </c>
      <c r="V181" s="47" t="s">
        <v>350</v>
      </c>
      <c r="W181" s="48">
        <v>2225</v>
      </c>
    </row>
    <row r="182" spans="19:23" ht="24" customHeight="1">
      <c r="S182" s="49" t="s">
        <v>360</v>
      </c>
      <c r="T182" s="47" t="s">
        <v>345</v>
      </c>
      <c r="U182" s="47" t="s">
        <v>404</v>
      </c>
      <c r="V182" s="47" t="s">
        <v>350</v>
      </c>
      <c r="W182" s="48">
        <v>2225</v>
      </c>
    </row>
    <row r="183" spans="19:23" ht="24" customHeight="1">
      <c r="S183" s="49" t="s">
        <v>360</v>
      </c>
      <c r="T183" s="47" t="s">
        <v>361</v>
      </c>
      <c r="U183" s="47" t="s">
        <v>346</v>
      </c>
      <c r="V183" s="47" t="s">
        <v>350</v>
      </c>
      <c r="W183" s="48">
        <v>2225</v>
      </c>
    </row>
    <row r="184" spans="19:23" ht="24" customHeight="1">
      <c r="S184" s="49" t="s">
        <v>340</v>
      </c>
      <c r="T184" s="47" t="s">
        <v>351</v>
      </c>
      <c r="U184" s="47" t="s">
        <v>365</v>
      </c>
      <c r="V184" s="47" t="s">
        <v>350</v>
      </c>
      <c r="W184" s="48">
        <v>2225</v>
      </c>
    </row>
    <row r="185" spans="19:23" ht="24" customHeight="1">
      <c r="S185" s="49" t="s">
        <v>349</v>
      </c>
      <c r="T185" s="47" t="s">
        <v>401</v>
      </c>
      <c r="U185" s="47" t="s">
        <v>356</v>
      </c>
      <c r="V185" s="47" t="s">
        <v>350</v>
      </c>
      <c r="W185" s="48">
        <v>2225</v>
      </c>
    </row>
    <row r="186" spans="19:23" ht="24" customHeight="1">
      <c r="S186" s="49" t="s">
        <v>349</v>
      </c>
      <c r="T186" s="47" t="s">
        <v>345</v>
      </c>
      <c r="U186" s="47" t="s">
        <v>351</v>
      </c>
      <c r="V186" s="47" t="s">
        <v>350</v>
      </c>
      <c r="W186" s="48">
        <v>2225</v>
      </c>
    </row>
    <row r="187" spans="19:23" ht="24" customHeight="1">
      <c r="S187" s="49" t="s">
        <v>371</v>
      </c>
      <c r="T187" s="47" t="s">
        <v>367</v>
      </c>
      <c r="U187" s="47" t="s">
        <v>365</v>
      </c>
      <c r="V187" s="47" t="s">
        <v>350</v>
      </c>
      <c r="W187" s="48">
        <v>2225</v>
      </c>
    </row>
    <row r="188" spans="19:23" ht="24" customHeight="1">
      <c r="S188" s="49" t="s">
        <v>371</v>
      </c>
      <c r="T188" s="47" t="s">
        <v>364</v>
      </c>
      <c r="U188" s="47" t="s">
        <v>365</v>
      </c>
      <c r="V188" s="47" t="s">
        <v>350</v>
      </c>
      <c r="W188" s="48">
        <v>2225</v>
      </c>
    </row>
    <row r="189" spans="19:23" ht="24" customHeight="1">
      <c r="S189" s="49" t="s">
        <v>371</v>
      </c>
      <c r="T189" s="47" t="s">
        <v>364</v>
      </c>
      <c r="U189" s="47" t="s">
        <v>368</v>
      </c>
      <c r="V189" s="47" t="s">
        <v>350</v>
      </c>
      <c r="W189" s="48">
        <v>2225</v>
      </c>
    </row>
    <row r="190" spans="19:23" ht="24" customHeight="1">
      <c r="S190" s="49" t="s">
        <v>371</v>
      </c>
      <c r="T190" s="47" t="s">
        <v>341</v>
      </c>
      <c r="U190" s="47" t="s">
        <v>351</v>
      </c>
      <c r="V190" s="47" t="s">
        <v>350</v>
      </c>
      <c r="W190" s="48">
        <v>2225</v>
      </c>
    </row>
    <row r="191" spans="19:23" ht="24" customHeight="1">
      <c r="S191" s="49" t="s">
        <v>371</v>
      </c>
      <c r="T191" s="47" t="s">
        <v>345</v>
      </c>
      <c r="U191" s="47" t="s">
        <v>343</v>
      </c>
      <c r="V191" s="47" t="s">
        <v>350</v>
      </c>
      <c r="W191" s="48">
        <v>2225</v>
      </c>
    </row>
    <row r="192" spans="19:23" ht="24" customHeight="1">
      <c r="S192" s="49" t="s">
        <v>354</v>
      </c>
      <c r="T192" s="47" t="s">
        <v>351</v>
      </c>
      <c r="U192" s="47" t="s">
        <v>356</v>
      </c>
      <c r="V192" s="47" t="s">
        <v>350</v>
      </c>
      <c r="W192" s="48">
        <v>2225</v>
      </c>
    </row>
    <row r="193" spans="19:23" ht="24" customHeight="1">
      <c r="S193" s="49" t="s">
        <v>349</v>
      </c>
      <c r="T193" s="47" t="s">
        <v>381</v>
      </c>
      <c r="U193" s="47" t="s">
        <v>367</v>
      </c>
      <c r="V193" s="47" t="s">
        <v>343</v>
      </c>
      <c r="W193" s="48">
        <v>2225</v>
      </c>
    </row>
    <row r="194" spans="19:23" ht="24" customHeight="1">
      <c r="S194" s="49" t="s">
        <v>345</v>
      </c>
      <c r="T194" s="47" t="s">
        <v>368</v>
      </c>
      <c r="U194" s="47" t="s">
        <v>356</v>
      </c>
      <c r="V194" s="47" t="s">
        <v>344</v>
      </c>
      <c r="W194" s="48">
        <v>2225</v>
      </c>
    </row>
    <row r="195" spans="19:23" ht="24" customHeight="1">
      <c r="S195" s="49" t="s">
        <v>360</v>
      </c>
      <c r="T195" s="47" t="s">
        <v>381</v>
      </c>
      <c r="U195" s="47" t="s">
        <v>351</v>
      </c>
      <c r="V195" s="47" t="s">
        <v>344</v>
      </c>
      <c r="W195" s="48">
        <v>2225</v>
      </c>
    </row>
    <row r="196" spans="19:23" ht="24" customHeight="1">
      <c r="S196" s="49" t="s">
        <v>349</v>
      </c>
      <c r="T196" s="47" t="s">
        <v>367</v>
      </c>
      <c r="U196" s="47" t="s">
        <v>365</v>
      </c>
      <c r="V196" s="47" t="s">
        <v>344</v>
      </c>
      <c r="W196" s="48">
        <v>2225</v>
      </c>
    </row>
    <row r="197" spans="19:23" ht="24" customHeight="1">
      <c r="S197" s="49" t="s">
        <v>371</v>
      </c>
      <c r="T197" s="47" t="s">
        <v>364</v>
      </c>
      <c r="U197" s="47" t="s">
        <v>346</v>
      </c>
      <c r="V197" s="47" t="s">
        <v>344</v>
      </c>
      <c r="W197" s="48">
        <v>2225</v>
      </c>
    </row>
    <row r="198" spans="19:23" ht="24" customHeight="1">
      <c r="S198" s="49" t="s">
        <v>360</v>
      </c>
      <c r="T198" s="47" t="s">
        <v>345</v>
      </c>
      <c r="U198" s="47" t="s">
        <v>351</v>
      </c>
      <c r="V198" s="47" t="s">
        <v>346</v>
      </c>
      <c r="W198" s="48">
        <v>2225</v>
      </c>
    </row>
    <row r="199" spans="19:23" ht="24" customHeight="1">
      <c r="S199" s="49" t="s">
        <v>360</v>
      </c>
      <c r="T199" s="47" t="s">
        <v>381</v>
      </c>
      <c r="U199" s="47" t="s">
        <v>342</v>
      </c>
      <c r="V199" s="47" t="s">
        <v>346</v>
      </c>
      <c r="W199" s="48">
        <v>2225</v>
      </c>
    </row>
    <row r="200" spans="19:23" ht="13.5">
      <c r="S200" s="49" t="s">
        <v>340</v>
      </c>
      <c r="T200" s="47" t="s">
        <v>364</v>
      </c>
      <c r="U200" s="47" t="s">
        <v>368</v>
      </c>
      <c r="V200" s="47" t="s">
        <v>346</v>
      </c>
      <c r="W200" s="48">
        <v>2225</v>
      </c>
    </row>
    <row r="201" spans="19:23" ht="13.5">
      <c r="S201" s="49" t="s">
        <v>354</v>
      </c>
      <c r="T201" s="47" t="s">
        <v>364</v>
      </c>
      <c r="U201" s="47" t="s">
        <v>367</v>
      </c>
      <c r="V201" s="47" t="s">
        <v>346</v>
      </c>
      <c r="W201" s="48">
        <v>2225</v>
      </c>
    </row>
    <row r="202" spans="19:23" ht="13.5">
      <c r="S202" s="49" t="s">
        <v>364</v>
      </c>
      <c r="T202" s="47" t="s">
        <v>351</v>
      </c>
      <c r="U202" s="47" t="s">
        <v>346</v>
      </c>
      <c r="V202" s="47" t="s">
        <v>357</v>
      </c>
      <c r="W202" s="48">
        <v>2225</v>
      </c>
    </row>
    <row r="203" spans="19:23" ht="13.5">
      <c r="S203" s="49" t="s">
        <v>364</v>
      </c>
      <c r="T203" s="47" t="s">
        <v>368</v>
      </c>
      <c r="U203" s="47" t="s">
        <v>343</v>
      </c>
      <c r="V203" s="47" t="s">
        <v>357</v>
      </c>
      <c r="W203" s="48">
        <v>2225</v>
      </c>
    </row>
    <row r="204" spans="19:23" ht="13.5">
      <c r="S204" s="49" t="s">
        <v>341</v>
      </c>
      <c r="T204" s="47" t="s">
        <v>367</v>
      </c>
      <c r="U204" s="47" t="s">
        <v>365</v>
      </c>
      <c r="V204" s="47" t="s">
        <v>357</v>
      </c>
      <c r="W204" s="48">
        <v>2225</v>
      </c>
    </row>
    <row r="205" spans="19:23" ht="13.5">
      <c r="S205" s="49" t="s">
        <v>361</v>
      </c>
      <c r="T205" s="47" t="s">
        <v>367</v>
      </c>
      <c r="U205" s="47" t="s">
        <v>356</v>
      </c>
      <c r="V205" s="47" t="s">
        <v>357</v>
      </c>
      <c r="W205" s="48">
        <v>2225</v>
      </c>
    </row>
    <row r="206" spans="19:23" ht="13.5">
      <c r="S206" s="49" t="s">
        <v>360</v>
      </c>
      <c r="T206" s="47" t="s">
        <v>351</v>
      </c>
      <c r="U206" s="47" t="s">
        <v>346</v>
      </c>
      <c r="V206" s="47" t="s">
        <v>357</v>
      </c>
      <c r="W206" s="48">
        <v>2225</v>
      </c>
    </row>
    <row r="207" spans="19:23" ht="13.5">
      <c r="S207" s="49" t="s">
        <v>360</v>
      </c>
      <c r="T207" s="47" t="s">
        <v>364</v>
      </c>
      <c r="U207" s="47" t="s">
        <v>401</v>
      </c>
      <c r="V207" s="47" t="s">
        <v>357</v>
      </c>
      <c r="W207" s="48">
        <v>2225</v>
      </c>
    </row>
    <row r="208" spans="19:23" ht="13.5">
      <c r="S208" s="49" t="s">
        <v>340</v>
      </c>
      <c r="T208" s="47" t="s">
        <v>381</v>
      </c>
      <c r="U208" s="47" t="s">
        <v>367</v>
      </c>
      <c r="V208" s="47" t="s">
        <v>357</v>
      </c>
      <c r="W208" s="48">
        <v>2225</v>
      </c>
    </row>
    <row r="209" spans="19:23" ht="13.5">
      <c r="S209" s="49" t="s">
        <v>349</v>
      </c>
      <c r="T209" s="47" t="s">
        <v>367</v>
      </c>
      <c r="U209" s="47" t="s">
        <v>346</v>
      </c>
      <c r="V209" s="47" t="s">
        <v>357</v>
      </c>
      <c r="W209" s="48">
        <v>2225</v>
      </c>
    </row>
    <row r="210" spans="19:23" ht="13.5">
      <c r="S210" s="49" t="s">
        <v>349</v>
      </c>
      <c r="T210" s="47" t="s">
        <v>364</v>
      </c>
      <c r="U210" s="47" t="s">
        <v>346</v>
      </c>
      <c r="V210" s="47" t="s">
        <v>357</v>
      </c>
      <c r="W210" s="48">
        <v>2225</v>
      </c>
    </row>
    <row r="211" spans="19:23" ht="13.5">
      <c r="S211" s="49" t="s">
        <v>349</v>
      </c>
      <c r="T211" s="47" t="s">
        <v>345</v>
      </c>
      <c r="U211" s="47" t="s">
        <v>356</v>
      </c>
      <c r="V211" s="47" t="s">
        <v>357</v>
      </c>
      <c r="W211" s="48">
        <v>2225</v>
      </c>
    </row>
    <row r="212" spans="19:23" ht="13.5">
      <c r="S212" s="49" t="s">
        <v>349</v>
      </c>
      <c r="T212" s="47" t="s">
        <v>345</v>
      </c>
      <c r="U212" s="47" t="s">
        <v>367</v>
      </c>
      <c r="V212" s="47" t="s">
        <v>357</v>
      </c>
      <c r="W212" s="48">
        <v>2225</v>
      </c>
    </row>
    <row r="213" spans="19:23" ht="13.5">
      <c r="S213" s="49" t="s">
        <v>371</v>
      </c>
      <c r="T213" s="47" t="s">
        <v>364</v>
      </c>
      <c r="U213" s="47" t="s">
        <v>342</v>
      </c>
      <c r="V213" s="47" t="s">
        <v>357</v>
      </c>
      <c r="W213" s="48">
        <v>2225</v>
      </c>
    </row>
    <row r="214" spans="19:23" ht="13.5">
      <c r="S214" s="49" t="s">
        <v>360</v>
      </c>
      <c r="T214" s="47" t="s">
        <v>381</v>
      </c>
      <c r="U214" s="47" t="s">
        <v>367</v>
      </c>
      <c r="V214" s="47" t="s">
        <v>365</v>
      </c>
      <c r="W214" s="48">
        <v>2225</v>
      </c>
    </row>
    <row r="215" spans="19:23" ht="13.5">
      <c r="S215" s="49" t="s">
        <v>364</v>
      </c>
      <c r="T215" s="47" t="s">
        <v>368</v>
      </c>
      <c r="U215" s="47" t="s">
        <v>356</v>
      </c>
      <c r="V215" s="47" t="s">
        <v>369</v>
      </c>
      <c r="W215" s="48">
        <v>2225</v>
      </c>
    </row>
    <row r="216" spans="19:23" ht="13.5">
      <c r="S216" s="49" t="s">
        <v>360</v>
      </c>
      <c r="T216" s="47" t="s">
        <v>351</v>
      </c>
      <c r="U216" s="47" t="s">
        <v>343</v>
      </c>
      <c r="V216" s="47" t="s">
        <v>369</v>
      </c>
      <c r="W216" s="48">
        <v>2225</v>
      </c>
    </row>
    <row r="217" spans="19:23" ht="13.5">
      <c r="S217" s="49" t="s">
        <v>360</v>
      </c>
      <c r="T217" s="47" t="s">
        <v>368</v>
      </c>
      <c r="U217" s="47" t="s">
        <v>356</v>
      </c>
      <c r="V217" s="47" t="s">
        <v>369</v>
      </c>
      <c r="W217" s="48">
        <v>2225</v>
      </c>
    </row>
    <row r="218" spans="19:23" ht="13.5">
      <c r="S218" s="49" t="s">
        <v>360</v>
      </c>
      <c r="T218" s="47" t="s">
        <v>341</v>
      </c>
      <c r="U218" s="47" t="s">
        <v>346</v>
      </c>
      <c r="V218" s="47" t="s">
        <v>369</v>
      </c>
      <c r="W218" s="48">
        <v>2225</v>
      </c>
    </row>
    <row r="219" spans="19:23" ht="13.5">
      <c r="S219" s="49" t="s">
        <v>360</v>
      </c>
      <c r="T219" s="47" t="s">
        <v>381</v>
      </c>
      <c r="U219" s="47" t="s">
        <v>356</v>
      </c>
      <c r="V219" s="47" t="s">
        <v>369</v>
      </c>
      <c r="W219" s="48">
        <v>2225</v>
      </c>
    </row>
    <row r="220" spans="19:23" ht="13.5">
      <c r="S220" s="49" t="s">
        <v>360</v>
      </c>
      <c r="T220" s="47" t="s">
        <v>381</v>
      </c>
      <c r="U220" s="47" t="s">
        <v>367</v>
      </c>
      <c r="V220" s="47" t="s">
        <v>369</v>
      </c>
      <c r="W220" s="48">
        <v>2225</v>
      </c>
    </row>
    <row r="221" spans="19:23" ht="13.5">
      <c r="S221" s="49" t="s">
        <v>340</v>
      </c>
      <c r="T221" s="47" t="s">
        <v>345</v>
      </c>
      <c r="U221" s="47" t="s">
        <v>356</v>
      </c>
      <c r="V221" s="47" t="s">
        <v>369</v>
      </c>
      <c r="W221" s="48">
        <v>2225</v>
      </c>
    </row>
    <row r="222" spans="19:23" ht="13.5">
      <c r="S222" s="49" t="s">
        <v>349</v>
      </c>
      <c r="T222" s="47" t="s">
        <v>342</v>
      </c>
      <c r="U222" s="47" t="s">
        <v>356</v>
      </c>
      <c r="V222" s="47" t="s">
        <v>369</v>
      </c>
      <c r="W222" s="48">
        <v>2225</v>
      </c>
    </row>
    <row r="223" spans="19:23" ht="13.5">
      <c r="S223" s="49" t="s">
        <v>349</v>
      </c>
      <c r="T223" s="47" t="s">
        <v>364</v>
      </c>
      <c r="U223" s="47" t="s">
        <v>367</v>
      </c>
      <c r="V223" s="47" t="s">
        <v>404</v>
      </c>
      <c r="W223" s="48">
        <v>2225</v>
      </c>
    </row>
    <row r="224" spans="19:23" ht="13.5">
      <c r="S224" s="49" t="s">
        <v>345</v>
      </c>
      <c r="T224" s="47" t="s">
        <v>367</v>
      </c>
      <c r="U224" s="47" t="s">
        <v>356</v>
      </c>
      <c r="V224" s="47" t="s">
        <v>413</v>
      </c>
      <c r="W224" s="48">
        <v>2225</v>
      </c>
    </row>
    <row r="225" spans="19:23" ht="13.5">
      <c r="S225" s="49" t="s">
        <v>360</v>
      </c>
      <c r="T225" s="47" t="s">
        <v>364</v>
      </c>
      <c r="U225" s="47" t="s">
        <v>351</v>
      </c>
      <c r="V225" s="47" t="s">
        <v>413</v>
      </c>
      <c r="W225" s="48">
        <v>2225</v>
      </c>
    </row>
    <row r="226" spans="19:23" ht="13.5">
      <c r="S226" s="49" t="s">
        <v>354</v>
      </c>
      <c r="T226" s="47" t="s">
        <v>341</v>
      </c>
      <c r="U226" s="47" t="s">
        <v>342</v>
      </c>
      <c r="V226" s="47" t="s">
        <v>356</v>
      </c>
      <c r="W226" s="48">
        <v>2200</v>
      </c>
    </row>
    <row r="227" spans="19:23" ht="13.5">
      <c r="S227" s="49" t="s">
        <v>361</v>
      </c>
      <c r="T227" s="47" t="s">
        <v>342</v>
      </c>
      <c r="U227" s="47" t="s">
        <v>343</v>
      </c>
      <c r="V227" s="47" t="s">
        <v>350</v>
      </c>
      <c r="W227" s="48">
        <v>2200</v>
      </c>
    </row>
    <row r="228" spans="19:23" ht="13.5">
      <c r="S228" s="49" t="s">
        <v>340</v>
      </c>
      <c r="T228" s="47" t="s">
        <v>341</v>
      </c>
      <c r="U228" s="47" t="s">
        <v>401</v>
      </c>
      <c r="V228" s="47" t="s">
        <v>350</v>
      </c>
      <c r="W228" s="48">
        <v>2200</v>
      </c>
    </row>
    <row r="229" spans="19:23" ht="13.5">
      <c r="S229" s="49" t="s">
        <v>340</v>
      </c>
      <c r="T229" s="47" t="s">
        <v>341</v>
      </c>
      <c r="U229" s="47" t="s">
        <v>368</v>
      </c>
      <c r="V229" s="47" t="s">
        <v>343</v>
      </c>
      <c r="W229" s="48">
        <v>2200</v>
      </c>
    </row>
    <row r="230" spans="19:23" ht="13.5">
      <c r="S230" s="49" t="s">
        <v>340</v>
      </c>
      <c r="T230" s="47" t="s">
        <v>381</v>
      </c>
      <c r="U230" s="47" t="s">
        <v>342</v>
      </c>
      <c r="V230" s="47" t="s">
        <v>343</v>
      </c>
      <c r="W230" s="48">
        <v>2200</v>
      </c>
    </row>
    <row r="231" spans="19:23" ht="13.5">
      <c r="S231" s="49" t="s">
        <v>341</v>
      </c>
      <c r="T231" s="47" t="s">
        <v>342</v>
      </c>
      <c r="U231" s="47" t="s">
        <v>365</v>
      </c>
      <c r="V231" s="47" t="s">
        <v>344</v>
      </c>
      <c r="W231" s="48">
        <v>2200</v>
      </c>
    </row>
    <row r="232" spans="19:23" ht="13.5">
      <c r="S232" s="49" t="s">
        <v>341</v>
      </c>
      <c r="T232" s="47" t="s">
        <v>368</v>
      </c>
      <c r="U232" s="47" t="s">
        <v>343</v>
      </c>
      <c r="V232" s="47" t="s">
        <v>344</v>
      </c>
      <c r="W232" s="48">
        <v>2200</v>
      </c>
    </row>
    <row r="233" spans="19:23" ht="13.5">
      <c r="S233" s="49" t="s">
        <v>360</v>
      </c>
      <c r="T233" s="47" t="s">
        <v>401</v>
      </c>
      <c r="U233" s="47" t="s">
        <v>343</v>
      </c>
      <c r="V233" s="47" t="s">
        <v>344</v>
      </c>
      <c r="W233" s="48">
        <v>2200</v>
      </c>
    </row>
    <row r="234" spans="19:23" ht="13.5">
      <c r="S234" s="49" t="s">
        <v>340</v>
      </c>
      <c r="T234" s="47" t="s">
        <v>342</v>
      </c>
      <c r="U234" s="47" t="s">
        <v>365</v>
      </c>
      <c r="V234" s="47" t="s">
        <v>344</v>
      </c>
      <c r="W234" s="48">
        <v>2200</v>
      </c>
    </row>
    <row r="235" spans="19:23" ht="13.5">
      <c r="S235" s="49" t="s">
        <v>340</v>
      </c>
      <c r="T235" s="47" t="s">
        <v>364</v>
      </c>
      <c r="U235" s="47" t="s">
        <v>404</v>
      </c>
      <c r="V235" s="47" t="s">
        <v>344</v>
      </c>
      <c r="W235" s="48">
        <v>2200</v>
      </c>
    </row>
    <row r="236" spans="19:23" ht="13.5">
      <c r="S236" s="49" t="s">
        <v>340</v>
      </c>
      <c r="T236" s="47" t="s">
        <v>381</v>
      </c>
      <c r="U236" s="47" t="s">
        <v>342</v>
      </c>
      <c r="V236" s="47" t="s">
        <v>344</v>
      </c>
      <c r="W236" s="48">
        <v>2200</v>
      </c>
    </row>
    <row r="237" spans="19:23" ht="13.5">
      <c r="S237" s="49" t="s">
        <v>340</v>
      </c>
      <c r="T237" s="47" t="s">
        <v>361</v>
      </c>
      <c r="U237" s="47" t="s">
        <v>356</v>
      </c>
      <c r="V237" s="47" t="s">
        <v>344</v>
      </c>
      <c r="W237" s="48">
        <v>2200</v>
      </c>
    </row>
    <row r="238" spans="19:23" ht="13.5">
      <c r="S238" s="49" t="s">
        <v>371</v>
      </c>
      <c r="T238" s="47" t="s">
        <v>341</v>
      </c>
      <c r="U238" s="47" t="s">
        <v>343</v>
      </c>
      <c r="V238" s="47" t="s">
        <v>344</v>
      </c>
      <c r="W238" s="48">
        <v>2200</v>
      </c>
    </row>
    <row r="239" spans="19:23" ht="13.5">
      <c r="S239" s="49" t="s">
        <v>371</v>
      </c>
      <c r="T239" s="47" t="s">
        <v>341</v>
      </c>
      <c r="U239" s="47" t="s">
        <v>342</v>
      </c>
      <c r="V239" s="47" t="s">
        <v>344</v>
      </c>
      <c r="W239" s="48">
        <v>2200</v>
      </c>
    </row>
    <row r="240" spans="19:23" ht="13.5">
      <c r="S240" s="49" t="s">
        <v>354</v>
      </c>
      <c r="T240" s="47" t="s">
        <v>367</v>
      </c>
      <c r="U240" s="47" t="s">
        <v>343</v>
      </c>
      <c r="V240" s="47" t="s">
        <v>344</v>
      </c>
      <c r="W240" s="48">
        <v>2200</v>
      </c>
    </row>
    <row r="241" spans="19:23" ht="13.5">
      <c r="S241" s="49" t="s">
        <v>340</v>
      </c>
      <c r="T241" s="47" t="s">
        <v>342</v>
      </c>
      <c r="U241" s="47" t="s">
        <v>343</v>
      </c>
      <c r="V241" s="47" t="s">
        <v>369</v>
      </c>
      <c r="W241" s="48">
        <v>2200</v>
      </c>
    </row>
    <row r="242" spans="19:23" ht="13.5">
      <c r="S242" s="49" t="s">
        <v>340</v>
      </c>
      <c r="T242" s="47" t="s">
        <v>341</v>
      </c>
      <c r="U242" s="47" t="s">
        <v>343</v>
      </c>
      <c r="V242" s="47" t="s">
        <v>369</v>
      </c>
      <c r="W242" s="48">
        <v>2200</v>
      </c>
    </row>
    <row r="243" spans="19:23" ht="13.5">
      <c r="S243" s="49" t="s">
        <v>360</v>
      </c>
      <c r="T243" s="47" t="s">
        <v>341</v>
      </c>
      <c r="U243" s="47" t="s">
        <v>342</v>
      </c>
      <c r="V243" s="47" t="s">
        <v>404</v>
      </c>
      <c r="W243" s="48">
        <v>2200</v>
      </c>
    </row>
    <row r="244" spans="19:23" ht="13.5">
      <c r="S244" s="49" t="s">
        <v>364</v>
      </c>
      <c r="T244" s="47" t="s">
        <v>342</v>
      </c>
      <c r="U244" s="47" t="s">
        <v>343</v>
      </c>
      <c r="V244" s="47" t="s">
        <v>413</v>
      </c>
      <c r="W244" s="48">
        <v>2200</v>
      </c>
    </row>
    <row r="245" spans="19:23" ht="13.5">
      <c r="S245" s="56" t="s">
        <v>340</v>
      </c>
      <c r="T245" s="57" t="s">
        <v>341</v>
      </c>
      <c r="U245" s="57" t="s">
        <v>367</v>
      </c>
      <c r="V245" s="57" t="s">
        <v>413</v>
      </c>
      <c r="W245" s="58">
        <v>2200</v>
      </c>
    </row>
    <row r="246" spans="19:23" ht="13.5">
      <c r="S246" s="59"/>
      <c r="T246" s="59"/>
      <c r="U246" s="59"/>
      <c r="V246" s="59"/>
      <c r="W246" s="59"/>
    </row>
    <row r="247" spans="19:23" ht="13.5">
      <c r="S247" s="59"/>
      <c r="T247" s="59"/>
      <c r="U247" s="59"/>
      <c r="V247" s="59"/>
      <c r="W247" s="59"/>
    </row>
    <row r="248" spans="19:23" ht="13.5">
      <c r="S248" s="59"/>
      <c r="T248" s="59"/>
      <c r="U248" s="59"/>
      <c r="V248" s="59"/>
      <c r="W248" s="59"/>
    </row>
    <row r="249" spans="19:23" ht="13.5">
      <c r="S249" s="59"/>
      <c r="T249" s="59"/>
      <c r="U249" s="59"/>
      <c r="V249" s="59"/>
      <c r="W249" s="59"/>
    </row>
    <row r="250" spans="19:23" ht="13.5">
      <c r="S250" s="59"/>
      <c r="T250" s="59"/>
      <c r="U250" s="59"/>
      <c r="V250" s="59"/>
      <c r="W250" s="59"/>
    </row>
    <row r="251" spans="19:23" ht="13.5">
      <c r="S251" s="59"/>
      <c r="T251" s="59"/>
      <c r="U251" s="59"/>
      <c r="V251" s="59"/>
      <c r="W251" s="59"/>
    </row>
    <row r="252" spans="19:23" ht="13.5">
      <c r="S252" s="59"/>
      <c r="T252" s="59"/>
      <c r="U252" s="59"/>
      <c r="V252" s="59"/>
      <c r="W252" s="59"/>
    </row>
    <row r="253" spans="19:23" ht="13.5">
      <c r="S253" s="59"/>
      <c r="T253" s="59"/>
      <c r="U253" s="59"/>
      <c r="V253" s="59"/>
      <c r="W253" s="59"/>
    </row>
    <row r="254" spans="19:23" ht="13.5">
      <c r="S254" s="59"/>
      <c r="T254" s="59"/>
      <c r="U254" s="59"/>
      <c r="V254" s="59"/>
      <c r="W254" s="59"/>
    </row>
    <row r="255" spans="19:23" ht="13.5">
      <c r="S255" s="59"/>
      <c r="T255" s="59"/>
      <c r="U255" s="59"/>
      <c r="V255" s="59"/>
      <c r="W255" s="59"/>
    </row>
    <row r="256" spans="19:23" ht="13.5">
      <c r="S256" s="59"/>
      <c r="T256" s="59"/>
      <c r="U256" s="59"/>
      <c r="V256" s="59"/>
      <c r="W256" s="59"/>
    </row>
    <row r="257" spans="19:23" ht="13.5">
      <c r="S257" s="59"/>
      <c r="T257" s="59"/>
      <c r="U257" s="59"/>
      <c r="V257" s="59"/>
      <c r="W257" s="59"/>
    </row>
    <row r="258" spans="19:23" ht="13.5">
      <c r="S258" s="59"/>
      <c r="T258" s="59"/>
      <c r="U258" s="59"/>
      <c r="V258" s="59"/>
      <c r="W258" s="59"/>
    </row>
    <row r="259" spans="19:23" ht="13.5">
      <c r="S259" s="59"/>
      <c r="T259" s="59"/>
      <c r="U259" s="59"/>
      <c r="V259" s="59"/>
      <c r="W259" s="59"/>
    </row>
    <row r="260" spans="19:23" ht="13.5">
      <c r="S260" s="59"/>
      <c r="T260" s="59"/>
      <c r="U260" s="59"/>
      <c r="V260" s="59"/>
      <c r="W260" s="59"/>
    </row>
    <row r="261" spans="19:23" ht="13.5">
      <c r="S261" s="59"/>
      <c r="T261" s="59"/>
      <c r="U261" s="59"/>
      <c r="V261" s="59"/>
      <c r="W261" s="59"/>
    </row>
    <row r="262" spans="19:23" ht="13.5">
      <c r="S262" s="59"/>
      <c r="T262" s="59"/>
      <c r="U262" s="59"/>
      <c r="V262" s="59"/>
      <c r="W262" s="59"/>
    </row>
    <row r="263" spans="19:23" ht="13.5">
      <c r="S263" s="59"/>
      <c r="T263" s="59"/>
      <c r="U263" s="59"/>
      <c r="V263" s="59"/>
      <c r="W263" s="59"/>
    </row>
    <row r="264" spans="19:23" ht="13.5">
      <c r="S264" s="59"/>
      <c r="T264" s="59"/>
      <c r="U264" s="59"/>
      <c r="V264" s="59"/>
      <c r="W264" s="59"/>
    </row>
    <row r="265" spans="19:23" ht="13.5">
      <c r="S265" s="59"/>
      <c r="T265" s="59"/>
      <c r="U265" s="59"/>
      <c r="V265" s="59"/>
      <c r="W265" s="59"/>
    </row>
    <row r="266" spans="19:23" ht="13.5">
      <c r="S266" s="59"/>
      <c r="T266" s="59"/>
      <c r="U266" s="59"/>
      <c r="V266" s="59"/>
      <c r="W266" s="59"/>
    </row>
    <row r="267" spans="19:23" ht="13.5">
      <c r="S267" s="59"/>
      <c r="T267" s="59"/>
      <c r="U267" s="59"/>
      <c r="V267" s="59"/>
      <c r="W267" s="59"/>
    </row>
    <row r="268" spans="19:23" ht="13.5">
      <c r="S268" s="59"/>
      <c r="T268" s="59"/>
      <c r="U268" s="59"/>
      <c r="V268" s="59"/>
      <c r="W268" s="59"/>
    </row>
    <row r="269" spans="19:23" ht="13.5">
      <c r="S269" s="59"/>
      <c r="T269" s="59"/>
      <c r="U269" s="59"/>
      <c r="V269" s="59"/>
      <c r="W269" s="59"/>
    </row>
    <row r="270" spans="19:23" ht="13.5">
      <c r="S270" s="59"/>
      <c r="T270" s="59"/>
      <c r="U270" s="59"/>
      <c r="V270" s="59"/>
      <c r="W270" s="59"/>
    </row>
    <row r="271" spans="19:23" ht="13.5">
      <c r="S271" s="59"/>
      <c r="T271" s="59"/>
      <c r="U271" s="59"/>
      <c r="V271" s="59"/>
      <c r="W271" s="59"/>
    </row>
    <row r="272" spans="19:23" ht="13.5">
      <c r="S272" s="59"/>
      <c r="T272" s="59"/>
      <c r="U272" s="59"/>
      <c r="V272" s="59"/>
      <c r="W272" s="59"/>
    </row>
    <row r="273" spans="19:23" ht="13.5">
      <c r="S273" s="59"/>
      <c r="T273" s="59"/>
      <c r="U273" s="59"/>
      <c r="V273" s="59"/>
      <c r="W273" s="59"/>
    </row>
    <row r="274" spans="19:23" ht="13.5">
      <c r="S274" s="59"/>
      <c r="T274" s="59"/>
      <c r="U274" s="59"/>
      <c r="V274" s="59"/>
      <c r="W274" s="59"/>
    </row>
    <row r="275" spans="19:23" ht="13.5">
      <c r="S275" s="59"/>
      <c r="T275" s="59"/>
      <c r="U275" s="59"/>
      <c r="V275" s="59"/>
      <c r="W275" s="59"/>
    </row>
    <row r="276" spans="19:23" ht="13.5">
      <c r="S276" s="59"/>
      <c r="T276" s="59"/>
      <c r="U276" s="59"/>
      <c r="V276" s="59"/>
      <c r="W276" s="59"/>
    </row>
    <row r="277" spans="19:23" ht="13.5">
      <c r="S277" s="59"/>
      <c r="T277" s="59"/>
      <c r="U277" s="59"/>
      <c r="V277" s="59"/>
      <c r="W277" s="59"/>
    </row>
    <row r="278" spans="19:23" ht="13.5">
      <c r="S278" s="59"/>
      <c r="T278" s="59"/>
      <c r="U278" s="59"/>
      <c r="V278" s="59"/>
      <c r="W278" s="59"/>
    </row>
    <row r="279" spans="19:23" ht="13.5">
      <c r="S279" s="59"/>
      <c r="T279" s="59"/>
      <c r="U279" s="59"/>
      <c r="V279" s="59"/>
      <c r="W279" s="59"/>
    </row>
    <row r="280" spans="19:23" ht="13.5">
      <c r="S280" s="59"/>
      <c r="T280" s="59"/>
      <c r="U280" s="59"/>
      <c r="V280" s="59"/>
      <c r="W280" s="59"/>
    </row>
    <row r="281" spans="19:23" ht="13.5">
      <c r="S281" s="59"/>
      <c r="T281" s="59"/>
      <c r="U281" s="59"/>
      <c r="V281" s="59"/>
      <c r="W281" s="59"/>
    </row>
    <row r="282" spans="19:23" ht="13.5">
      <c r="S282" s="59"/>
      <c r="T282" s="59"/>
      <c r="U282" s="59"/>
      <c r="V282" s="59"/>
      <c r="W282" s="59"/>
    </row>
    <row r="283" spans="19:23" ht="13.5">
      <c r="S283" s="59"/>
      <c r="T283" s="59"/>
      <c r="U283" s="59"/>
      <c r="V283" s="59"/>
      <c r="W283" s="59"/>
    </row>
    <row r="284" spans="19:23" ht="13.5">
      <c r="S284" s="59"/>
      <c r="T284" s="59"/>
      <c r="U284" s="59"/>
      <c r="V284" s="59"/>
      <c r="W284" s="59"/>
    </row>
    <row r="285" spans="19:23" ht="13.5">
      <c r="S285" s="59"/>
      <c r="T285" s="59"/>
      <c r="U285" s="59"/>
      <c r="V285" s="59"/>
      <c r="W285" s="59"/>
    </row>
    <row r="286" spans="19:23" ht="13.5">
      <c r="S286" s="59"/>
      <c r="T286" s="59"/>
      <c r="U286" s="59"/>
      <c r="V286" s="59"/>
      <c r="W286" s="59"/>
    </row>
    <row r="287" spans="19:23" ht="13.5">
      <c r="S287" s="59"/>
      <c r="T287" s="59"/>
      <c r="U287" s="59"/>
      <c r="V287" s="59"/>
      <c r="W287" s="59"/>
    </row>
    <row r="288" spans="19:23" ht="13.5">
      <c r="S288" s="59"/>
      <c r="T288" s="59"/>
      <c r="U288" s="59"/>
      <c r="V288" s="59"/>
      <c r="W288" s="59"/>
    </row>
    <row r="289" spans="19:23" ht="13.5">
      <c r="S289" s="59"/>
      <c r="T289" s="59"/>
      <c r="U289" s="59"/>
      <c r="V289" s="59"/>
      <c r="W289" s="59"/>
    </row>
    <row r="290" spans="19:23" ht="13.5">
      <c r="S290" s="59"/>
      <c r="T290" s="59"/>
      <c r="U290" s="59"/>
      <c r="V290" s="59"/>
      <c r="W290" s="59"/>
    </row>
    <row r="291" spans="19:23" ht="13.5">
      <c r="S291" s="59"/>
      <c r="T291" s="59"/>
      <c r="U291" s="59"/>
      <c r="V291" s="59"/>
      <c r="W291" s="59"/>
    </row>
    <row r="292" spans="19:23" ht="13.5">
      <c r="S292" s="59"/>
      <c r="T292" s="59"/>
      <c r="U292" s="59"/>
      <c r="V292" s="59"/>
      <c r="W292" s="59"/>
    </row>
    <row r="293" spans="19:23" ht="13.5">
      <c r="S293" s="59"/>
      <c r="T293" s="59"/>
      <c r="U293" s="59"/>
      <c r="V293" s="59"/>
      <c r="W293" s="59"/>
    </row>
    <row r="294" spans="19:23" ht="13.5">
      <c r="S294" s="59"/>
      <c r="T294" s="59"/>
      <c r="U294" s="59"/>
      <c r="V294" s="59"/>
      <c r="W294" s="59"/>
    </row>
    <row r="295" spans="19:23" ht="13.5">
      <c r="S295" s="59"/>
      <c r="T295" s="59"/>
      <c r="U295" s="59"/>
      <c r="V295" s="59"/>
      <c r="W295" s="59"/>
    </row>
    <row r="296" spans="19:23" ht="13.5">
      <c r="S296" s="59"/>
      <c r="T296" s="59"/>
      <c r="U296" s="59"/>
      <c r="V296" s="59"/>
      <c r="W296" s="59"/>
    </row>
    <row r="297" spans="19:23" ht="13.5">
      <c r="S297" s="59"/>
      <c r="T297" s="59"/>
      <c r="U297" s="59"/>
      <c r="V297" s="59"/>
      <c r="W297" s="59"/>
    </row>
    <row r="298" spans="19:23" ht="13.5">
      <c r="S298" s="59"/>
      <c r="T298" s="59"/>
      <c r="U298" s="59"/>
      <c r="V298" s="59"/>
      <c r="W298" s="59"/>
    </row>
    <row r="299" spans="19:23" ht="13.5">
      <c r="S299" s="59"/>
      <c r="T299" s="59"/>
      <c r="U299" s="59"/>
      <c r="V299" s="59"/>
      <c r="W299" s="59"/>
    </row>
    <row r="300" spans="19:23" ht="13.5">
      <c r="S300" s="59"/>
      <c r="T300" s="59"/>
      <c r="U300" s="59"/>
      <c r="V300" s="59"/>
      <c r="W300" s="59"/>
    </row>
    <row r="301" spans="19:23" ht="13.5">
      <c r="S301" s="59"/>
      <c r="T301" s="59"/>
      <c r="U301" s="59"/>
      <c r="V301" s="59"/>
      <c r="W301" s="59"/>
    </row>
    <row r="302" spans="19:23" ht="13.5">
      <c r="S302" s="59"/>
      <c r="T302" s="59"/>
      <c r="U302" s="59"/>
      <c r="V302" s="59"/>
      <c r="W302" s="59"/>
    </row>
    <row r="303" spans="19:23" ht="13.5">
      <c r="S303" s="59"/>
      <c r="T303" s="59"/>
      <c r="U303" s="59"/>
      <c r="V303" s="59"/>
      <c r="W303" s="59"/>
    </row>
    <row r="304" spans="19:23" ht="13.5">
      <c r="S304" s="59"/>
      <c r="T304" s="59"/>
      <c r="U304" s="59"/>
      <c r="V304" s="59"/>
      <c r="W304" s="59"/>
    </row>
    <row r="305" spans="19:23" ht="13.5">
      <c r="S305" s="59"/>
      <c r="T305" s="59"/>
      <c r="U305" s="59"/>
      <c r="V305" s="59"/>
      <c r="W305" s="59"/>
    </row>
    <row r="306" spans="19:23" ht="13.5">
      <c r="S306" s="59"/>
      <c r="T306" s="59"/>
      <c r="U306" s="59"/>
      <c r="V306" s="59"/>
      <c r="W306" s="59"/>
    </row>
    <row r="307" spans="19:23" ht="13.5">
      <c r="S307" s="59"/>
      <c r="T307" s="59"/>
      <c r="U307" s="59"/>
      <c r="V307" s="59"/>
      <c r="W307" s="59"/>
    </row>
    <row r="308" spans="19:23" ht="13.5">
      <c r="S308" s="59"/>
      <c r="T308" s="59"/>
      <c r="U308" s="59"/>
      <c r="V308" s="59"/>
      <c r="W308" s="59"/>
    </row>
    <row r="309" spans="19:23" ht="13.5">
      <c r="S309" s="59"/>
      <c r="T309" s="59"/>
      <c r="U309" s="59"/>
      <c r="V309" s="59"/>
      <c r="W309" s="59"/>
    </row>
    <row r="310" spans="19:23" ht="13.5">
      <c r="S310" s="59"/>
      <c r="T310" s="59"/>
      <c r="U310" s="59"/>
      <c r="V310" s="59"/>
      <c r="W310" s="59"/>
    </row>
    <row r="311" spans="19:23" ht="13.5">
      <c r="S311" s="59"/>
      <c r="T311" s="59"/>
      <c r="U311" s="59"/>
      <c r="V311" s="59"/>
      <c r="W311" s="59"/>
    </row>
    <row r="312" spans="19:23" ht="13.5">
      <c r="S312" s="59"/>
      <c r="T312" s="59"/>
      <c r="U312" s="59"/>
      <c r="V312" s="59"/>
      <c r="W312" s="59"/>
    </row>
    <row r="313" spans="19:23" ht="13.5">
      <c r="S313" s="59"/>
      <c r="T313" s="59"/>
      <c r="U313" s="59"/>
      <c r="V313" s="59"/>
      <c r="W313" s="59"/>
    </row>
    <row r="314" spans="19:23" ht="13.5">
      <c r="S314" s="59"/>
      <c r="T314" s="59"/>
      <c r="U314" s="59"/>
      <c r="V314" s="59"/>
      <c r="W314" s="59"/>
    </row>
    <row r="315" spans="19:23" ht="13.5">
      <c r="S315" s="59"/>
      <c r="T315" s="59"/>
      <c r="U315" s="59"/>
      <c r="V315" s="59"/>
      <c r="W315" s="59"/>
    </row>
    <row r="316" spans="19:23" ht="13.5">
      <c r="S316" s="59"/>
      <c r="T316" s="59"/>
      <c r="U316" s="59"/>
      <c r="V316" s="59"/>
      <c r="W316" s="59"/>
    </row>
    <row r="317" spans="19:23" ht="13.5">
      <c r="S317" s="59"/>
      <c r="T317" s="59"/>
      <c r="U317" s="59"/>
      <c r="V317" s="59"/>
      <c r="W317" s="59"/>
    </row>
    <row r="318" spans="19:23" ht="13.5">
      <c r="S318" s="59"/>
      <c r="T318" s="59"/>
      <c r="U318" s="59"/>
      <c r="V318" s="59"/>
      <c r="W318" s="59"/>
    </row>
    <row r="319" spans="19:23" ht="13.5">
      <c r="S319" s="59"/>
      <c r="T319" s="59"/>
      <c r="U319" s="59"/>
      <c r="V319" s="59"/>
      <c r="W319" s="59"/>
    </row>
    <row r="320" spans="19:23" ht="13.5">
      <c r="S320" s="59"/>
      <c r="T320" s="59"/>
      <c r="U320" s="59"/>
      <c r="V320" s="59"/>
      <c r="W320" s="59"/>
    </row>
    <row r="321" spans="19:23" ht="13.5">
      <c r="S321" s="59"/>
      <c r="T321" s="59"/>
      <c r="U321" s="59"/>
      <c r="V321" s="59"/>
      <c r="W321" s="59"/>
    </row>
    <row r="322" spans="19:23" ht="13.5">
      <c r="S322" s="59"/>
      <c r="T322" s="59"/>
      <c r="U322" s="59"/>
      <c r="V322" s="59"/>
      <c r="W322" s="59"/>
    </row>
    <row r="323" spans="19:23" ht="13.5">
      <c r="S323" s="59"/>
      <c r="T323" s="59"/>
      <c r="U323" s="59"/>
      <c r="V323" s="59"/>
      <c r="W323" s="59"/>
    </row>
    <row r="324" spans="19:23" ht="13.5">
      <c r="S324" s="59"/>
      <c r="T324" s="59"/>
      <c r="U324" s="59"/>
      <c r="V324" s="59"/>
      <c r="W324" s="59"/>
    </row>
    <row r="325" spans="19:23" ht="13.5">
      <c r="S325" s="59"/>
      <c r="T325" s="59"/>
      <c r="U325" s="59"/>
      <c r="V325" s="59"/>
      <c r="W325" s="59"/>
    </row>
    <row r="326" spans="19:23" ht="13.5">
      <c r="S326" s="59"/>
      <c r="T326" s="59"/>
      <c r="U326" s="59"/>
      <c r="V326" s="59"/>
      <c r="W326" s="59"/>
    </row>
  </sheetData>
  <mergeCells count="237">
    <mergeCell ref="A10:A17"/>
    <mergeCell ref="A64:B64"/>
    <mergeCell ref="C64:G64"/>
    <mergeCell ref="H64:L64"/>
    <mergeCell ref="A65:A67"/>
    <mergeCell ref="C65:G65"/>
    <mergeCell ref="H65:L65"/>
    <mergeCell ref="C66:G66"/>
    <mergeCell ref="H66:L66"/>
    <mergeCell ref="C67:G67"/>
    <mergeCell ref="H67:L67"/>
    <mergeCell ref="A29:B29"/>
    <mergeCell ref="A30:B30"/>
    <mergeCell ref="A31:B31"/>
    <mergeCell ref="A32:B32"/>
    <mergeCell ref="A33:B33"/>
    <mergeCell ref="A34:B34"/>
    <mergeCell ref="A35:B35"/>
    <mergeCell ref="A36:B36"/>
    <mergeCell ref="A37:B37"/>
    <mergeCell ref="A38:B38"/>
    <mergeCell ref="A39:B39"/>
    <mergeCell ref="A40:B40"/>
    <mergeCell ref="A41:B41"/>
    <mergeCell ref="A68:A70"/>
    <mergeCell ref="C68:G68"/>
    <mergeCell ref="H68:L68"/>
    <mergeCell ref="C69:G69"/>
    <mergeCell ref="H69:L69"/>
    <mergeCell ref="C70:G70"/>
    <mergeCell ref="H70:L70"/>
    <mergeCell ref="A71:A73"/>
    <mergeCell ref="C71:G71"/>
    <mergeCell ref="H71:L71"/>
    <mergeCell ref="C72:G72"/>
    <mergeCell ref="H72:L72"/>
    <mergeCell ref="C73:G73"/>
    <mergeCell ref="H73:L73"/>
    <mergeCell ref="A74:A76"/>
    <mergeCell ref="C74:G74"/>
    <mergeCell ref="H74:L74"/>
    <mergeCell ref="C75:G75"/>
    <mergeCell ref="H75:L75"/>
    <mergeCell ref="C76:G76"/>
    <mergeCell ref="H76:L76"/>
    <mergeCell ref="A77:A79"/>
    <mergeCell ref="C77:G77"/>
    <mergeCell ref="H77:L77"/>
    <mergeCell ref="C78:G78"/>
    <mergeCell ref="H78:L78"/>
    <mergeCell ref="C79:G79"/>
    <mergeCell ref="H79:L79"/>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A2:A9"/>
    <mergeCell ref="A18:B18"/>
    <mergeCell ref="A19:B19"/>
    <mergeCell ref="A25:B25"/>
    <mergeCell ref="C18:L18"/>
    <mergeCell ref="C19:L19"/>
    <mergeCell ref="C20:L20"/>
    <mergeCell ref="C21:L21"/>
    <mergeCell ref="C22:L22"/>
    <mergeCell ref="C23:L23"/>
    <mergeCell ref="C24:L24"/>
    <mergeCell ref="C25:L25"/>
    <mergeCell ref="C26:L26"/>
    <mergeCell ref="C27:L27"/>
    <mergeCell ref="C28:L28"/>
    <mergeCell ref="A26:B28"/>
    <mergeCell ref="A20:B24"/>
    <mergeCell ref="E15:F15"/>
    <mergeCell ref="X19:AA19"/>
    <mergeCell ref="S19:W19"/>
    <mergeCell ref="M19:R19"/>
    <mergeCell ref="Y17:AA17"/>
    <mergeCell ref="V17:X17"/>
    <mergeCell ref="S17:U17"/>
    <mergeCell ref="P17:R17"/>
    <mergeCell ref="M17:O17"/>
    <mergeCell ref="Y16:AA16"/>
    <mergeCell ref="V16:X16"/>
    <mergeCell ref="S16:U16"/>
    <mergeCell ref="P16:R16"/>
    <mergeCell ref="M16:O16"/>
    <mergeCell ref="Y15:AA15"/>
    <mergeCell ref="V15:X15"/>
    <mergeCell ref="S15:U15"/>
    <mergeCell ref="P15:R15"/>
    <mergeCell ref="M15:O15"/>
    <mergeCell ref="Y14:AA14"/>
    <mergeCell ref="V14:X14"/>
    <mergeCell ref="S14:U14"/>
    <mergeCell ref="P14:R14"/>
    <mergeCell ref="M14:O14"/>
    <mergeCell ref="Y13:AA13"/>
    <mergeCell ref="V13:X13"/>
    <mergeCell ref="S13:U13"/>
    <mergeCell ref="P13:R13"/>
    <mergeCell ref="M13:O13"/>
    <mergeCell ref="Y12:AA12"/>
    <mergeCell ref="V12:X12"/>
    <mergeCell ref="S12:U12"/>
    <mergeCell ref="P12:R12"/>
    <mergeCell ref="M12:O12"/>
    <mergeCell ref="Y11:AA11"/>
    <mergeCell ref="V11:X11"/>
    <mergeCell ref="S11:U11"/>
    <mergeCell ref="P11:R11"/>
    <mergeCell ref="M11:O11"/>
    <mergeCell ref="Y10:AA10"/>
    <mergeCell ref="V10:X10"/>
    <mergeCell ref="S10:U10"/>
    <mergeCell ref="P10:R10"/>
    <mergeCell ref="M10:O10"/>
    <mergeCell ref="Y9:AA9"/>
    <mergeCell ref="V9:X9"/>
    <mergeCell ref="S9:U9"/>
    <mergeCell ref="P9:R9"/>
    <mergeCell ref="M9:O9"/>
    <mergeCell ref="Y8:AA8"/>
    <mergeCell ref="V8:X8"/>
    <mergeCell ref="S8:U8"/>
    <mergeCell ref="P8:R8"/>
    <mergeCell ref="M8:O8"/>
    <mergeCell ref="V7:X7"/>
    <mergeCell ref="S7:U7"/>
    <mergeCell ref="P7:R7"/>
    <mergeCell ref="M7:O7"/>
    <mergeCell ref="Y6:AA6"/>
    <mergeCell ref="V6:X6"/>
    <mergeCell ref="S6:U6"/>
    <mergeCell ref="P6:R6"/>
    <mergeCell ref="M6:O6"/>
    <mergeCell ref="D2:D9"/>
    <mergeCell ref="C2:C9"/>
    <mergeCell ref="K2:K6"/>
    <mergeCell ref="Y3:AA3"/>
    <mergeCell ref="V3:X3"/>
    <mergeCell ref="S3:U3"/>
    <mergeCell ref="P3:R3"/>
    <mergeCell ref="M3:O3"/>
    <mergeCell ref="M2:O2"/>
    <mergeCell ref="P2:R2"/>
    <mergeCell ref="S2:U2"/>
    <mergeCell ref="V2:X2"/>
    <mergeCell ref="Y2:AA2"/>
    <mergeCell ref="Y5:AA5"/>
    <mergeCell ref="V5:X5"/>
    <mergeCell ref="S5:U5"/>
    <mergeCell ref="P5:R5"/>
    <mergeCell ref="M5:O5"/>
    <mergeCell ref="Y4:AA4"/>
    <mergeCell ref="V4:X4"/>
    <mergeCell ref="S4:U4"/>
    <mergeCell ref="P4:R4"/>
    <mergeCell ref="M4:O4"/>
    <mergeCell ref="Y7:AA7"/>
    <mergeCell ref="H7:I7"/>
    <mergeCell ref="G2:G7"/>
    <mergeCell ref="H15:I15"/>
    <mergeCell ref="M1:O1"/>
    <mergeCell ref="P1:R1"/>
    <mergeCell ref="S1:U1"/>
    <mergeCell ref="V1:X1"/>
    <mergeCell ref="Y1:AA1"/>
    <mergeCell ref="M18:AA18"/>
    <mergeCell ref="J17:K17"/>
    <mergeCell ref="C17:G17"/>
    <mergeCell ref="J16:K16"/>
    <mergeCell ref="H16:I16"/>
    <mergeCell ref="E16:G16"/>
    <mergeCell ref="C16:D16"/>
    <mergeCell ref="J15:K15"/>
    <mergeCell ref="J14:K14"/>
    <mergeCell ref="E12:F12"/>
    <mergeCell ref="C12:D12"/>
    <mergeCell ref="D11:E11"/>
    <mergeCell ref="H8:I8"/>
    <mergeCell ref="H2:H6"/>
    <mergeCell ref="F2:F9"/>
    <mergeCell ref="E2:E9"/>
  </mergeCells>
  <phoneticPr fontId="14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F120"/>
  <sheetViews>
    <sheetView workbookViewId="0">
      <pane ySplit="2" topLeftCell="A3" activePane="bottomLeft" state="frozen"/>
      <selection pane="bottomLeft" sqref="A1:F1"/>
    </sheetView>
  </sheetViews>
  <sheetFormatPr defaultRowHeight="12.75"/>
  <cols>
    <col min="1" max="1" width="9.7109375" customWidth="1"/>
    <col min="2" max="2" width="38.7109375" customWidth="1"/>
    <col min="3" max="3" width="37.28515625" customWidth="1"/>
    <col min="4" max="4" width="43.42578125" customWidth="1"/>
    <col min="5" max="5" width="17.42578125" customWidth="1"/>
    <col min="6" max="6" width="72.28515625" customWidth="1"/>
  </cols>
  <sheetData>
    <row r="1" spans="1:6">
      <c r="A1" s="2005" t="s">
        <v>1</v>
      </c>
      <c r="B1" s="2006"/>
      <c r="C1" s="2006"/>
      <c r="D1" s="2006"/>
      <c r="E1" s="2006"/>
      <c r="F1" s="2006"/>
    </row>
    <row r="2" spans="1:6" ht="13.5">
      <c r="A2" s="2" t="s">
        <v>3812</v>
      </c>
      <c r="B2" s="3" t="s">
        <v>2</v>
      </c>
      <c r="C2" s="3" t="s">
        <v>3</v>
      </c>
      <c r="D2" s="3" t="s">
        <v>4</v>
      </c>
      <c r="E2" s="3" t="s">
        <v>5</v>
      </c>
      <c r="F2" s="3" t="s">
        <v>6</v>
      </c>
    </row>
    <row r="3" spans="1:6">
      <c r="A3" s="2002" t="s">
        <v>7</v>
      </c>
      <c r="B3" s="2001" t="s">
        <v>8</v>
      </c>
      <c r="C3" s="2001" t="s">
        <v>9</v>
      </c>
      <c r="D3" s="2001" t="s">
        <v>10</v>
      </c>
      <c r="E3" s="2001" t="s">
        <v>11</v>
      </c>
      <c r="F3" s="2001" t="s">
        <v>12</v>
      </c>
    </row>
    <row r="4" spans="1:6">
      <c r="A4" s="1941"/>
      <c r="B4" s="1941"/>
      <c r="C4" s="1941"/>
      <c r="D4" s="1941"/>
      <c r="E4" s="1941"/>
      <c r="F4" s="1941"/>
    </row>
    <row r="5" spans="1:6">
      <c r="A5" s="1941"/>
      <c r="B5" s="1941"/>
      <c r="C5" s="1941"/>
      <c r="D5" s="1941"/>
      <c r="E5" s="1941"/>
      <c r="F5" s="1941"/>
    </row>
    <row r="6" spans="1:6">
      <c r="A6" s="1964"/>
      <c r="B6" s="1964"/>
      <c r="C6" s="1964"/>
      <c r="D6" s="1964"/>
      <c r="E6" s="1964"/>
      <c r="F6" s="1964"/>
    </row>
    <row r="7" spans="1:6">
      <c r="A7" s="2003" t="s">
        <v>13</v>
      </c>
      <c r="B7" s="1986" t="s">
        <v>14</v>
      </c>
      <c r="C7" s="1986" t="s">
        <v>15</v>
      </c>
      <c r="D7" s="1986" t="s">
        <v>16</v>
      </c>
      <c r="E7" s="1986" t="s">
        <v>17</v>
      </c>
      <c r="F7" s="1986" t="s">
        <v>18</v>
      </c>
    </row>
    <row r="8" spans="1:6">
      <c r="A8" s="1941"/>
      <c r="B8" s="1941"/>
      <c r="C8" s="1941"/>
      <c r="D8" s="1941"/>
      <c r="E8" s="1941"/>
      <c r="F8" s="1941"/>
    </row>
    <row r="9" spans="1:6">
      <c r="A9" s="1964"/>
      <c r="B9" s="1964"/>
      <c r="C9" s="1964"/>
      <c r="D9" s="1964"/>
      <c r="E9" s="1964"/>
      <c r="F9" s="1964"/>
    </row>
    <row r="10" spans="1:6">
      <c r="A10" s="2003" t="s">
        <v>19</v>
      </c>
      <c r="B10" s="1986" t="s">
        <v>20</v>
      </c>
      <c r="C10" s="1986" t="s">
        <v>21</v>
      </c>
      <c r="D10" s="1986" t="s">
        <v>22</v>
      </c>
      <c r="E10" s="1986" t="s">
        <v>23</v>
      </c>
      <c r="F10" s="1986" t="s">
        <v>24</v>
      </c>
    </row>
    <row r="11" spans="1:6">
      <c r="A11" s="1941"/>
      <c r="B11" s="1941"/>
      <c r="C11" s="1941"/>
      <c r="D11" s="1941"/>
      <c r="E11" s="1941"/>
      <c r="F11" s="1941"/>
    </row>
    <row r="12" spans="1:6">
      <c r="A12" s="1941"/>
      <c r="B12" s="1941"/>
      <c r="C12" s="1941"/>
      <c r="D12" s="1941"/>
      <c r="E12" s="1941"/>
      <c r="F12" s="1941"/>
    </row>
    <row r="13" spans="1:6">
      <c r="A13" s="1964"/>
      <c r="B13" s="1964"/>
      <c r="C13" s="1964"/>
      <c r="D13" s="1964"/>
      <c r="E13" s="1964"/>
      <c r="F13" s="1964"/>
    </row>
    <row r="14" spans="1:6">
      <c r="A14" s="1988" t="s">
        <v>25</v>
      </c>
      <c r="B14" s="1986" t="s">
        <v>26</v>
      </c>
      <c r="C14" s="1986" t="s">
        <v>27</v>
      </c>
      <c r="D14" s="1986" t="s">
        <v>28</v>
      </c>
      <c r="E14" s="1986" t="s">
        <v>29</v>
      </c>
      <c r="F14" s="1986" t="s">
        <v>30</v>
      </c>
    </row>
    <row r="15" spans="1:6">
      <c r="A15" s="1941"/>
      <c r="B15" s="1987"/>
      <c r="C15" s="1987"/>
      <c r="D15" s="1987"/>
      <c r="E15" s="1987"/>
      <c r="F15" s="1987"/>
    </row>
    <row r="16" spans="1:6">
      <c r="A16" s="1941"/>
      <c r="B16" s="1941"/>
      <c r="C16" s="1941"/>
      <c r="D16" s="1941"/>
      <c r="E16" s="1941"/>
      <c r="F16" s="1941"/>
    </row>
    <row r="17" spans="1:6">
      <c r="A17" s="1964"/>
      <c r="B17" s="1964"/>
      <c r="C17" s="1964"/>
      <c r="D17" s="1964"/>
      <c r="E17" s="1964"/>
      <c r="F17" s="1964"/>
    </row>
    <row r="18" spans="1:6">
      <c r="A18" s="2003" t="s">
        <v>31</v>
      </c>
      <c r="B18" s="1986" t="s">
        <v>32</v>
      </c>
      <c r="C18" s="1986" t="s">
        <v>33</v>
      </c>
      <c r="D18" s="1986" t="s">
        <v>34</v>
      </c>
      <c r="E18" s="1986" t="s">
        <v>35</v>
      </c>
      <c r="F18" s="1986" t="s">
        <v>36</v>
      </c>
    </row>
    <row r="19" spans="1:6">
      <c r="A19" s="1941"/>
      <c r="B19" s="1941"/>
      <c r="C19" s="1941"/>
      <c r="D19" s="1941"/>
      <c r="E19" s="1941"/>
      <c r="F19" s="1941"/>
    </row>
    <row r="20" spans="1:6">
      <c r="A20" s="1964"/>
      <c r="B20" s="1964"/>
      <c r="C20" s="1964"/>
      <c r="D20" s="1964"/>
      <c r="E20" s="1964"/>
      <c r="F20" s="1964"/>
    </row>
    <row r="21" spans="1:6" ht="13.5">
      <c r="A21" s="5" t="s">
        <v>37</v>
      </c>
      <c r="B21" s="6" t="s">
        <v>2</v>
      </c>
      <c r="C21" s="6" t="s">
        <v>3</v>
      </c>
      <c r="D21" s="6" t="s">
        <v>4</v>
      </c>
      <c r="E21" s="6" t="s">
        <v>5</v>
      </c>
      <c r="F21" s="6" t="s">
        <v>6</v>
      </c>
    </row>
    <row r="22" spans="1:6">
      <c r="A22" s="1998" t="s">
        <v>38</v>
      </c>
      <c r="B22" s="1999" t="s">
        <v>39</v>
      </c>
      <c r="C22" s="1999" t="s">
        <v>40</v>
      </c>
      <c r="D22" s="1999" t="s">
        <v>41</v>
      </c>
      <c r="E22" s="1999" t="s">
        <v>42</v>
      </c>
      <c r="F22" s="1999" t="s">
        <v>43</v>
      </c>
    </row>
    <row r="23" spans="1:6">
      <c r="A23" s="1919"/>
      <c r="B23" s="1919"/>
      <c r="C23" s="1919"/>
      <c r="D23" s="1919"/>
      <c r="E23" s="1919"/>
      <c r="F23" s="1919"/>
    </row>
    <row r="24" spans="1:6">
      <c r="A24" s="1919"/>
      <c r="B24" s="1919"/>
      <c r="C24" s="1919"/>
      <c r="D24" s="1919"/>
      <c r="E24" s="1919"/>
      <c r="F24" s="1919"/>
    </row>
    <row r="25" spans="1:6">
      <c r="A25" s="1919"/>
      <c r="B25" s="1919"/>
      <c r="C25" s="1919"/>
      <c r="D25" s="1919"/>
      <c r="E25" s="1919"/>
      <c r="F25" s="1919"/>
    </row>
    <row r="26" spans="1:6">
      <c r="A26" s="1919"/>
      <c r="B26" s="1919"/>
      <c r="C26" s="1919"/>
      <c r="D26" s="1919"/>
      <c r="E26" s="1919"/>
      <c r="F26" s="1919"/>
    </row>
    <row r="27" spans="1:6">
      <c r="A27" s="1998" t="s">
        <v>44</v>
      </c>
      <c r="B27" s="2000" t="s">
        <v>45</v>
      </c>
      <c r="C27" s="2000" t="s">
        <v>46</v>
      </c>
      <c r="D27" s="1999" t="s">
        <v>47</v>
      </c>
      <c r="E27" s="1999" t="s">
        <v>48</v>
      </c>
      <c r="F27" s="2000" t="s">
        <v>49</v>
      </c>
    </row>
    <row r="28" spans="1:6">
      <c r="A28" s="1919"/>
      <c r="B28" s="1919"/>
      <c r="C28" s="1919"/>
      <c r="D28" s="1919"/>
      <c r="E28" s="1919"/>
      <c r="F28" s="1919"/>
    </row>
    <row r="29" spans="1:6">
      <c r="A29" s="1919"/>
      <c r="B29" s="1919"/>
      <c r="C29" s="1919"/>
      <c r="D29" s="1919"/>
      <c r="E29" s="1919"/>
      <c r="F29" s="1919"/>
    </row>
    <row r="30" spans="1:6">
      <c r="A30" s="1919"/>
      <c r="B30" s="1919"/>
      <c r="C30" s="1919"/>
      <c r="D30" s="1919"/>
      <c r="E30" s="1919"/>
      <c r="F30" s="1919"/>
    </row>
    <row r="31" spans="1:6">
      <c r="A31" s="1998" t="s">
        <v>50</v>
      </c>
      <c r="B31" s="1999" t="s">
        <v>51</v>
      </c>
      <c r="C31" s="1999" t="s">
        <v>52</v>
      </c>
      <c r="D31" s="1999" t="s">
        <v>53</v>
      </c>
      <c r="E31" s="1999" t="s">
        <v>54</v>
      </c>
      <c r="F31" s="1999" t="s">
        <v>55</v>
      </c>
    </row>
    <row r="32" spans="1:6">
      <c r="A32" s="1919"/>
      <c r="B32" s="1919"/>
      <c r="C32" s="1919"/>
      <c r="D32" s="1919"/>
      <c r="E32" s="1919"/>
      <c r="F32" s="1919"/>
    </row>
    <row r="33" spans="1:6">
      <c r="A33" s="1919"/>
      <c r="B33" s="1919"/>
      <c r="C33" s="1919"/>
      <c r="D33" s="1919"/>
      <c r="E33" s="1919"/>
      <c r="F33" s="1919"/>
    </row>
    <row r="34" spans="1:6">
      <c r="A34" s="1998" t="s">
        <v>56</v>
      </c>
      <c r="B34" s="1999" t="s">
        <v>57</v>
      </c>
      <c r="C34" s="1999" t="s">
        <v>58</v>
      </c>
      <c r="D34" s="1999" t="s">
        <v>59</v>
      </c>
      <c r="E34" s="1999" t="s">
        <v>60</v>
      </c>
      <c r="F34" s="1999" t="s">
        <v>61</v>
      </c>
    </row>
    <row r="35" spans="1:6">
      <c r="A35" s="1919"/>
      <c r="B35" s="1919"/>
      <c r="C35" s="1919"/>
      <c r="D35" s="1919"/>
      <c r="E35" s="1919"/>
      <c r="F35" s="1919"/>
    </row>
    <row r="36" spans="1:6">
      <c r="A36" s="1919"/>
      <c r="B36" s="1919"/>
      <c r="C36" s="1919"/>
      <c r="D36" s="1919"/>
      <c r="E36" s="1919"/>
      <c r="F36" s="1919"/>
    </row>
    <row r="37" spans="1:6">
      <c r="A37" s="1919"/>
      <c r="B37" s="1919"/>
      <c r="C37" s="1919"/>
      <c r="D37" s="1919"/>
      <c r="E37" s="1919"/>
      <c r="F37" s="1919"/>
    </row>
    <row r="38" spans="1:6">
      <c r="A38" s="1998" t="s">
        <v>62</v>
      </c>
      <c r="B38" s="1999" t="s">
        <v>63</v>
      </c>
      <c r="C38" s="1999" t="s">
        <v>64</v>
      </c>
      <c r="D38" s="1999" t="s">
        <v>65</v>
      </c>
      <c r="E38" s="1999" t="s">
        <v>66</v>
      </c>
      <c r="F38" s="2000" t="s">
        <v>67</v>
      </c>
    </row>
    <row r="39" spans="1:6">
      <c r="A39" s="1919"/>
      <c r="B39" s="1919"/>
      <c r="C39" s="1919"/>
      <c r="D39" s="1919"/>
      <c r="E39" s="1919"/>
      <c r="F39" s="1919"/>
    </row>
    <row r="40" spans="1:6">
      <c r="A40" s="1919"/>
      <c r="B40" s="1919"/>
      <c r="C40" s="1919"/>
      <c r="D40" s="1919"/>
      <c r="E40" s="1919"/>
      <c r="F40" s="1919"/>
    </row>
    <row r="41" spans="1:6">
      <c r="A41" s="1919"/>
      <c r="B41" s="1919"/>
      <c r="C41" s="1919"/>
      <c r="D41" s="1919"/>
      <c r="E41" s="1919"/>
      <c r="F41" s="1919"/>
    </row>
    <row r="42" spans="1:6" ht="13.5">
      <c r="A42" s="7" t="s">
        <v>68</v>
      </c>
      <c r="B42" s="8" t="s">
        <v>2</v>
      </c>
      <c r="C42" s="8" t="s">
        <v>3</v>
      </c>
      <c r="D42" s="8" t="s">
        <v>4</v>
      </c>
      <c r="E42" s="8" t="s">
        <v>5</v>
      </c>
      <c r="F42" s="8" t="s">
        <v>6</v>
      </c>
    </row>
    <row r="43" spans="1:6">
      <c r="A43" s="1996" t="s">
        <v>69</v>
      </c>
      <c r="B43" s="1997" t="s">
        <v>70</v>
      </c>
      <c r="C43" s="1997" t="s">
        <v>71</v>
      </c>
      <c r="D43" s="1997" t="s">
        <v>72</v>
      </c>
      <c r="E43" s="1997" t="s">
        <v>73</v>
      </c>
      <c r="F43" s="1997" t="s">
        <v>74</v>
      </c>
    </row>
    <row r="44" spans="1:6">
      <c r="A44" s="1919"/>
      <c r="B44" s="1919"/>
      <c r="C44" s="1919"/>
      <c r="D44" s="1919"/>
      <c r="E44" s="1919"/>
      <c r="F44" s="1919"/>
    </row>
    <row r="45" spans="1:6">
      <c r="A45" s="1919"/>
      <c r="B45" s="1919"/>
      <c r="C45" s="1919"/>
      <c r="D45" s="1919"/>
      <c r="E45" s="1919"/>
      <c r="F45" s="1919"/>
    </row>
    <row r="46" spans="1:6">
      <c r="A46" s="1919"/>
      <c r="B46" s="1919"/>
      <c r="C46" s="1919"/>
      <c r="D46" s="1919"/>
      <c r="E46" s="1919"/>
      <c r="F46" s="1919"/>
    </row>
    <row r="47" spans="1:6">
      <c r="A47" s="1919"/>
      <c r="B47" s="1919"/>
      <c r="C47" s="1919"/>
      <c r="D47" s="1919"/>
      <c r="E47" s="1919"/>
      <c r="F47" s="1919"/>
    </row>
    <row r="48" spans="1:6">
      <c r="A48" s="1996" t="s">
        <v>75</v>
      </c>
      <c r="B48" s="1997" t="s">
        <v>76</v>
      </c>
      <c r="C48" s="1997" t="s">
        <v>77</v>
      </c>
      <c r="D48" s="1997" t="s">
        <v>78</v>
      </c>
      <c r="E48" s="1997" t="s">
        <v>79</v>
      </c>
      <c r="F48" s="1997" t="s">
        <v>80</v>
      </c>
    </row>
    <row r="49" spans="1:6">
      <c r="A49" s="1919"/>
      <c r="B49" s="1919"/>
      <c r="C49" s="1919"/>
      <c r="D49" s="1919"/>
      <c r="E49" s="1919"/>
      <c r="F49" s="1919"/>
    </row>
    <row r="50" spans="1:6">
      <c r="A50" s="1919"/>
      <c r="B50" s="1919"/>
      <c r="C50" s="1919"/>
      <c r="D50" s="1919"/>
      <c r="E50" s="1919"/>
      <c r="F50" s="1919"/>
    </row>
    <row r="51" spans="1:6">
      <c r="A51" s="1919"/>
      <c r="B51" s="1919"/>
      <c r="C51" s="1919"/>
      <c r="D51" s="1919"/>
      <c r="E51" s="1919"/>
      <c r="F51" s="1919"/>
    </row>
    <row r="52" spans="1:6">
      <c r="A52" s="1919"/>
      <c r="B52" s="1919"/>
      <c r="C52" s="1919"/>
      <c r="D52" s="1919"/>
      <c r="E52" s="1919"/>
      <c r="F52" s="1919"/>
    </row>
    <row r="53" spans="1:6">
      <c r="A53" s="1996" t="s">
        <v>81</v>
      </c>
      <c r="B53" s="1997" t="s">
        <v>82</v>
      </c>
      <c r="C53" s="1997" t="s">
        <v>83</v>
      </c>
      <c r="D53" s="1997" t="s">
        <v>84</v>
      </c>
      <c r="E53" s="1997" t="s">
        <v>85</v>
      </c>
      <c r="F53" s="1997" t="s">
        <v>86</v>
      </c>
    </row>
    <row r="54" spans="1:6">
      <c r="A54" s="1919"/>
      <c r="B54" s="1919"/>
      <c r="C54" s="1919"/>
      <c r="D54" s="1919"/>
      <c r="E54" s="1919"/>
      <c r="F54" s="1919"/>
    </row>
    <row r="55" spans="1:6">
      <c r="A55" s="1919"/>
      <c r="B55" s="1919"/>
      <c r="C55" s="1919"/>
      <c r="D55" s="1919"/>
      <c r="E55" s="1919"/>
      <c r="F55" s="1919"/>
    </row>
    <row r="56" spans="1:6">
      <c r="A56" s="1919"/>
      <c r="B56" s="1919"/>
      <c r="C56" s="1919"/>
      <c r="D56" s="1919"/>
      <c r="E56" s="1919"/>
      <c r="F56" s="1919"/>
    </row>
    <row r="57" spans="1:6">
      <c r="A57" s="1919"/>
      <c r="B57" s="1919"/>
      <c r="C57" s="1919"/>
      <c r="D57" s="1919"/>
      <c r="E57" s="1919"/>
      <c r="F57" s="1919"/>
    </row>
    <row r="58" spans="1:6" ht="13.5">
      <c r="A58" s="9" t="s">
        <v>3813</v>
      </c>
      <c r="B58" s="10" t="s">
        <v>2</v>
      </c>
      <c r="C58" s="10" t="s">
        <v>3</v>
      </c>
      <c r="D58" s="10" t="s">
        <v>4</v>
      </c>
      <c r="E58" s="10" t="s">
        <v>5</v>
      </c>
      <c r="F58" s="10" t="s">
        <v>6</v>
      </c>
    </row>
    <row r="59" spans="1:6">
      <c r="A59" s="1993" t="s">
        <v>87</v>
      </c>
      <c r="B59" s="1995" t="s">
        <v>88</v>
      </c>
      <c r="C59" s="1995" t="s">
        <v>89</v>
      </c>
      <c r="D59" s="1995" t="s">
        <v>90</v>
      </c>
      <c r="E59" s="1995" t="s">
        <v>91</v>
      </c>
      <c r="F59" s="1995" t="s">
        <v>92</v>
      </c>
    </row>
    <row r="60" spans="1:6">
      <c r="A60" s="1919"/>
      <c r="B60" s="1919"/>
      <c r="C60" s="1919"/>
      <c r="D60" s="1919"/>
      <c r="E60" s="1919"/>
      <c r="F60" s="1919"/>
    </row>
    <row r="61" spans="1:6">
      <c r="A61" s="1919"/>
      <c r="B61" s="1919"/>
      <c r="C61" s="1919"/>
      <c r="D61" s="1919"/>
      <c r="E61" s="1919"/>
      <c r="F61" s="1919"/>
    </row>
    <row r="62" spans="1:6">
      <c r="A62" s="1919"/>
      <c r="B62" s="1919"/>
      <c r="C62" s="1919"/>
      <c r="D62" s="1919"/>
      <c r="E62" s="1919"/>
      <c r="F62" s="1919"/>
    </row>
    <row r="63" spans="1:6">
      <c r="A63" s="1919"/>
      <c r="B63" s="1919"/>
      <c r="C63" s="1919"/>
      <c r="D63" s="1919"/>
      <c r="E63" s="1919"/>
      <c r="F63" s="1919"/>
    </row>
    <row r="64" spans="1:6" ht="24" customHeight="1">
      <c r="A64" s="1993" t="s">
        <v>93</v>
      </c>
      <c r="B64" s="1995" t="s">
        <v>94</v>
      </c>
      <c r="C64" s="1995" t="s">
        <v>95</v>
      </c>
      <c r="D64" s="1995" t="s">
        <v>96</v>
      </c>
      <c r="E64" s="1995" t="s">
        <v>97</v>
      </c>
      <c r="F64" s="1995" t="s">
        <v>98</v>
      </c>
    </row>
    <row r="65" spans="1:6">
      <c r="A65" s="1919"/>
      <c r="B65" s="1919"/>
      <c r="C65" s="1919"/>
      <c r="D65" s="1919"/>
      <c r="E65" s="1919"/>
      <c r="F65" s="1919"/>
    </row>
    <row r="66" spans="1:6">
      <c r="A66" s="1919"/>
      <c r="B66" s="1919"/>
      <c r="C66" s="1919"/>
      <c r="D66" s="1919"/>
      <c r="E66" s="1919"/>
      <c r="F66" s="1919"/>
    </row>
    <row r="67" spans="1:6">
      <c r="A67" s="1919"/>
      <c r="B67" s="1919"/>
      <c r="C67" s="1919"/>
      <c r="D67" s="1919"/>
      <c r="E67" s="1919"/>
      <c r="F67" s="1919"/>
    </row>
    <row r="68" spans="1:6">
      <c r="A68" s="1919"/>
      <c r="B68" s="1919"/>
      <c r="C68" s="1919"/>
      <c r="D68" s="1919"/>
      <c r="E68" s="1919"/>
      <c r="F68" s="1919"/>
    </row>
    <row r="69" spans="1:6">
      <c r="A69" s="1919"/>
      <c r="B69" s="1919"/>
      <c r="C69" s="1919"/>
      <c r="D69" s="1919"/>
      <c r="E69" s="1919"/>
      <c r="F69" s="1919"/>
    </row>
    <row r="70" spans="1:6" ht="24" customHeight="1">
      <c r="A70" s="2007" t="s">
        <v>99</v>
      </c>
      <c r="B70" s="1994" t="s">
        <v>100</v>
      </c>
      <c r="C70" s="1994" t="s">
        <v>101</v>
      </c>
      <c r="D70" s="1994" t="s">
        <v>102</v>
      </c>
      <c r="E70" s="1994" t="s">
        <v>103</v>
      </c>
      <c r="F70" s="1994" t="s">
        <v>104</v>
      </c>
    </row>
    <row r="71" spans="1:6" ht="24" customHeight="1">
      <c r="A71" s="1919"/>
      <c r="B71" s="1919"/>
      <c r="C71" s="1919"/>
      <c r="D71" s="1919"/>
      <c r="E71" s="1919"/>
      <c r="F71" s="1919"/>
    </row>
    <row r="72" spans="1:6" ht="24" customHeight="1">
      <c r="A72" s="1919"/>
      <c r="B72" s="1919"/>
      <c r="C72" s="1919"/>
      <c r="D72" s="1919"/>
      <c r="E72" s="1919"/>
      <c r="F72" s="1919"/>
    </row>
    <row r="73" spans="1:6" ht="24" customHeight="1">
      <c r="A73" s="1919"/>
      <c r="B73" s="1919"/>
      <c r="C73" s="1919"/>
      <c r="D73" s="1919"/>
      <c r="E73" s="1919"/>
      <c r="F73" s="1919"/>
    </row>
    <row r="74" spans="1:6" ht="24" customHeight="1">
      <c r="A74" s="1919"/>
      <c r="B74" s="1919"/>
      <c r="C74" s="1919"/>
      <c r="D74" s="1919"/>
      <c r="E74" s="1919"/>
      <c r="F74" s="1919"/>
    </row>
    <row r="75" spans="1:6" ht="24" customHeight="1">
      <c r="A75" s="1993" t="s">
        <v>105</v>
      </c>
      <c r="B75" s="1994" t="s">
        <v>106</v>
      </c>
      <c r="C75" s="1994" t="s">
        <v>107</v>
      </c>
      <c r="D75" s="1995" t="s">
        <v>108</v>
      </c>
      <c r="E75" s="1995" t="s">
        <v>109</v>
      </c>
      <c r="F75" s="1995" t="s">
        <v>110</v>
      </c>
    </row>
    <row r="76" spans="1:6">
      <c r="A76" s="1919"/>
      <c r="B76" s="1919"/>
      <c r="C76" s="1919"/>
      <c r="D76" s="1919"/>
      <c r="E76" s="1919"/>
      <c r="F76" s="1919"/>
    </row>
    <row r="77" spans="1:6">
      <c r="A77" s="1919"/>
      <c r="B77" s="1919"/>
      <c r="C77" s="1919"/>
      <c r="D77" s="1919"/>
      <c r="E77" s="1919"/>
      <c r="F77" s="1919"/>
    </row>
    <row r="78" spans="1:6">
      <c r="A78" s="1919"/>
      <c r="B78" s="1919"/>
      <c r="C78" s="1919"/>
      <c r="D78" s="1919"/>
      <c r="E78" s="1919"/>
      <c r="F78" s="1919"/>
    </row>
    <row r="79" spans="1:6">
      <c r="A79" s="1919"/>
      <c r="B79" s="1919"/>
      <c r="C79" s="1919"/>
      <c r="D79" s="1919"/>
      <c r="E79" s="1919"/>
      <c r="F79" s="1919"/>
    </row>
    <row r="80" spans="1:6" ht="13.5">
      <c r="A80" s="15" t="s">
        <v>111</v>
      </c>
      <c r="B80" s="16" t="s">
        <v>2</v>
      </c>
      <c r="C80" s="16" t="s">
        <v>3</v>
      </c>
      <c r="D80" s="16" t="s">
        <v>4</v>
      </c>
      <c r="E80" s="16" t="s">
        <v>5</v>
      </c>
      <c r="F80" s="16" t="s">
        <v>6</v>
      </c>
    </row>
    <row r="81" spans="1:6">
      <c r="A81" s="1991" t="s">
        <v>112</v>
      </c>
      <c r="B81" s="1990" t="s">
        <v>113</v>
      </c>
      <c r="C81" s="1990" t="s">
        <v>114</v>
      </c>
      <c r="D81" s="1990" t="s">
        <v>115</v>
      </c>
      <c r="E81" s="1990" t="s">
        <v>116</v>
      </c>
      <c r="F81" s="1990" t="s">
        <v>117</v>
      </c>
    </row>
    <row r="82" spans="1:6">
      <c r="A82" s="1919"/>
      <c r="B82" s="1919"/>
      <c r="C82" s="1919"/>
      <c r="D82" s="1919"/>
      <c r="E82" s="1919"/>
      <c r="F82" s="1919"/>
    </row>
    <row r="83" spans="1:6">
      <c r="A83" s="1919"/>
      <c r="B83" s="1919"/>
      <c r="C83" s="1919"/>
      <c r="D83" s="1919"/>
      <c r="E83" s="1919"/>
      <c r="F83" s="1919"/>
    </row>
    <row r="84" spans="1:6">
      <c r="A84" s="1919"/>
      <c r="B84" s="1919"/>
      <c r="C84" s="1919"/>
      <c r="D84" s="1919"/>
      <c r="E84" s="1919"/>
      <c r="F84" s="1919"/>
    </row>
    <row r="85" spans="1:6">
      <c r="A85" s="1919"/>
      <c r="B85" s="1919"/>
      <c r="C85" s="1919"/>
      <c r="D85" s="1919"/>
      <c r="E85" s="1919"/>
      <c r="F85" s="1919"/>
    </row>
    <row r="86" spans="1:6">
      <c r="A86" s="1992" t="s">
        <v>118</v>
      </c>
      <c r="B86" s="1989" t="s">
        <v>119</v>
      </c>
      <c r="C86" s="1989" t="s">
        <v>120</v>
      </c>
      <c r="D86" s="1989" t="s">
        <v>121</v>
      </c>
      <c r="E86" s="1989" t="s">
        <v>122</v>
      </c>
      <c r="F86" s="1989" t="s">
        <v>123</v>
      </c>
    </row>
    <row r="87" spans="1:6">
      <c r="A87" s="1919"/>
      <c r="B87" s="1919"/>
      <c r="C87" s="1919"/>
      <c r="D87" s="1919"/>
      <c r="E87" s="1919"/>
      <c r="F87" s="1919"/>
    </row>
    <row r="88" spans="1:6">
      <c r="A88" s="1919"/>
      <c r="B88" s="1919"/>
      <c r="C88" s="1919"/>
      <c r="D88" s="1919"/>
      <c r="E88" s="1919"/>
      <c r="F88" s="1919"/>
    </row>
    <row r="89" spans="1:6">
      <c r="A89" s="1919"/>
      <c r="B89" s="1919"/>
      <c r="C89" s="1919"/>
      <c r="D89" s="1919"/>
      <c r="E89" s="1919"/>
      <c r="F89" s="1919"/>
    </row>
    <row r="90" spans="1:6">
      <c r="A90" s="1919"/>
      <c r="B90" s="1919"/>
      <c r="C90" s="1919"/>
      <c r="D90" s="1919"/>
      <c r="E90" s="1919"/>
      <c r="F90" s="1919"/>
    </row>
    <row r="91" spans="1:6">
      <c r="A91" s="1991" t="s">
        <v>124</v>
      </c>
      <c r="B91" s="1990" t="s">
        <v>125</v>
      </c>
      <c r="C91" s="1989" t="s">
        <v>126</v>
      </c>
      <c r="D91" s="1990" t="s">
        <v>127</v>
      </c>
      <c r="E91" s="1990" t="s">
        <v>128</v>
      </c>
      <c r="F91" s="1989" t="s">
        <v>129</v>
      </c>
    </row>
    <row r="92" spans="1:6">
      <c r="A92" s="1919"/>
      <c r="B92" s="1919"/>
      <c r="C92" s="1919"/>
      <c r="D92" s="1919"/>
      <c r="E92" s="1919"/>
      <c r="F92" s="1919"/>
    </row>
    <row r="93" spans="1:6">
      <c r="A93" s="1919"/>
      <c r="B93" s="1919"/>
      <c r="C93" s="1919"/>
      <c r="D93" s="1919"/>
      <c r="E93" s="1919"/>
      <c r="F93" s="1919"/>
    </row>
    <row r="94" spans="1:6">
      <c r="A94" s="1919"/>
      <c r="B94" s="1919"/>
      <c r="C94" s="1919"/>
      <c r="D94" s="1919"/>
      <c r="E94" s="1919"/>
      <c r="F94" s="1919"/>
    </row>
    <row r="95" spans="1:6">
      <c r="A95" s="1919"/>
      <c r="B95" s="1919"/>
      <c r="C95" s="1919"/>
      <c r="D95" s="1919"/>
      <c r="E95" s="1919"/>
      <c r="F95" s="1919"/>
    </row>
    <row r="96" spans="1:6">
      <c r="A96" s="1919"/>
      <c r="B96" s="1919"/>
      <c r="C96" s="1919"/>
      <c r="D96" s="1919"/>
      <c r="E96" s="1919"/>
      <c r="F96" s="1919"/>
    </row>
    <row r="97" spans="1:6" ht="13.5">
      <c r="A97" s="19" t="s">
        <v>130</v>
      </c>
      <c r="B97" s="20" t="s">
        <v>2</v>
      </c>
      <c r="C97" s="20" t="s">
        <v>3</v>
      </c>
      <c r="D97" s="20" t="s">
        <v>4</v>
      </c>
      <c r="E97" s="20" t="s">
        <v>5</v>
      </c>
      <c r="F97" s="20" t="s">
        <v>6</v>
      </c>
    </row>
    <row r="98" spans="1:6" ht="24" customHeight="1">
      <c r="A98" s="1982" t="s">
        <v>131</v>
      </c>
      <c r="B98" s="1983" t="s">
        <v>132</v>
      </c>
      <c r="C98" s="1983" t="s">
        <v>133</v>
      </c>
      <c r="D98" s="1983" t="s">
        <v>134</v>
      </c>
      <c r="E98" s="1983" t="s">
        <v>135</v>
      </c>
      <c r="F98" s="1985" t="s">
        <v>136</v>
      </c>
    </row>
    <row r="99" spans="1:6">
      <c r="A99" s="1941"/>
      <c r="B99" s="1941"/>
      <c r="C99" s="1941"/>
      <c r="D99" s="1941"/>
      <c r="E99" s="1984"/>
      <c r="F99" s="1915"/>
    </row>
    <row r="100" spans="1:6">
      <c r="A100" s="1964"/>
      <c r="B100" s="1964"/>
      <c r="C100" s="1964"/>
      <c r="D100" s="1964"/>
      <c r="E100" s="1984"/>
      <c r="F100" s="1915"/>
    </row>
    <row r="101" spans="1:6" ht="13.5">
      <c r="A101" s="22"/>
      <c r="B101" s="23" t="s">
        <v>137</v>
      </c>
      <c r="C101" s="23" t="s">
        <v>138</v>
      </c>
      <c r="D101" s="23" t="s">
        <v>139</v>
      </c>
    </row>
    <row r="102" spans="1:6" ht="40.5">
      <c r="A102" s="2004" t="s">
        <v>140</v>
      </c>
      <c r="B102" s="24" t="s">
        <v>141</v>
      </c>
      <c r="C102" s="24" t="s">
        <v>142</v>
      </c>
      <c r="D102" s="25" t="s">
        <v>143</v>
      </c>
    </row>
    <row r="103" spans="1:6" ht="54">
      <c r="A103" s="1964"/>
      <c r="B103" s="24" t="s">
        <v>144</v>
      </c>
      <c r="C103" s="24" t="s">
        <v>145</v>
      </c>
      <c r="D103" s="25" t="s">
        <v>146</v>
      </c>
    </row>
    <row r="104" spans="1:6" ht="27">
      <c r="A104" s="1964"/>
      <c r="B104" s="24" t="s">
        <v>147</v>
      </c>
      <c r="C104" s="24" t="s">
        <v>148</v>
      </c>
      <c r="D104" s="25" t="s">
        <v>149</v>
      </c>
    </row>
    <row r="105" spans="1:6" ht="27">
      <c r="A105" s="2004" t="s">
        <v>150</v>
      </c>
      <c r="B105" s="24" t="s">
        <v>151</v>
      </c>
      <c r="C105" s="24" t="s">
        <v>152</v>
      </c>
      <c r="D105" s="25" t="s">
        <v>153</v>
      </c>
    </row>
    <row r="106" spans="1:6" ht="27">
      <c r="A106" s="1964"/>
      <c r="B106" s="24" t="s">
        <v>154</v>
      </c>
      <c r="C106" s="24" t="s">
        <v>142</v>
      </c>
      <c r="D106" s="25" t="s">
        <v>155</v>
      </c>
    </row>
    <row r="107" spans="1:6" ht="27">
      <c r="A107" s="1964"/>
      <c r="B107" s="24" t="s">
        <v>156</v>
      </c>
      <c r="C107" s="24" t="s">
        <v>157</v>
      </c>
      <c r="D107" s="25" t="s">
        <v>158</v>
      </c>
    </row>
    <row r="108" spans="1:6" ht="27">
      <c r="A108" s="1964"/>
      <c r="B108" s="24" t="s">
        <v>159</v>
      </c>
      <c r="C108" s="24" t="s">
        <v>160</v>
      </c>
      <c r="D108" s="25" t="s">
        <v>161</v>
      </c>
    </row>
    <row r="109" spans="1:6" ht="27">
      <c r="A109" s="1964"/>
      <c r="B109" s="24" t="s">
        <v>162</v>
      </c>
      <c r="C109" s="24" t="s">
        <v>163</v>
      </c>
      <c r="D109" s="25" t="s">
        <v>164</v>
      </c>
    </row>
    <row r="110" spans="1:6" ht="27">
      <c r="A110" s="1964"/>
      <c r="B110" s="24" t="s">
        <v>165</v>
      </c>
      <c r="C110" s="24" t="s">
        <v>166</v>
      </c>
      <c r="D110" s="25" t="s">
        <v>167</v>
      </c>
      <c r="E110" s="26"/>
      <c r="F110" s="26"/>
    </row>
    <row r="111" spans="1:6" ht="27">
      <c r="A111" s="1941"/>
      <c r="B111" s="27" t="s">
        <v>168</v>
      </c>
      <c r="C111" s="27" t="s">
        <v>166</v>
      </c>
      <c r="D111" s="25" t="s">
        <v>169</v>
      </c>
      <c r="E111" s="26"/>
      <c r="F111" s="26"/>
    </row>
    <row r="112" spans="1:6" ht="13.5">
      <c r="A112" s="22" t="s">
        <v>170</v>
      </c>
      <c r="B112" s="22" t="s">
        <v>138</v>
      </c>
      <c r="C112" s="22" t="s">
        <v>139</v>
      </c>
    </row>
    <row r="113" spans="1:3" ht="40.5">
      <c r="A113" s="22" t="s">
        <v>171</v>
      </c>
      <c r="B113" s="22" t="s">
        <v>142</v>
      </c>
      <c r="C113" s="28" t="s">
        <v>172</v>
      </c>
    </row>
    <row r="114" spans="1:3" ht="40.5">
      <c r="A114" s="22" t="s">
        <v>173</v>
      </c>
      <c r="B114" s="22" t="s">
        <v>174</v>
      </c>
      <c r="C114" s="28" t="s">
        <v>175</v>
      </c>
    </row>
    <row r="115" spans="1:3" ht="40.5">
      <c r="A115" s="22" t="s">
        <v>176</v>
      </c>
      <c r="B115" s="22" t="s">
        <v>177</v>
      </c>
      <c r="C115" s="28" t="s">
        <v>178</v>
      </c>
    </row>
    <row r="116" spans="1:3" ht="27">
      <c r="A116" s="22" t="s">
        <v>151</v>
      </c>
      <c r="B116" s="22" t="s">
        <v>152</v>
      </c>
      <c r="C116" s="28" t="s">
        <v>179</v>
      </c>
    </row>
    <row r="117" spans="1:3" ht="27">
      <c r="A117" s="22" t="s">
        <v>180</v>
      </c>
      <c r="B117" s="22" t="s">
        <v>181</v>
      </c>
      <c r="C117" s="28" t="s">
        <v>182</v>
      </c>
    </row>
    <row r="118" spans="1:3" ht="27">
      <c r="A118" s="22" t="s">
        <v>156</v>
      </c>
      <c r="B118" s="22" t="s">
        <v>157</v>
      </c>
      <c r="C118" s="28" t="s">
        <v>183</v>
      </c>
    </row>
    <row r="119" spans="1:3" ht="27">
      <c r="A119" s="22" t="s">
        <v>159</v>
      </c>
      <c r="B119" s="22" t="s">
        <v>160</v>
      </c>
      <c r="C119" s="28" t="s">
        <v>184</v>
      </c>
    </row>
    <row r="120" spans="1:3" ht="27">
      <c r="A120" s="22" t="s">
        <v>185</v>
      </c>
      <c r="B120" s="22" t="s">
        <v>186</v>
      </c>
      <c r="C120" s="28" t="s">
        <v>187</v>
      </c>
    </row>
  </sheetData>
  <mergeCells count="129">
    <mergeCell ref="A102:A104"/>
    <mergeCell ref="A105:A111"/>
    <mergeCell ref="A1:F1"/>
    <mergeCell ref="A70:A74"/>
    <mergeCell ref="B70:B74"/>
    <mergeCell ref="C70:C74"/>
    <mergeCell ref="D70:D74"/>
    <mergeCell ref="E70:E74"/>
    <mergeCell ref="F70:F74"/>
    <mergeCell ref="A64:A69"/>
    <mergeCell ref="B64:B69"/>
    <mergeCell ref="C64:C69"/>
    <mergeCell ref="D64:D69"/>
    <mergeCell ref="E64:E69"/>
    <mergeCell ref="F64:F69"/>
    <mergeCell ref="A7:A9"/>
    <mergeCell ref="B7:B9"/>
    <mergeCell ref="C7:C9"/>
    <mergeCell ref="D7:D9"/>
    <mergeCell ref="E7:E9"/>
    <mergeCell ref="F7:F9"/>
    <mergeCell ref="F3:F6"/>
    <mergeCell ref="E3:E6"/>
    <mergeCell ref="D3:D6"/>
    <mergeCell ref="C3:C6"/>
    <mergeCell ref="B3:B6"/>
    <mergeCell ref="A3:A6"/>
    <mergeCell ref="A18:A20"/>
    <mergeCell ref="B18:B20"/>
    <mergeCell ref="D18:D20"/>
    <mergeCell ref="E18:E20"/>
    <mergeCell ref="F18:F20"/>
    <mergeCell ref="C18:C20"/>
    <mergeCell ref="B10:B13"/>
    <mergeCell ref="C10:C13"/>
    <mergeCell ref="D10:D13"/>
    <mergeCell ref="E10:E13"/>
    <mergeCell ref="F10:F13"/>
    <mergeCell ref="A10:A13"/>
    <mergeCell ref="A34:A37"/>
    <mergeCell ref="B34:B37"/>
    <mergeCell ref="C34:C37"/>
    <mergeCell ref="D34:D37"/>
    <mergeCell ref="E34:E37"/>
    <mergeCell ref="F34:F37"/>
    <mergeCell ref="A22:A26"/>
    <mergeCell ref="B22:B26"/>
    <mergeCell ref="C22:C26"/>
    <mergeCell ref="D22:D26"/>
    <mergeCell ref="E22:E26"/>
    <mergeCell ref="F22:F26"/>
    <mergeCell ref="A27:A30"/>
    <mergeCell ref="B27:B30"/>
    <mergeCell ref="C27:C30"/>
    <mergeCell ref="D27:D30"/>
    <mergeCell ref="E27:E30"/>
    <mergeCell ref="F27:F30"/>
    <mergeCell ref="A31:A33"/>
    <mergeCell ref="B31:B33"/>
    <mergeCell ref="C31:C33"/>
    <mergeCell ref="D31:D33"/>
    <mergeCell ref="E31:E33"/>
    <mergeCell ref="F31:F33"/>
    <mergeCell ref="A38:A41"/>
    <mergeCell ref="B38:B41"/>
    <mergeCell ref="C38:C41"/>
    <mergeCell ref="D38:D41"/>
    <mergeCell ref="E38:E41"/>
    <mergeCell ref="F38:F41"/>
    <mergeCell ref="A43:A47"/>
    <mergeCell ref="B43:B47"/>
    <mergeCell ref="C43:C47"/>
    <mergeCell ref="D43:D47"/>
    <mergeCell ref="E43:E47"/>
    <mergeCell ref="F43:F47"/>
    <mergeCell ref="A59:A63"/>
    <mergeCell ref="B59:B63"/>
    <mergeCell ref="C59:C63"/>
    <mergeCell ref="D59:D63"/>
    <mergeCell ref="E59:E63"/>
    <mergeCell ref="F59:F63"/>
    <mergeCell ref="A48:A52"/>
    <mergeCell ref="B48:B52"/>
    <mergeCell ref="C48:C52"/>
    <mergeCell ref="D48:D52"/>
    <mergeCell ref="E48:E52"/>
    <mergeCell ref="F48:F52"/>
    <mergeCell ref="A53:A57"/>
    <mergeCell ref="B53:B57"/>
    <mergeCell ref="C53:C57"/>
    <mergeCell ref="D53:D57"/>
    <mergeCell ref="E53:E57"/>
    <mergeCell ref="F53:F57"/>
    <mergeCell ref="A86:A90"/>
    <mergeCell ref="B86:B90"/>
    <mergeCell ref="C86:C90"/>
    <mergeCell ref="D86:D90"/>
    <mergeCell ref="E86:E90"/>
    <mergeCell ref="F86:F90"/>
    <mergeCell ref="A75:A79"/>
    <mergeCell ref="B75:B79"/>
    <mergeCell ref="C75:C79"/>
    <mergeCell ref="D75:D79"/>
    <mergeCell ref="E75:E79"/>
    <mergeCell ref="F75:F79"/>
    <mergeCell ref="A98:A100"/>
    <mergeCell ref="B98:B100"/>
    <mergeCell ref="C98:C100"/>
    <mergeCell ref="D98:D100"/>
    <mergeCell ref="E98:E100"/>
    <mergeCell ref="F98:F100"/>
    <mergeCell ref="C14:C17"/>
    <mergeCell ref="F14:F17"/>
    <mergeCell ref="E14:E17"/>
    <mergeCell ref="D14:D17"/>
    <mergeCell ref="B14:B17"/>
    <mergeCell ref="A14:A17"/>
    <mergeCell ref="F91:F96"/>
    <mergeCell ref="E91:E96"/>
    <mergeCell ref="D91:D96"/>
    <mergeCell ref="C91:C96"/>
    <mergeCell ref="B91:B96"/>
    <mergeCell ref="A91:A96"/>
    <mergeCell ref="A81:A85"/>
    <mergeCell ref="B81:B85"/>
    <mergeCell ref="C81:C85"/>
    <mergeCell ref="D81:D85"/>
    <mergeCell ref="E81:E85"/>
    <mergeCell ref="F81:F85"/>
  </mergeCells>
  <phoneticPr fontId="140"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J319"/>
  <sheetViews>
    <sheetView workbookViewId="0">
      <pane xSplit="3" ySplit="2" topLeftCell="D3" activePane="bottomRight" state="frozen"/>
      <selection pane="topRight"/>
      <selection pane="bottomLeft"/>
      <selection pane="bottomRight" activeCell="D3" sqref="D3"/>
    </sheetView>
  </sheetViews>
  <sheetFormatPr defaultRowHeight="12.75"/>
  <cols>
    <col min="1" max="2" width="9.7109375" customWidth="1"/>
    <col min="3" max="3" width="16.5703125" customWidth="1"/>
    <col min="4" max="4" width="16.28515625" customWidth="1"/>
    <col min="5" max="5" width="12.140625" customWidth="1"/>
    <col min="6" max="6" width="112.42578125" customWidth="1"/>
    <col min="7" max="7" width="37.7109375" customWidth="1"/>
    <col min="10" max="10" width="81" customWidth="1"/>
  </cols>
  <sheetData>
    <row r="1" spans="1:10" ht="24" customHeight="1">
      <c r="A1" s="2041" t="s">
        <v>642</v>
      </c>
      <c r="B1" s="1919"/>
      <c r="C1" s="1919"/>
      <c r="D1" s="1919"/>
      <c r="E1" s="2060"/>
      <c r="F1" s="1919"/>
      <c r="G1" s="1919"/>
      <c r="H1" s="2057" t="s">
        <v>643</v>
      </c>
      <c r="I1" s="2059" t="s">
        <v>644</v>
      </c>
      <c r="J1" s="2059" t="s">
        <v>3</v>
      </c>
    </row>
    <row r="2" spans="1:10" ht="13.5">
      <c r="A2" s="88" t="s">
        <v>645</v>
      </c>
      <c r="B2" s="89" t="s">
        <v>646</v>
      </c>
      <c r="C2" s="89" t="s">
        <v>647</v>
      </c>
      <c r="D2" s="89" t="s">
        <v>648</v>
      </c>
      <c r="E2" s="90" t="s">
        <v>649</v>
      </c>
      <c r="F2" s="89" t="s">
        <v>650</v>
      </c>
      <c r="G2" s="88" t="s">
        <v>651</v>
      </c>
      <c r="H2" s="2058"/>
      <c r="I2" s="1964"/>
      <c r="J2" s="1964"/>
    </row>
    <row r="3" spans="1:10" ht="13.5">
      <c r="A3" s="2070" t="s">
        <v>652</v>
      </c>
      <c r="B3" s="2070" t="s">
        <v>434</v>
      </c>
      <c r="C3" s="91" t="s">
        <v>653</v>
      </c>
      <c r="D3" s="91" t="s">
        <v>654</v>
      </c>
      <c r="E3" s="2071" t="s">
        <v>200</v>
      </c>
      <c r="F3" s="92" t="s">
        <v>655</v>
      </c>
      <c r="G3" s="93"/>
      <c r="H3" s="2063" t="s">
        <v>656</v>
      </c>
      <c r="I3" s="2065" t="s">
        <v>555</v>
      </c>
      <c r="J3" s="2066" t="s">
        <v>3833</v>
      </c>
    </row>
    <row r="4" spans="1:10" ht="13.5">
      <c r="A4" s="1964"/>
      <c r="B4" s="1964"/>
      <c r="C4" s="91" t="s">
        <v>657</v>
      </c>
      <c r="D4" s="91" t="s">
        <v>658</v>
      </c>
      <c r="E4" s="1969"/>
      <c r="F4" s="92" t="s">
        <v>659</v>
      </c>
      <c r="G4" s="93"/>
      <c r="H4" s="1928"/>
      <c r="I4" s="1919"/>
      <c r="J4" s="1919"/>
    </row>
    <row r="5" spans="1:10" ht="13.5">
      <c r="A5" s="1964"/>
      <c r="B5" s="1964"/>
      <c r="C5" s="91" t="s">
        <v>660</v>
      </c>
      <c r="D5" s="91" t="s">
        <v>661</v>
      </c>
      <c r="E5" s="94" t="s">
        <v>662</v>
      </c>
      <c r="F5" s="92" t="s">
        <v>663</v>
      </c>
      <c r="G5" s="93"/>
      <c r="H5" s="1928"/>
      <c r="I5" s="1919"/>
      <c r="J5" s="1919"/>
    </row>
    <row r="6" spans="1:10" ht="13.5">
      <c r="A6" s="1964"/>
      <c r="B6" s="1964"/>
      <c r="C6" s="91" t="s">
        <v>664</v>
      </c>
      <c r="D6" s="91" t="s">
        <v>142</v>
      </c>
      <c r="E6" s="94" t="s">
        <v>234</v>
      </c>
      <c r="F6" s="92" t="s">
        <v>665</v>
      </c>
      <c r="G6" s="93"/>
      <c r="H6" s="1928"/>
      <c r="I6" s="2065" t="s">
        <v>562</v>
      </c>
      <c r="J6" s="2066" t="s">
        <v>3834</v>
      </c>
    </row>
    <row r="7" spans="1:10" ht="13.5">
      <c r="A7" s="1964"/>
      <c r="B7" s="1964"/>
      <c r="C7" s="91" t="s">
        <v>666</v>
      </c>
      <c r="D7" s="91" t="s">
        <v>667</v>
      </c>
      <c r="E7" s="94" t="s">
        <v>188</v>
      </c>
      <c r="F7" s="92" t="s">
        <v>668</v>
      </c>
      <c r="G7" s="93"/>
      <c r="H7" s="1928"/>
      <c r="I7" s="1919"/>
      <c r="J7" s="1919"/>
    </row>
    <row r="8" spans="1:10" ht="13.5">
      <c r="A8" s="1964"/>
      <c r="B8" s="2070" t="s">
        <v>435</v>
      </c>
      <c r="C8" s="91" t="s">
        <v>266</v>
      </c>
      <c r="D8" s="91" t="s">
        <v>669</v>
      </c>
      <c r="E8" s="94" t="s">
        <v>200</v>
      </c>
      <c r="F8" s="92" t="s">
        <v>670</v>
      </c>
      <c r="G8" s="93"/>
      <c r="H8" s="1928"/>
      <c r="I8" s="1919"/>
      <c r="J8" s="1919"/>
    </row>
    <row r="9" spans="1:10" ht="13.5">
      <c r="A9" s="1964"/>
      <c r="B9" s="1964"/>
      <c r="C9" s="91" t="s">
        <v>671</v>
      </c>
      <c r="D9" s="91" t="s">
        <v>672</v>
      </c>
      <c r="E9" s="94" t="s">
        <v>662</v>
      </c>
      <c r="F9" s="92" t="s">
        <v>673</v>
      </c>
      <c r="G9" s="93"/>
      <c r="H9" s="1928"/>
      <c r="I9" s="2065" t="s">
        <v>558</v>
      </c>
      <c r="J9" s="2066" t="s">
        <v>3835</v>
      </c>
    </row>
    <row r="10" spans="1:10" ht="13.5">
      <c r="A10" s="1941"/>
      <c r="B10" s="1941"/>
      <c r="C10" s="95" t="s">
        <v>674</v>
      </c>
      <c r="D10" s="95" t="s">
        <v>654</v>
      </c>
      <c r="E10" s="96" t="s">
        <v>200</v>
      </c>
      <c r="F10" s="97" t="s">
        <v>675</v>
      </c>
      <c r="G10" s="98"/>
      <c r="H10" s="1928"/>
      <c r="I10" s="1919"/>
      <c r="J10" s="1919"/>
    </row>
    <row r="11" spans="1:10" ht="13.5">
      <c r="A11" s="2040" t="s">
        <v>676</v>
      </c>
      <c r="B11" s="2040" t="s">
        <v>432</v>
      </c>
      <c r="C11" s="89" t="s">
        <v>677</v>
      </c>
      <c r="D11" s="89" t="s">
        <v>678</v>
      </c>
      <c r="E11" s="89" t="s">
        <v>662</v>
      </c>
      <c r="F11" s="92" t="s">
        <v>679</v>
      </c>
      <c r="G11" s="93"/>
      <c r="H11" s="1928"/>
      <c r="I11" s="1919"/>
      <c r="J11" s="1919"/>
    </row>
    <row r="12" spans="1:10" ht="13.5">
      <c r="A12" s="1919"/>
      <c r="B12" s="1919"/>
      <c r="C12" s="89" t="s">
        <v>680</v>
      </c>
      <c r="D12" s="89" t="s">
        <v>681</v>
      </c>
      <c r="E12" s="89" t="s">
        <v>682</v>
      </c>
      <c r="F12" s="92" t="s">
        <v>683</v>
      </c>
      <c r="G12" s="93" t="s">
        <v>684</v>
      </c>
      <c r="H12" s="2063" t="s">
        <v>37</v>
      </c>
      <c r="I12" s="2065" t="s">
        <v>513</v>
      </c>
      <c r="J12" s="2066" t="s">
        <v>3836</v>
      </c>
    </row>
    <row r="13" spans="1:10" ht="13.5">
      <c r="A13" s="1919"/>
      <c r="B13" s="2040" t="s">
        <v>434</v>
      </c>
      <c r="C13" s="89" t="s">
        <v>685</v>
      </c>
      <c r="D13" s="89" t="s">
        <v>681</v>
      </c>
      <c r="E13" s="89" t="s">
        <v>200</v>
      </c>
      <c r="F13" s="92" t="s">
        <v>686</v>
      </c>
      <c r="G13" s="93"/>
      <c r="H13" s="1928"/>
      <c r="I13" s="1919"/>
      <c r="J13" s="1919"/>
    </row>
    <row r="14" spans="1:10" ht="13.5">
      <c r="A14" s="1919"/>
      <c r="B14" s="1919"/>
      <c r="C14" s="89" t="s">
        <v>687</v>
      </c>
      <c r="D14" s="89" t="s">
        <v>688</v>
      </c>
      <c r="E14" s="2040" t="s">
        <v>200</v>
      </c>
      <c r="F14" s="92" t="s">
        <v>689</v>
      </c>
      <c r="G14" s="93"/>
      <c r="H14" s="1928"/>
      <c r="I14" s="1919"/>
      <c r="J14" s="1919"/>
    </row>
    <row r="15" spans="1:10" ht="13.5">
      <c r="A15" s="1919"/>
      <c r="B15" s="1919"/>
      <c r="C15" s="88" t="s">
        <v>690</v>
      </c>
      <c r="D15" s="89" t="s">
        <v>691</v>
      </c>
      <c r="E15" s="1919"/>
      <c r="F15" s="92" t="s">
        <v>692</v>
      </c>
      <c r="G15" s="93"/>
      <c r="H15" s="1928"/>
      <c r="I15" s="1919"/>
      <c r="J15" s="1919"/>
    </row>
    <row r="16" spans="1:10" ht="13.5">
      <c r="A16" s="1919"/>
      <c r="B16" s="2040" t="s">
        <v>435</v>
      </c>
      <c r="C16" s="89" t="s">
        <v>693</v>
      </c>
      <c r="D16" s="89" t="s">
        <v>694</v>
      </c>
      <c r="E16" s="1919"/>
      <c r="F16" s="92" t="s">
        <v>695</v>
      </c>
      <c r="G16" s="93"/>
      <c r="H16" s="1928"/>
      <c r="I16" s="2065" t="s">
        <v>519</v>
      </c>
      <c r="J16" s="2066" t="s">
        <v>3837</v>
      </c>
    </row>
    <row r="17" spans="1:10" ht="13.5">
      <c r="A17" s="1919"/>
      <c r="B17" s="1919"/>
      <c r="C17" s="89" t="s">
        <v>696</v>
      </c>
      <c r="D17" s="89" t="s">
        <v>697</v>
      </c>
      <c r="E17" s="89" t="s">
        <v>698</v>
      </c>
      <c r="F17" s="92" t="s">
        <v>699</v>
      </c>
      <c r="G17" s="93"/>
      <c r="H17" s="1928"/>
      <c r="I17" s="1919"/>
      <c r="J17" s="1919"/>
    </row>
    <row r="18" spans="1:10" ht="13.5">
      <c r="A18" s="1919"/>
      <c r="B18" s="1919"/>
      <c r="C18" s="88" t="s">
        <v>700</v>
      </c>
      <c r="D18" s="89" t="s">
        <v>681</v>
      </c>
      <c r="E18" s="2040" t="s">
        <v>200</v>
      </c>
      <c r="F18" s="92" t="s">
        <v>701</v>
      </c>
      <c r="G18" s="93"/>
      <c r="H18" s="1928"/>
      <c r="I18" s="1919"/>
      <c r="J18" s="1919"/>
    </row>
    <row r="19" spans="1:10" ht="13.5">
      <c r="A19" s="1919"/>
      <c r="B19" s="1919"/>
      <c r="C19" s="89" t="s">
        <v>702</v>
      </c>
      <c r="D19" s="89" t="s">
        <v>703</v>
      </c>
      <c r="E19" s="1919"/>
      <c r="F19" s="92" t="s">
        <v>704</v>
      </c>
      <c r="G19" s="93"/>
      <c r="H19" s="1928"/>
      <c r="I19" s="2065" t="s">
        <v>516</v>
      </c>
      <c r="J19" s="2066" t="s">
        <v>3838</v>
      </c>
    </row>
    <row r="20" spans="1:10" ht="13.5">
      <c r="A20" s="1919"/>
      <c r="B20" s="1919"/>
      <c r="C20" s="89" t="s">
        <v>705</v>
      </c>
      <c r="D20" s="89" t="s">
        <v>694</v>
      </c>
      <c r="E20" s="1919"/>
      <c r="F20" s="92" t="s">
        <v>706</v>
      </c>
      <c r="G20" s="93"/>
      <c r="H20" s="1928"/>
      <c r="I20" s="1919"/>
      <c r="J20" s="1919"/>
    </row>
    <row r="21" spans="1:10" ht="13.5">
      <c r="A21" s="1919"/>
      <c r="B21" s="1919"/>
      <c r="C21" s="88" t="s">
        <v>707</v>
      </c>
      <c r="D21" s="89" t="s">
        <v>691</v>
      </c>
      <c r="E21" s="1919"/>
      <c r="F21" s="93" t="s">
        <v>708</v>
      </c>
      <c r="G21" s="93"/>
      <c r="H21" s="1928"/>
      <c r="I21" s="1919"/>
      <c r="J21" s="1919"/>
    </row>
    <row r="22" spans="1:10" ht="13.5">
      <c r="A22" s="2043" t="s">
        <v>709</v>
      </c>
      <c r="B22" s="88" t="s">
        <v>432</v>
      </c>
      <c r="C22" s="88" t="s">
        <v>710</v>
      </c>
      <c r="D22" s="88" t="s">
        <v>711</v>
      </c>
      <c r="E22" s="88" t="s">
        <v>712</v>
      </c>
      <c r="F22" s="93" t="s">
        <v>713</v>
      </c>
      <c r="G22" s="93"/>
      <c r="H22" s="2063" t="s">
        <v>68</v>
      </c>
      <c r="I22" s="2065" t="s">
        <v>506</v>
      </c>
      <c r="J22" s="2068" t="s">
        <v>714</v>
      </c>
    </row>
    <row r="23" spans="1:10" ht="13.5">
      <c r="A23" s="1941"/>
      <c r="B23" s="2040" t="s">
        <v>434</v>
      </c>
      <c r="C23" s="99" t="s">
        <v>3839</v>
      </c>
      <c r="D23" s="89" t="s">
        <v>715</v>
      </c>
      <c r="E23" s="89" t="s">
        <v>682</v>
      </c>
      <c r="F23" s="92" t="s">
        <v>716</v>
      </c>
      <c r="G23" s="93"/>
      <c r="H23" s="2063"/>
      <c r="I23" s="1919"/>
      <c r="J23" s="2069"/>
    </row>
    <row r="24" spans="1:10" ht="24" customHeight="1">
      <c r="A24" s="1941"/>
      <c r="B24" s="1919"/>
      <c r="C24" s="99" t="s">
        <v>3840</v>
      </c>
      <c r="D24" s="89" t="s">
        <v>697</v>
      </c>
      <c r="E24" s="2041" t="s">
        <v>200</v>
      </c>
      <c r="F24" s="92" t="s">
        <v>717</v>
      </c>
      <c r="G24" s="93"/>
      <c r="H24" s="2063"/>
      <c r="I24" s="1919"/>
      <c r="J24" s="2069"/>
    </row>
    <row r="25" spans="1:10" ht="24" customHeight="1">
      <c r="A25" s="1941"/>
      <c r="B25" s="1919"/>
      <c r="C25" s="99" t="s">
        <v>3841</v>
      </c>
      <c r="D25" s="89" t="s">
        <v>487</v>
      </c>
      <c r="E25" s="1919"/>
      <c r="F25" s="92" t="s">
        <v>718</v>
      </c>
      <c r="G25" s="93"/>
      <c r="H25" s="2063"/>
      <c r="I25" s="2065" t="s">
        <v>567</v>
      </c>
      <c r="J25" s="2066" t="s">
        <v>3842</v>
      </c>
    </row>
    <row r="26" spans="1:10" ht="24" customHeight="1">
      <c r="A26" s="1941"/>
      <c r="B26" s="1919"/>
      <c r="C26" s="2041" t="s">
        <v>719</v>
      </c>
      <c r="D26" s="2041" t="s">
        <v>720</v>
      </c>
      <c r="E26" s="1919"/>
      <c r="F26" s="2042" t="s">
        <v>721</v>
      </c>
      <c r="G26" s="2042"/>
      <c r="H26" s="2063"/>
      <c r="I26" s="1919"/>
      <c r="J26" s="1919"/>
    </row>
    <row r="27" spans="1:10" ht="24" customHeight="1">
      <c r="A27" s="1941"/>
      <c r="B27" s="1919"/>
      <c r="C27" s="1919"/>
      <c r="D27" s="1919"/>
      <c r="E27" s="89"/>
      <c r="F27" s="1919"/>
      <c r="G27" s="1919"/>
      <c r="H27" s="2063"/>
      <c r="I27" s="1919"/>
      <c r="J27" s="1919"/>
    </row>
    <row r="28" spans="1:10" ht="24" customHeight="1">
      <c r="A28" s="1941"/>
      <c r="B28" s="2040" t="s">
        <v>435</v>
      </c>
      <c r="C28" s="2050" t="s">
        <v>3843</v>
      </c>
      <c r="D28" s="2040" t="s">
        <v>722</v>
      </c>
      <c r="E28" s="2040" t="s">
        <v>682</v>
      </c>
      <c r="F28" s="2049" t="s">
        <v>723</v>
      </c>
      <c r="G28" s="2042"/>
      <c r="H28" s="2063"/>
      <c r="I28" s="1919"/>
      <c r="J28" s="1919"/>
    </row>
    <row r="29" spans="1:10" ht="24" customHeight="1">
      <c r="A29" s="1941"/>
      <c r="B29" s="2040"/>
      <c r="C29" s="1919"/>
      <c r="D29" s="1919"/>
      <c r="E29" s="1919"/>
      <c r="F29" s="1919"/>
      <c r="G29" s="1919"/>
      <c r="H29" s="2063"/>
      <c r="I29" s="2065" t="s">
        <v>589</v>
      </c>
      <c r="J29" s="2066" t="s">
        <v>3844</v>
      </c>
    </row>
    <row r="30" spans="1:10" ht="24" customHeight="1">
      <c r="A30" s="1964"/>
      <c r="B30" s="1919"/>
      <c r="C30" s="99" t="s">
        <v>3845</v>
      </c>
      <c r="D30" s="89" t="s">
        <v>691</v>
      </c>
      <c r="E30" s="89" t="s">
        <v>698</v>
      </c>
      <c r="F30" s="92" t="s">
        <v>724</v>
      </c>
      <c r="G30" s="93"/>
      <c r="H30" s="2063"/>
      <c r="I30" s="1919"/>
      <c r="J30" s="1919"/>
    </row>
    <row r="31" spans="1:10" ht="13.5">
      <c r="A31" s="100" t="s">
        <v>3846</v>
      </c>
      <c r="B31" s="101" t="s">
        <v>646</v>
      </c>
      <c r="C31" s="101" t="s">
        <v>647</v>
      </c>
      <c r="D31" s="101" t="s">
        <v>648</v>
      </c>
      <c r="E31" s="102" t="s">
        <v>649</v>
      </c>
      <c r="F31" s="103" t="s">
        <v>650</v>
      </c>
      <c r="G31" s="104" t="s">
        <v>651</v>
      </c>
      <c r="H31" s="1928"/>
      <c r="I31" s="1919"/>
      <c r="J31" s="1919"/>
    </row>
    <row r="32" spans="1:10" ht="13.5">
      <c r="A32" s="2048" t="s">
        <v>652</v>
      </c>
      <c r="B32" s="2048" t="s">
        <v>432</v>
      </c>
      <c r="C32" s="101" t="s">
        <v>725</v>
      </c>
      <c r="D32" s="101" t="s">
        <v>726</v>
      </c>
      <c r="E32" s="102" t="s">
        <v>219</v>
      </c>
      <c r="F32" s="105" t="s">
        <v>727</v>
      </c>
      <c r="G32" s="106" t="s">
        <v>728</v>
      </c>
      <c r="H32" s="1928"/>
      <c r="I32" s="2065" t="s">
        <v>729</v>
      </c>
      <c r="J32" s="2066" t="s">
        <v>730</v>
      </c>
    </row>
    <row r="33" spans="1:10" ht="13.5">
      <c r="A33" s="1964"/>
      <c r="B33" s="1964"/>
      <c r="C33" s="101" t="s">
        <v>731</v>
      </c>
      <c r="D33" s="101" t="s">
        <v>732</v>
      </c>
      <c r="E33" s="102" t="s">
        <v>733</v>
      </c>
      <c r="F33" s="105" t="s">
        <v>734</v>
      </c>
      <c r="G33" s="107" t="s">
        <v>3847</v>
      </c>
      <c r="H33" s="1928"/>
      <c r="I33" s="1919"/>
      <c r="J33" s="1919"/>
    </row>
    <row r="34" spans="1:10" ht="13.5">
      <c r="A34" s="1964"/>
      <c r="B34" s="2048" t="s">
        <v>434</v>
      </c>
      <c r="C34" s="101" t="s">
        <v>735</v>
      </c>
      <c r="D34" s="101" t="s">
        <v>736</v>
      </c>
      <c r="E34" s="102" t="s">
        <v>219</v>
      </c>
      <c r="F34" s="105" t="s">
        <v>737</v>
      </c>
      <c r="G34" s="105"/>
      <c r="H34" s="2063" t="s">
        <v>738</v>
      </c>
      <c r="I34" s="2065" t="s">
        <v>595</v>
      </c>
      <c r="J34" s="2066" t="s">
        <v>3848</v>
      </c>
    </row>
    <row r="35" spans="1:10" ht="13.5">
      <c r="A35" s="1964"/>
      <c r="B35" s="1964"/>
      <c r="C35" s="101" t="s">
        <v>739</v>
      </c>
      <c r="D35" s="101" t="s">
        <v>740</v>
      </c>
      <c r="E35" s="102" t="s">
        <v>733</v>
      </c>
      <c r="F35" s="105" t="s">
        <v>741</v>
      </c>
      <c r="G35" s="105"/>
      <c r="H35" s="2063"/>
      <c r="I35" s="1919"/>
      <c r="J35" s="1919"/>
    </row>
    <row r="36" spans="1:10" ht="13.5">
      <c r="A36" s="1964"/>
      <c r="B36" s="1964"/>
      <c r="C36" s="101" t="s">
        <v>742</v>
      </c>
      <c r="D36" s="101" t="s">
        <v>743</v>
      </c>
      <c r="E36" s="102" t="s">
        <v>744</v>
      </c>
      <c r="F36" s="105" t="s">
        <v>745</v>
      </c>
      <c r="G36" s="105"/>
      <c r="H36" s="2063"/>
      <c r="I36" s="1919"/>
      <c r="J36" s="1919"/>
    </row>
    <row r="37" spans="1:10" ht="13.5">
      <c r="A37" s="1964"/>
      <c r="B37" s="1964"/>
      <c r="C37" s="101" t="s">
        <v>666</v>
      </c>
      <c r="D37" s="101" t="s">
        <v>667</v>
      </c>
      <c r="E37" s="102" t="s">
        <v>188</v>
      </c>
      <c r="F37" s="105" t="s">
        <v>668</v>
      </c>
      <c r="G37" s="105"/>
      <c r="H37" s="2063"/>
      <c r="I37" s="2065" t="s">
        <v>598</v>
      </c>
      <c r="J37" s="2066" t="s">
        <v>3849</v>
      </c>
    </row>
    <row r="38" spans="1:10" ht="13.5">
      <c r="A38" s="1964"/>
      <c r="B38" s="1964"/>
      <c r="C38" s="101" t="s">
        <v>746</v>
      </c>
      <c r="D38" s="101" t="s">
        <v>736</v>
      </c>
      <c r="E38" s="102" t="s">
        <v>219</v>
      </c>
      <c r="F38" s="105" t="s">
        <v>747</v>
      </c>
      <c r="G38" s="105"/>
      <c r="H38" s="2063"/>
      <c r="I38" s="1919"/>
      <c r="J38" s="1919"/>
    </row>
    <row r="39" spans="1:10" ht="13.5">
      <c r="A39" s="1964"/>
      <c r="B39" s="1964"/>
      <c r="C39" s="101" t="s">
        <v>748</v>
      </c>
      <c r="D39" s="101" t="s">
        <v>694</v>
      </c>
      <c r="E39" s="102" t="s">
        <v>200</v>
      </c>
      <c r="F39" s="105" t="s">
        <v>749</v>
      </c>
      <c r="G39" s="107" t="s">
        <v>3850</v>
      </c>
      <c r="H39" s="2063"/>
      <c r="I39" s="1919"/>
      <c r="J39" s="1919"/>
    </row>
    <row r="40" spans="1:10" ht="24" customHeight="1">
      <c r="A40" s="1964"/>
      <c r="B40" s="2048" t="s">
        <v>435</v>
      </c>
      <c r="C40" s="101" t="s">
        <v>750</v>
      </c>
      <c r="D40" s="101" t="s">
        <v>751</v>
      </c>
      <c r="E40" s="102" t="s">
        <v>733</v>
      </c>
      <c r="F40" s="105" t="s">
        <v>752</v>
      </c>
      <c r="G40" s="105"/>
      <c r="H40" s="2063"/>
      <c r="I40" s="2065" t="s">
        <v>600</v>
      </c>
      <c r="J40" s="2067" t="s">
        <v>3851</v>
      </c>
    </row>
    <row r="41" spans="1:10" ht="24" customHeight="1">
      <c r="A41" s="1964"/>
      <c r="B41" s="1964"/>
      <c r="C41" s="101" t="s">
        <v>753</v>
      </c>
      <c r="D41" s="101" t="s">
        <v>754</v>
      </c>
      <c r="E41" s="2047" t="s">
        <v>219</v>
      </c>
      <c r="F41" s="105" t="s">
        <v>755</v>
      </c>
      <c r="G41" s="105"/>
      <c r="H41" s="2063"/>
      <c r="I41" s="1919"/>
      <c r="J41" s="1919"/>
    </row>
    <row r="42" spans="1:10" ht="13.5">
      <c r="A42" s="1964"/>
      <c r="B42" s="1964"/>
      <c r="C42" s="101" t="s">
        <v>756</v>
      </c>
      <c r="D42" s="101" t="s">
        <v>757</v>
      </c>
      <c r="E42" s="1969"/>
      <c r="F42" s="105" t="s">
        <v>758</v>
      </c>
      <c r="G42" s="105"/>
      <c r="H42" s="2063"/>
      <c r="I42" s="1919"/>
      <c r="J42" s="1919"/>
    </row>
    <row r="43" spans="1:10">
      <c r="A43" s="1964"/>
      <c r="B43" s="1964"/>
      <c r="C43" s="2046" t="s">
        <v>759</v>
      </c>
      <c r="D43" s="2046" t="s">
        <v>743</v>
      </c>
      <c r="E43" s="1969"/>
      <c r="F43" s="2045" t="s">
        <v>760</v>
      </c>
      <c r="G43" s="2044"/>
      <c r="H43" s="2063"/>
      <c r="I43" s="1919"/>
      <c r="J43" s="1919"/>
    </row>
    <row r="44" spans="1:10">
      <c r="A44" s="1964"/>
      <c r="B44" s="1964"/>
      <c r="C44" s="1964"/>
      <c r="D44" s="1964"/>
      <c r="E44" s="1969"/>
      <c r="F44" s="1919"/>
      <c r="G44" s="1964"/>
      <c r="H44" s="2063"/>
      <c r="I44" s="2065" t="s">
        <v>729</v>
      </c>
      <c r="J44" s="2066" t="s">
        <v>761</v>
      </c>
    </row>
    <row r="45" spans="1:10" ht="13.5">
      <c r="A45" s="1964"/>
      <c r="B45" s="1964"/>
      <c r="C45" s="101" t="s">
        <v>762</v>
      </c>
      <c r="D45" s="101" t="s">
        <v>763</v>
      </c>
      <c r="E45" s="1969"/>
      <c r="F45" s="105" t="s">
        <v>764</v>
      </c>
      <c r="G45" s="105"/>
      <c r="H45" s="2063"/>
      <c r="I45" s="1919"/>
      <c r="J45" s="1919"/>
    </row>
    <row r="46" spans="1:10" ht="13.5">
      <c r="A46" s="1964"/>
      <c r="B46" s="1964"/>
      <c r="C46" s="101" t="s">
        <v>765</v>
      </c>
      <c r="D46" s="101" t="s">
        <v>766</v>
      </c>
      <c r="E46" s="1969"/>
      <c r="F46" s="105" t="s">
        <v>767</v>
      </c>
      <c r="G46" s="105"/>
      <c r="H46" s="1928"/>
      <c r="I46" s="1919"/>
      <c r="J46" s="1919"/>
    </row>
    <row r="47" spans="1:10" ht="13.5">
      <c r="A47" s="2048" t="s">
        <v>676</v>
      </c>
      <c r="B47" s="2048" t="s">
        <v>432</v>
      </c>
      <c r="C47" s="101" t="s">
        <v>768</v>
      </c>
      <c r="D47" s="101" t="s">
        <v>757</v>
      </c>
      <c r="E47" s="102" t="s">
        <v>744</v>
      </c>
      <c r="F47" s="105" t="s">
        <v>769</v>
      </c>
      <c r="G47" s="106" t="s">
        <v>770</v>
      </c>
      <c r="H47" s="2063" t="s">
        <v>130</v>
      </c>
      <c r="I47" s="2065" t="s">
        <v>771</v>
      </c>
      <c r="J47" s="2066" t="s">
        <v>3852</v>
      </c>
    </row>
    <row r="48" spans="1:10" ht="13.5">
      <c r="A48" s="1964"/>
      <c r="B48" s="1964"/>
      <c r="C48" s="108" t="s">
        <v>3853</v>
      </c>
      <c r="D48" s="101" t="s">
        <v>766</v>
      </c>
      <c r="E48" s="102" t="s">
        <v>219</v>
      </c>
      <c r="F48" s="105" t="s">
        <v>772</v>
      </c>
      <c r="G48" s="106" t="s">
        <v>773</v>
      </c>
      <c r="H48" s="2063"/>
      <c r="I48" s="1919"/>
      <c r="J48" s="1919"/>
    </row>
    <row r="49" spans="1:10" ht="13.5">
      <c r="A49" s="1964"/>
      <c r="B49" s="2048" t="s">
        <v>434</v>
      </c>
      <c r="C49" s="101" t="s">
        <v>774</v>
      </c>
      <c r="D49" s="101" t="s">
        <v>775</v>
      </c>
      <c r="E49" s="102" t="s">
        <v>776</v>
      </c>
      <c r="F49" s="105" t="s">
        <v>777</v>
      </c>
      <c r="G49" s="105"/>
      <c r="H49" s="2063"/>
      <c r="I49" s="1919"/>
      <c r="J49" s="1919"/>
    </row>
    <row r="50" spans="1:10" ht="13.5">
      <c r="A50" s="1964"/>
      <c r="B50" s="1964"/>
      <c r="C50" s="108" t="s">
        <v>3854</v>
      </c>
      <c r="D50" s="101" t="s">
        <v>775</v>
      </c>
      <c r="E50" s="2047" t="s">
        <v>219</v>
      </c>
      <c r="F50" s="105" t="s">
        <v>778</v>
      </c>
      <c r="G50" s="105"/>
      <c r="H50" s="2063"/>
      <c r="I50" s="2065" t="s">
        <v>522</v>
      </c>
      <c r="J50" s="2066" t="s">
        <v>3855</v>
      </c>
    </row>
    <row r="51" spans="1:10" ht="13.5">
      <c r="A51" s="1964"/>
      <c r="B51" s="1964"/>
      <c r="C51" s="101" t="s">
        <v>779</v>
      </c>
      <c r="D51" s="101" t="s">
        <v>780</v>
      </c>
      <c r="E51" s="1969"/>
      <c r="F51" s="105" t="s">
        <v>781</v>
      </c>
      <c r="G51" s="105"/>
      <c r="H51" s="2063"/>
      <c r="I51" s="1919"/>
      <c r="J51" s="1919"/>
    </row>
    <row r="52" spans="1:10" ht="13.5">
      <c r="A52" s="1964"/>
      <c r="B52" s="2048" t="s">
        <v>435</v>
      </c>
      <c r="C52" s="101" t="s">
        <v>782</v>
      </c>
      <c r="D52" s="101" t="s">
        <v>783</v>
      </c>
      <c r="E52" s="1969"/>
      <c r="F52" s="105" t="s">
        <v>784</v>
      </c>
      <c r="G52" s="105"/>
      <c r="H52" s="2063"/>
      <c r="I52" s="1919"/>
      <c r="J52" s="1919"/>
    </row>
    <row r="53" spans="1:10" ht="13.5">
      <c r="A53" s="1964"/>
      <c r="B53" s="1964"/>
      <c r="C53" s="108" t="s">
        <v>3856</v>
      </c>
      <c r="D53" s="101" t="s">
        <v>780</v>
      </c>
      <c r="E53" s="1969"/>
      <c r="F53" s="105" t="s">
        <v>785</v>
      </c>
      <c r="G53" s="105"/>
      <c r="H53" s="2063"/>
      <c r="I53" s="2065" t="s">
        <v>606</v>
      </c>
      <c r="J53" s="2066" t="s">
        <v>3857</v>
      </c>
    </row>
    <row r="54" spans="1:10" ht="13.5">
      <c r="A54" s="1964"/>
      <c r="B54" s="1964"/>
      <c r="C54" s="101" t="s">
        <v>786</v>
      </c>
      <c r="D54" s="101" t="s">
        <v>757</v>
      </c>
      <c r="E54" s="1969"/>
      <c r="F54" s="105" t="s">
        <v>787</v>
      </c>
      <c r="G54" s="105"/>
      <c r="H54" s="2063"/>
      <c r="I54" s="1919"/>
      <c r="J54" s="1919"/>
    </row>
    <row r="55" spans="1:10" ht="13.5">
      <c r="A55" s="1964"/>
      <c r="B55" s="1964"/>
      <c r="C55" s="101" t="s">
        <v>788</v>
      </c>
      <c r="D55" s="101" t="s">
        <v>789</v>
      </c>
      <c r="E55" s="1969"/>
      <c r="F55" s="105" t="s">
        <v>790</v>
      </c>
      <c r="G55" s="105"/>
      <c r="H55" s="2063"/>
      <c r="I55" s="1919"/>
      <c r="J55" s="1919"/>
    </row>
    <row r="56" spans="1:10" ht="24" customHeight="1">
      <c r="A56" s="1964"/>
      <c r="B56" s="1964"/>
      <c r="C56" s="101" t="s">
        <v>791</v>
      </c>
      <c r="D56" s="101" t="s">
        <v>757</v>
      </c>
      <c r="E56" s="1969"/>
      <c r="F56" s="105" t="s">
        <v>792</v>
      </c>
      <c r="G56" s="105"/>
      <c r="H56" s="2063"/>
      <c r="I56" s="2065" t="s">
        <v>793</v>
      </c>
      <c r="J56" s="2067" t="s">
        <v>3858</v>
      </c>
    </row>
    <row r="57" spans="1:10" ht="24" customHeight="1">
      <c r="A57" s="1964"/>
      <c r="B57" s="1964"/>
      <c r="C57" s="101" t="s">
        <v>794</v>
      </c>
      <c r="D57" s="101" t="s">
        <v>757</v>
      </c>
      <c r="E57" s="2047" t="s">
        <v>744</v>
      </c>
      <c r="F57" s="105" t="s">
        <v>795</v>
      </c>
      <c r="G57" s="105"/>
      <c r="H57" s="2063"/>
      <c r="I57" s="1919"/>
      <c r="J57" s="1919"/>
    </row>
    <row r="58" spans="1:10" ht="24" customHeight="1">
      <c r="A58" s="1964"/>
      <c r="B58" s="1964"/>
      <c r="C58" s="108" t="s">
        <v>3859</v>
      </c>
      <c r="D58" s="101" t="s">
        <v>775</v>
      </c>
      <c r="E58" s="1969"/>
      <c r="F58" s="105" t="s">
        <v>796</v>
      </c>
      <c r="G58" s="106" t="s">
        <v>773</v>
      </c>
      <c r="H58" s="2063"/>
      <c r="I58" s="1919"/>
      <c r="J58" s="1919"/>
    </row>
    <row r="59" spans="1:10" ht="24" customHeight="1">
      <c r="A59" s="1964"/>
      <c r="B59" s="1964"/>
      <c r="C59" s="2052" t="s">
        <v>3860</v>
      </c>
      <c r="D59" s="2046" t="s">
        <v>757</v>
      </c>
      <c r="E59" s="2047" t="s">
        <v>219</v>
      </c>
      <c r="F59" s="2045" t="s">
        <v>797</v>
      </c>
      <c r="G59" s="105"/>
      <c r="H59" s="2064"/>
      <c r="I59" s="2015"/>
      <c r="J59" s="2015"/>
    </row>
    <row r="60" spans="1:10" ht="24" customHeight="1">
      <c r="A60" s="1964"/>
      <c r="B60" s="1964"/>
      <c r="C60" s="1964"/>
      <c r="D60" s="1964"/>
      <c r="E60" s="2047"/>
      <c r="F60" s="1919"/>
      <c r="G60" s="105"/>
      <c r="H60" s="2055" t="s">
        <v>798</v>
      </c>
      <c r="I60" s="2056" t="s">
        <v>3861</v>
      </c>
      <c r="J60" s="1919"/>
    </row>
    <row r="61" spans="1:10" ht="24" customHeight="1">
      <c r="A61" s="1964"/>
      <c r="B61" s="1964"/>
      <c r="C61" s="101" t="s">
        <v>799</v>
      </c>
      <c r="D61" s="101" t="s">
        <v>800</v>
      </c>
      <c r="E61" s="1969"/>
      <c r="F61" s="105" t="s">
        <v>801</v>
      </c>
      <c r="G61" s="105"/>
      <c r="H61" s="1928"/>
      <c r="I61" s="1919"/>
      <c r="J61" s="1919"/>
    </row>
    <row r="62" spans="1:10" ht="24" customHeight="1">
      <c r="A62" s="1964"/>
      <c r="B62" s="1964"/>
      <c r="C62" s="2046" t="s">
        <v>802</v>
      </c>
      <c r="D62" s="2046" t="s">
        <v>803</v>
      </c>
      <c r="E62" s="2051" t="s">
        <v>744</v>
      </c>
      <c r="F62" s="2045" t="s">
        <v>804</v>
      </c>
      <c r="G62" s="105"/>
      <c r="H62" s="2055" t="s">
        <v>805</v>
      </c>
      <c r="I62" s="2056" t="s">
        <v>3862</v>
      </c>
      <c r="J62" s="1919"/>
    </row>
    <row r="63" spans="1:10" ht="24" customHeight="1">
      <c r="A63" s="1964"/>
      <c r="B63" s="1964"/>
      <c r="C63" s="1964"/>
      <c r="D63" s="1964"/>
      <c r="E63" s="1969"/>
      <c r="F63" s="1919"/>
      <c r="G63" s="105"/>
      <c r="H63" s="1928"/>
      <c r="I63" s="1919"/>
      <c r="J63" s="1919"/>
    </row>
    <row r="64" spans="1:10" ht="24" customHeight="1">
      <c r="A64" s="2048" t="s">
        <v>709</v>
      </c>
      <c r="B64" s="2048" t="s">
        <v>432</v>
      </c>
      <c r="C64" s="108" t="s">
        <v>3863</v>
      </c>
      <c r="D64" s="101" t="s">
        <v>806</v>
      </c>
      <c r="E64" s="102" t="s">
        <v>776</v>
      </c>
      <c r="F64" s="105" t="s">
        <v>807</v>
      </c>
      <c r="G64" s="105"/>
      <c r="H64" s="1928"/>
      <c r="I64" s="1919"/>
      <c r="J64" s="1919"/>
    </row>
    <row r="65" spans="1:10" ht="24" customHeight="1">
      <c r="A65" s="1964"/>
      <c r="B65" s="1964"/>
      <c r="C65" s="2052" t="s">
        <v>3864</v>
      </c>
      <c r="D65" s="2046" t="s">
        <v>808</v>
      </c>
      <c r="E65" s="2051" t="s">
        <v>219</v>
      </c>
      <c r="F65" s="2045" t="s">
        <v>809</v>
      </c>
      <c r="G65" s="105"/>
      <c r="H65" s="1928"/>
      <c r="I65" s="1919"/>
      <c r="J65" s="1919"/>
    </row>
    <row r="66" spans="1:10" ht="13.5">
      <c r="A66" s="1964"/>
      <c r="B66" s="1964"/>
      <c r="C66" s="1964"/>
      <c r="D66" s="1964"/>
      <c r="E66" s="1969"/>
      <c r="F66" s="1919"/>
      <c r="G66" s="105"/>
    </row>
    <row r="67" spans="1:10" ht="13.5">
      <c r="A67" s="1964"/>
      <c r="B67" s="101" t="s">
        <v>434</v>
      </c>
      <c r="C67" s="108" t="s">
        <v>3865</v>
      </c>
      <c r="D67" s="101" t="s">
        <v>800</v>
      </c>
      <c r="E67" s="102"/>
      <c r="F67" s="105" t="s">
        <v>810</v>
      </c>
      <c r="G67" s="105"/>
    </row>
    <row r="68" spans="1:10" ht="13.5">
      <c r="A68" s="1964"/>
      <c r="B68" s="101" t="s">
        <v>435</v>
      </c>
      <c r="C68" s="108" t="s">
        <v>3866</v>
      </c>
      <c r="D68" s="101" t="s">
        <v>775</v>
      </c>
      <c r="E68" s="102" t="s">
        <v>811</v>
      </c>
      <c r="F68" s="105" t="s">
        <v>812</v>
      </c>
      <c r="G68" s="105"/>
    </row>
    <row r="69" spans="1:10" ht="13.5">
      <c r="A69" s="109" t="s">
        <v>3867</v>
      </c>
      <c r="B69" s="110" t="s">
        <v>646</v>
      </c>
      <c r="C69" s="110" t="s">
        <v>647</v>
      </c>
      <c r="D69" s="110" t="s">
        <v>648</v>
      </c>
      <c r="E69" s="111" t="s">
        <v>649</v>
      </c>
      <c r="F69" s="112" t="s">
        <v>650</v>
      </c>
      <c r="G69" s="112"/>
    </row>
    <row r="70" spans="1:10" ht="13.5">
      <c r="A70" s="2054" t="s">
        <v>652</v>
      </c>
      <c r="B70" s="113" t="s">
        <v>432</v>
      </c>
      <c r="C70" s="113" t="s">
        <v>813</v>
      </c>
      <c r="D70" s="2054" t="s">
        <v>814</v>
      </c>
      <c r="E70" s="2053" t="s">
        <v>815</v>
      </c>
      <c r="F70" s="114" t="s">
        <v>816</v>
      </c>
      <c r="G70" s="114"/>
    </row>
    <row r="71" spans="1:10" ht="13.5">
      <c r="A71" s="1964"/>
      <c r="B71" s="2054" t="s">
        <v>434</v>
      </c>
      <c r="C71" s="113" t="s">
        <v>817</v>
      </c>
      <c r="D71" s="1964"/>
      <c r="E71" s="1969"/>
      <c r="F71" s="114" t="s">
        <v>818</v>
      </c>
      <c r="G71" s="114"/>
    </row>
    <row r="72" spans="1:10" ht="21" customHeight="1">
      <c r="A72" s="1964"/>
      <c r="B72" s="1964"/>
      <c r="C72" s="113" t="s">
        <v>819</v>
      </c>
      <c r="D72" s="2054" t="s">
        <v>766</v>
      </c>
      <c r="E72" s="115" t="s">
        <v>219</v>
      </c>
      <c r="F72" s="114" t="s">
        <v>820</v>
      </c>
      <c r="G72" s="114"/>
    </row>
    <row r="73" spans="1:10" ht="13.5">
      <c r="A73" s="1964"/>
      <c r="B73" s="1964"/>
      <c r="C73" s="113" t="s">
        <v>821</v>
      </c>
      <c r="D73" s="1964"/>
      <c r="E73" s="2053" t="s">
        <v>211</v>
      </c>
      <c r="F73" s="114" t="s">
        <v>822</v>
      </c>
      <c r="G73" s="114"/>
    </row>
    <row r="74" spans="1:10" ht="13.5">
      <c r="A74" s="1964"/>
      <c r="B74" s="1964"/>
      <c r="C74" s="113" t="s">
        <v>823</v>
      </c>
      <c r="D74" s="2054" t="s">
        <v>824</v>
      </c>
      <c r="E74" s="1969"/>
      <c r="F74" s="114" t="s">
        <v>825</v>
      </c>
      <c r="G74" s="114"/>
    </row>
    <row r="75" spans="1:10" ht="13.5">
      <c r="A75" s="1964"/>
      <c r="B75" s="1964"/>
      <c r="C75" s="113" t="s">
        <v>826</v>
      </c>
      <c r="D75" s="1964"/>
      <c r="E75" s="1969"/>
      <c r="F75" s="114" t="s">
        <v>827</v>
      </c>
      <c r="G75" s="114"/>
    </row>
    <row r="76" spans="1:10" ht="13.5">
      <c r="A76" s="1964"/>
      <c r="B76" s="1964"/>
      <c r="C76" s="113" t="s">
        <v>828</v>
      </c>
      <c r="D76" s="113" t="s">
        <v>829</v>
      </c>
      <c r="E76" s="1969"/>
      <c r="F76" s="114" t="s">
        <v>830</v>
      </c>
      <c r="G76" s="114"/>
    </row>
    <row r="77" spans="1:10" ht="13.5">
      <c r="A77" s="1964"/>
      <c r="B77" s="2054" t="s">
        <v>435</v>
      </c>
      <c r="C77" s="113" t="s">
        <v>831</v>
      </c>
      <c r="D77" s="113" t="s">
        <v>832</v>
      </c>
      <c r="E77" s="1969"/>
      <c r="F77" s="114" t="s">
        <v>833</v>
      </c>
      <c r="G77" s="114"/>
    </row>
    <row r="78" spans="1:10" ht="13.5">
      <c r="A78" s="1964"/>
      <c r="B78" s="1964"/>
      <c r="C78" s="113" t="s">
        <v>834</v>
      </c>
      <c r="D78" s="113" t="s">
        <v>829</v>
      </c>
      <c r="E78" s="1969"/>
      <c r="F78" s="114" t="s">
        <v>835</v>
      </c>
      <c r="G78" s="114"/>
    </row>
    <row r="79" spans="1:10" ht="13.5">
      <c r="A79" s="1964"/>
      <c r="B79" s="1964"/>
      <c r="C79" s="113" t="s">
        <v>836</v>
      </c>
      <c r="D79" s="113" t="s">
        <v>837</v>
      </c>
      <c r="E79" s="115" t="s">
        <v>815</v>
      </c>
      <c r="F79" s="114" t="s">
        <v>838</v>
      </c>
      <c r="G79" s="114"/>
    </row>
    <row r="80" spans="1:10" ht="13.5">
      <c r="A80" s="2054" t="s">
        <v>676</v>
      </c>
      <c r="B80" s="113" t="s">
        <v>432</v>
      </c>
      <c r="C80" s="113" t="s">
        <v>839</v>
      </c>
      <c r="D80" s="113" t="s">
        <v>840</v>
      </c>
      <c r="E80" s="115" t="s">
        <v>841</v>
      </c>
      <c r="F80" s="114" t="s">
        <v>842</v>
      </c>
      <c r="G80" s="116" t="s">
        <v>843</v>
      </c>
    </row>
    <row r="81" spans="1:7" ht="27">
      <c r="A81" s="1964"/>
      <c r="B81" s="2054" t="s">
        <v>434</v>
      </c>
      <c r="C81" s="117" t="s">
        <v>3868</v>
      </c>
      <c r="D81" s="113" t="s">
        <v>844</v>
      </c>
      <c r="E81" s="2053" t="s">
        <v>211</v>
      </c>
      <c r="F81" s="114" t="s">
        <v>845</v>
      </c>
      <c r="G81" s="114"/>
    </row>
    <row r="82" spans="1:7" ht="13.5">
      <c r="A82" s="1964"/>
      <c r="B82" s="1964"/>
      <c r="C82" s="113" t="s">
        <v>846</v>
      </c>
      <c r="D82" s="113" t="s">
        <v>847</v>
      </c>
      <c r="E82" s="1969"/>
      <c r="F82" s="114" t="s">
        <v>848</v>
      </c>
      <c r="G82" s="114"/>
    </row>
    <row r="83" spans="1:7" ht="13.5">
      <c r="A83" s="1964"/>
      <c r="B83" s="1964"/>
      <c r="C83" s="113" t="s">
        <v>849</v>
      </c>
      <c r="D83" s="113" t="s">
        <v>850</v>
      </c>
      <c r="E83" s="1969"/>
      <c r="F83" s="114" t="s">
        <v>851</v>
      </c>
      <c r="G83" s="114"/>
    </row>
    <row r="84" spans="1:7" ht="13.5">
      <c r="A84" s="1964"/>
      <c r="B84" s="1964"/>
      <c r="C84" s="113" t="s">
        <v>852</v>
      </c>
      <c r="D84" s="113" t="s">
        <v>853</v>
      </c>
      <c r="E84" s="2053" t="s">
        <v>854</v>
      </c>
      <c r="F84" s="114" t="s">
        <v>855</v>
      </c>
      <c r="G84" s="114"/>
    </row>
    <row r="85" spans="1:7" ht="13.5">
      <c r="A85" s="1964"/>
      <c r="B85" s="1964"/>
      <c r="C85" s="113" t="s">
        <v>856</v>
      </c>
      <c r="D85" s="113" t="s">
        <v>844</v>
      </c>
      <c r="E85" s="1969"/>
      <c r="F85" s="114" t="s">
        <v>857</v>
      </c>
      <c r="G85" s="114"/>
    </row>
    <row r="86" spans="1:7" ht="13.5">
      <c r="A86" s="1964"/>
      <c r="B86" s="2054" t="s">
        <v>435</v>
      </c>
      <c r="C86" s="117" t="s">
        <v>3869</v>
      </c>
      <c r="D86" s="113" t="s">
        <v>858</v>
      </c>
      <c r="E86" s="2053" t="s">
        <v>211</v>
      </c>
      <c r="F86" s="114" t="s">
        <v>859</v>
      </c>
      <c r="G86" s="114"/>
    </row>
    <row r="87" spans="1:7" ht="13.5">
      <c r="A87" s="1964"/>
      <c r="B87" s="1964"/>
      <c r="C87" s="113" t="s">
        <v>860</v>
      </c>
      <c r="D87" s="113" t="s">
        <v>840</v>
      </c>
      <c r="E87" s="1969"/>
      <c r="F87" s="114" t="s">
        <v>861</v>
      </c>
      <c r="G87" s="114"/>
    </row>
    <row r="88" spans="1:7" ht="13.5">
      <c r="A88" s="1964"/>
      <c r="B88" s="1964"/>
      <c r="C88" s="113" t="s">
        <v>862</v>
      </c>
      <c r="D88" s="113" t="s">
        <v>863</v>
      </c>
      <c r="E88" s="1969"/>
      <c r="F88" s="114" t="s">
        <v>864</v>
      </c>
      <c r="G88" s="114"/>
    </row>
    <row r="89" spans="1:7" ht="13.5">
      <c r="A89" s="1964"/>
      <c r="B89" s="1964"/>
      <c r="C89" s="117" t="s">
        <v>3870</v>
      </c>
      <c r="D89" s="113" t="s">
        <v>844</v>
      </c>
      <c r="E89" s="1969"/>
      <c r="F89" s="114" t="s">
        <v>865</v>
      </c>
      <c r="G89" s="114"/>
    </row>
    <row r="90" spans="1:7" ht="13.5">
      <c r="A90" s="2054" t="s">
        <v>709</v>
      </c>
      <c r="B90" s="2054" t="s">
        <v>432</v>
      </c>
      <c r="C90" s="117" t="s">
        <v>3871</v>
      </c>
      <c r="D90" s="113" t="s">
        <v>866</v>
      </c>
      <c r="E90" s="1969"/>
      <c r="F90" s="114" t="s">
        <v>867</v>
      </c>
      <c r="G90" s="114"/>
    </row>
    <row r="91" spans="1:7" ht="13.5">
      <c r="A91" s="1964"/>
      <c r="B91" s="1964"/>
      <c r="C91" s="117" t="s">
        <v>3872</v>
      </c>
      <c r="D91" s="113" t="s">
        <v>868</v>
      </c>
      <c r="E91" s="1969"/>
      <c r="F91" s="114" t="s">
        <v>869</v>
      </c>
      <c r="G91" s="114"/>
    </row>
    <row r="92" spans="1:7" ht="13.5">
      <c r="A92" s="1964"/>
      <c r="B92" s="113" t="s">
        <v>434</v>
      </c>
      <c r="C92" s="117" t="s">
        <v>3873</v>
      </c>
      <c r="D92" s="113" t="s">
        <v>870</v>
      </c>
      <c r="E92" s="1969"/>
      <c r="F92" s="114" t="s">
        <v>871</v>
      </c>
      <c r="G92" s="116" t="s">
        <v>872</v>
      </c>
    </row>
    <row r="93" spans="1:7" ht="13.5">
      <c r="A93" s="118" t="s">
        <v>3874</v>
      </c>
      <c r="B93" s="119" t="s">
        <v>646</v>
      </c>
      <c r="C93" s="119" t="s">
        <v>647</v>
      </c>
      <c r="D93" s="119" t="s">
        <v>648</v>
      </c>
      <c r="E93" s="120" t="s">
        <v>649</v>
      </c>
      <c r="F93" s="11" t="s">
        <v>650</v>
      </c>
      <c r="G93" s="11"/>
    </row>
    <row r="94" spans="1:7" ht="13.5">
      <c r="A94" s="2062" t="s">
        <v>652</v>
      </c>
      <c r="B94" s="121" t="s">
        <v>432</v>
      </c>
      <c r="C94" s="121" t="s">
        <v>873</v>
      </c>
      <c r="D94" s="121" t="s">
        <v>874</v>
      </c>
      <c r="E94" s="2061" t="s">
        <v>875</v>
      </c>
      <c r="F94" s="12" t="s">
        <v>876</v>
      </c>
      <c r="G94" s="12"/>
    </row>
    <row r="95" spans="1:7" ht="13.5">
      <c r="A95" s="1964"/>
      <c r="B95" s="2062" t="s">
        <v>434</v>
      </c>
      <c r="C95" s="121" t="s">
        <v>877</v>
      </c>
      <c r="D95" s="121" t="s">
        <v>874</v>
      </c>
      <c r="E95" s="1969"/>
      <c r="F95" s="12" t="s">
        <v>878</v>
      </c>
      <c r="G95" s="12"/>
    </row>
    <row r="96" spans="1:7" ht="13.5">
      <c r="A96" s="1964"/>
      <c r="B96" s="1964"/>
      <c r="C96" s="121" t="s">
        <v>879</v>
      </c>
      <c r="D96" s="121" t="s">
        <v>880</v>
      </c>
      <c r="E96" s="2061" t="s">
        <v>226</v>
      </c>
      <c r="F96" s="12" t="s">
        <v>881</v>
      </c>
      <c r="G96" s="12"/>
    </row>
    <row r="97" spans="1:7" ht="13.5">
      <c r="A97" s="1964"/>
      <c r="B97" s="1964"/>
      <c r="C97" s="121" t="s">
        <v>882</v>
      </c>
      <c r="D97" s="121" t="s">
        <v>880</v>
      </c>
      <c r="E97" s="1969"/>
      <c r="F97" s="12" t="s">
        <v>883</v>
      </c>
      <c r="G97" s="12"/>
    </row>
    <row r="98" spans="1:7" ht="13.5">
      <c r="A98" s="1964"/>
      <c r="B98" s="1964"/>
      <c r="C98" s="121" t="s">
        <v>884</v>
      </c>
      <c r="D98" s="121" t="s">
        <v>829</v>
      </c>
      <c r="E98" s="122" t="s">
        <v>211</v>
      </c>
      <c r="F98" s="12" t="s">
        <v>885</v>
      </c>
      <c r="G98" s="12"/>
    </row>
    <row r="99" spans="1:7" ht="13.5">
      <c r="A99" s="1964"/>
      <c r="B99" s="2062" t="s">
        <v>435</v>
      </c>
      <c r="C99" s="121" t="s">
        <v>886</v>
      </c>
      <c r="D99" s="121" t="s">
        <v>887</v>
      </c>
      <c r="E99" s="122" t="s">
        <v>875</v>
      </c>
      <c r="F99" s="12" t="s">
        <v>888</v>
      </c>
      <c r="G99" s="12"/>
    </row>
    <row r="100" spans="1:7" ht="13.5">
      <c r="A100" s="1964"/>
      <c r="B100" s="1964"/>
      <c r="C100" s="121" t="s">
        <v>889</v>
      </c>
      <c r="D100" s="121" t="s">
        <v>890</v>
      </c>
      <c r="E100" s="2061" t="s">
        <v>226</v>
      </c>
      <c r="F100" s="12" t="s">
        <v>891</v>
      </c>
      <c r="G100" s="12"/>
    </row>
    <row r="101" spans="1:7" ht="13.5">
      <c r="A101" s="1964"/>
      <c r="B101" s="1964"/>
      <c r="C101" s="121" t="s">
        <v>892</v>
      </c>
      <c r="D101" s="121" t="s">
        <v>893</v>
      </c>
      <c r="E101" s="1969"/>
      <c r="F101" s="12" t="s">
        <v>894</v>
      </c>
      <c r="G101" s="12"/>
    </row>
    <row r="102" spans="1:7" ht="27">
      <c r="A102" s="1941"/>
      <c r="B102" s="1941"/>
      <c r="C102" s="123" t="s">
        <v>895</v>
      </c>
      <c r="D102" s="123" t="s">
        <v>893</v>
      </c>
      <c r="E102" s="1984"/>
      <c r="F102" s="124" t="s">
        <v>896</v>
      </c>
      <c r="G102" s="124"/>
    </row>
    <row r="103" spans="1:7" ht="13.5">
      <c r="A103" s="1993" t="s">
        <v>676</v>
      </c>
      <c r="B103" s="1993" t="s">
        <v>432</v>
      </c>
      <c r="C103" s="11" t="s">
        <v>897</v>
      </c>
      <c r="D103" s="11" t="s">
        <v>898</v>
      </c>
      <c r="E103" s="11" t="s">
        <v>899</v>
      </c>
      <c r="F103" s="12" t="s">
        <v>900</v>
      </c>
      <c r="G103" s="14" t="s">
        <v>901</v>
      </c>
    </row>
    <row r="104" spans="1:7" ht="13.5">
      <c r="A104" s="1919"/>
      <c r="B104" s="1919"/>
      <c r="C104" s="11" t="s">
        <v>902</v>
      </c>
      <c r="D104" s="11" t="s">
        <v>487</v>
      </c>
      <c r="E104" s="1993" t="s">
        <v>226</v>
      </c>
      <c r="F104" s="12" t="s">
        <v>903</v>
      </c>
      <c r="G104" s="12"/>
    </row>
    <row r="105" spans="1:7" ht="13.5">
      <c r="A105" s="1919"/>
      <c r="B105" s="1993" t="s">
        <v>434</v>
      </c>
      <c r="C105" s="11" t="s">
        <v>904</v>
      </c>
      <c r="D105" s="11" t="s">
        <v>905</v>
      </c>
      <c r="E105" s="1919"/>
      <c r="F105" s="12" t="s">
        <v>906</v>
      </c>
      <c r="G105" s="12"/>
    </row>
    <row r="106" spans="1:7" ht="27">
      <c r="A106" s="1919"/>
      <c r="B106" s="1919"/>
      <c r="C106" s="118" t="s">
        <v>3875</v>
      </c>
      <c r="D106" s="11" t="s">
        <v>905</v>
      </c>
      <c r="E106" s="1919"/>
      <c r="F106" s="12" t="s">
        <v>907</v>
      </c>
      <c r="G106" s="12"/>
    </row>
    <row r="107" spans="1:7" ht="13.5">
      <c r="A107" s="1919"/>
      <c r="B107" s="1919"/>
      <c r="C107" s="11" t="s">
        <v>908</v>
      </c>
      <c r="D107" s="11" t="s">
        <v>909</v>
      </c>
      <c r="E107" s="11" t="s">
        <v>910</v>
      </c>
      <c r="F107" s="12" t="s">
        <v>911</v>
      </c>
      <c r="G107" s="12"/>
    </row>
    <row r="108" spans="1:7" ht="13.5">
      <c r="A108" s="1919"/>
      <c r="B108" s="2007" t="s">
        <v>435</v>
      </c>
      <c r="C108" s="118" t="s">
        <v>3876</v>
      </c>
      <c r="D108" s="11" t="s">
        <v>874</v>
      </c>
      <c r="E108" s="11" t="s">
        <v>875</v>
      </c>
      <c r="F108" s="12" t="s">
        <v>912</v>
      </c>
      <c r="G108" s="12"/>
    </row>
    <row r="109" spans="1:7" ht="13.5">
      <c r="A109" s="1919"/>
      <c r="B109" s="1919"/>
      <c r="C109" s="13" t="s">
        <v>913</v>
      </c>
      <c r="D109" s="11" t="s">
        <v>914</v>
      </c>
      <c r="E109" s="11"/>
      <c r="F109" s="12" t="s">
        <v>915</v>
      </c>
      <c r="G109" s="14" t="s">
        <v>916</v>
      </c>
    </row>
    <row r="110" spans="1:7" ht="13.5">
      <c r="A110" s="1919"/>
      <c r="B110" s="1919"/>
      <c r="C110" s="11" t="s">
        <v>917</v>
      </c>
      <c r="D110" s="11" t="s">
        <v>918</v>
      </c>
      <c r="E110" s="1993" t="s">
        <v>226</v>
      </c>
      <c r="F110" s="12" t="s">
        <v>919</v>
      </c>
      <c r="G110" s="12"/>
    </row>
    <row r="111" spans="1:7" ht="13.5">
      <c r="A111" s="1919"/>
      <c r="B111" s="1919"/>
      <c r="C111" s="11" t="s">
        <v>920</v>
      </c>
      <c r="D111" s="11" t="s">
        <v>783</v>
      </c>
      <c r="E111" s="1919"/>
      <c r="F111" s="12" t="s">
        <v>921</v>
      </c>
      <c r="G111" s="12"/>
    </row>
    <row r="112" spans="1:7" ht="13.5">
      <c r="A112" s="1919"/>
      <c r="B112" s="1919"/>
      <c r="C112" s="11" t="s">
        <v>922</v>
      </c>
      <c r="D112" s="11" t="s">
        <v>893</v>
      </c>
      <c r="E112" s="1919"/>
      <c r="F112" s="12" t="s">
        <v>923</v>
      </c>
      <c r="G112" s="12"/>
    </row>
    <row r="113" spans="1:7" ht="13.5">
      <c r="A113" s="1919"/>
      <c r="B113" s="1919"/>
      <c r="C113" s="118" t="s">
        <v>3877</v>
      </c>
      <c r="D113" s="11" t="s">
        <v>898</v>
      </c>
      <c r="E113" s="1919"/>
      <c r="F113" s="12" t="s">
        <v>924</v>
      </c>
      <c r="G113" s="12"/>
    </row>
    <row r="114" spans="1:7" ht="13.5">
      <c r="A114" s="1993" t="s">
        <v>709</v>
      </c>
      <c r="B114" s="1993" t="s">
        <v>432</v>
      </c>
      <c r="C114" s="118" t="s">
        <v>3878</v>
      </c>
      <c r="D114" s="11" t="s">
        <v>898</v>
      </c>
      <c r="E114" s="1919"/>
      <c r="F114" s="12" t="s">
        <v>925</v>
      </c>
      <c r="G114" s="12"/>
    </row>
    <row r="115" spans="1:7" ht="13.5">
      <c r="A115" s="1919"/>
      <c r="B115" s="1919"/>
      <c r="C115" s="118" t="s">
        <v>3879</v>
      </c>
      <c r="D115" s="11" t="s">
        <v>926</v>
      </c>
      <c r="E115" s="11" t="s">
        <v>910</v>
      </c>
      <c r="F115" s="12" t="s">
        <v>927</v>
      </c>
      <c r="G115" s="14" t="s">
        <v>928</v>
      </c>
    </row>
    <row r="116" spans="1:7" ht="13.5">
      <c r="A116" s="1919"/>
      <c r="B116" s="1993" t="s">
        <v>434</v>
      </c>
      <c r="C116" s="118" t="s">
        <v>3880</v>
      </c>
      <c r="D116" s="11" t="s">
        <v>893</v>
      </c>
      <c r="E116" s="1993" t="s">
        <v>226</v>
      </c>
      <c r="F116" s="12" t="s">
        <v>929</v>
      </c>
      <c r="G116" s="14" t="s">
        <v>930</v>
      </c>
    </row>
    <row r="117" spans="1:7" ht="13.5">
      <c r="A117" s="1919"/>
      <c r="B117" s="1919"/>
      <c r="C117" s="118" t="s">
        <v>3881</v>
      </c>
      <c r="D117" s="11" t="s">
        <v>931</v>
      </c>
      <c r="E117" s="1919"/>
      <c r="F117" s="12" t="s">
        <v>932</v>
      </c>
      <c r="G117" s="12"/>
    </row>
    <row r="118" spans="1:7" ht="13.5">
      <c r="A118" s="1919"/>
      <c r="B118" s="1919"/>
      <c r="C118" s="118" t="s">
        <v>3882</v>
      </c>
      <c r="D118" s="11" t="s">
        <v>933</v>
      </c>
      <c r="E118" s="1919"/>
      <c r="F118" s="12" t="s">
        <v>934</v>
      </c>
      <c r="G118" s="12"/>
    </row>
    <row r="119" spans="1:7" ht="40.9" customHeight="1">
      <c r="A119" s="1919"/>
      <c r="B119" s="1919"/>
      <c r="C119" s="118" t="s">
        <v>3883</v>
      </c>
      <c r="D119" s="11" t="s">
        <v>931</v>
      </c>
      <c r="E119" s="11" t="s">
        <v>910</v>
      </c>
      <c r="F119" s="12" t="s">
        <v>935</v>
      </c>
      <c r="G119" s="12"/>
    </row>
    <row r="120" spans="1:7" ht="24" customHeight="1">
      <c r="A120" s="1919"/>
      <c r="B120" s="1919"/>
      <c r="C120" s="2007" t="s">
        <v>936</v>
      </c>
      <c r="D120" s="2007" t="s">
        <v>937</v>
      </c>
      <c r="E120" s="1993" t="s">
        <v>226</v>
      </c>
      <c r="F120" s="1994" t="s">
        <v>938</v>
      </c>
      <c r="G120" s="1994" t="s">
        <v>939</v>
      </c>
    </row>
    <row r="121" spans="1:7">
      <c r="A121" s="1919"/>
      <c r="B121" s="1919"/>
      <c r="C121" s="1919"/>
      <c r="D121" s="1919"/>
      <c r="E121" s="1919"/>
      <c r="F121" s="1919"/>
      <c r="G121" s="1919"/>
    </row>
    <row r="122" spans="1:7" ht="13.5">
      <c r="A122" s="1919"/>
      <c r="B122" s="1919"/>
      <c r="C122" s="118" t="s">
        <v>3884</v>
      </c>
      <c r="D122" s="11" t="s">
        <v>940</v>
      </c>
      <c r="E122" s="1919"/>
      <c r="F122" s="12" t="s">
        <v>941</v>
      </c>
      <c r="G122" s="12"/>
    </row>
    <row r="123" spans="1:7" ht="13.5">
      <c r="A123" s="125" t="s">
        <v>3885</v>
      </c>
      <c r="B123" s="126" t="s">
        <v>646</v>
      </c>
      <c r="C123" s="126" t="s">
        <v>647</v>
      </c>
      <c r="D123" s="126" t="s">
        <v>648</v>
      </c>
      <c r="E123" s="127" t="s">
        <v>649</v>
      </c>
      <c r="F123" s="128" t="s">
        <v>650</v>
      </c>
      <c r="G123" s="128"/>
    </row>
    <row r="124" spans="1:7" ht="13.5">
      <c r="A124" s="2038" t="s">
        <v>652</v>
      </c>
      <c r="B124" s="126" t="s">
        <v>432</v>
      </c>
      <c r="C124" s="126" t="s">
        <v>942</v>
      </c>
      <c r="D124" s="126" t="s">
        <v>943</v>
      </c>
      <c r="E124" s="127" t="s">
        <v>234</v>
      </c>
      <c r="F124" s="129" t="s">
        <v>944</v>
      </c>
      <c r="G124" s="129"/>
    </row>
    <row r="125" spans="1:7" ht="13.5">
      <c r="A125" s="1964"/>
      <c r="B125" s="2038" t="s">
        <v>434</v>
      </c>
      <c r="C125" s="126" t="s">
        <v>945</v>
      </c>
      <c r="D125" s="2038" t="s">
        <v>946</v>
      </c>
      <c r="E125" s="2039" t="s">
        <v>947</v>
      </c>
      <c r="F125" s="129" t="s">
        <v>948</v>
      </c>
      <c r="G125" s="129"/>
    </row>
    <row r="126" spans="1:7" ht="13.5">
      <c r="A126" s="1964"/>
      <c r="B126" s="1964"/>
      <c r="C126" s="126" t="s">
        <v>949</v>
      </c>
      <c r="D126" s="1964"/>
      <c r="E126" s="1969"/>
      <c r="F126" s="129" t="s">
        <v>950</v>
      </c>
      <c r="G126" s="129"/>
    </row>
    <row r="127" spans="1:7" ht="13.5">
      <c r="A127" s="1964"/>
      <c r="B127" s="1964"/>
      <c r="C127" s="126" t="s">
        <v>951</v>
      </c>
      <c r="D127" s="126" t="s">
        <v>893</v>
      </c>
      <c r="E127" s="127" t="s">
        <v>226</v>
      </c>
      <c r="F127" s="129" t="s">
        <v>952</v>
      </c>
      <c r="G127" s="129"/>
    </row>
    <row r="128" spans="1:7" ht="27">
      <c r="A128" s="1964"/>
      <c r="B128" s="1964"/>
      <c r="C128" s="126" t="s">
        <v>953</v>
      </c>
      <c r="D128" s="126" t="s">
        <v>943</v>
      </c>
      <c r="E128" s="2039" t="s">
        <v>234</v>
      </c>
      <c r="F128" s="129" t="s">
        <v>954</v>
      </c>
      <c r="G128" s="129"/>
    </row>
    <row r="129" spans="1:7" ht="13.5">
      <c r="A129" s="1964"/>
      <c r="B129" s="1964"/>
      <c r="C129" s="126" t="s">
        <v>955</v>
      </c>
      <c r="D129" s="126" t="s">
        <v>956</v>
      </c>
      <c r="E129" s="1969"/>
      <c r="F129" s="129" t="s">
        <v>957</v>
      </c>
      <c r="G129" s="129"/>
    </row>
    <row r="130" spans="1:7" ht="13.5">
      <c r="A130" s="1964"/>
      <c r="B130" s="2038" t="s">
        <v>435</v>
      </c>
      <c r="C130" s="126" t="s">
        <v>141</v>
      </c>
      <c r="D130" s="126" t="s">
        <v>142</v>
      </c>
      <c r="E130" s="1969"/>
      <c r="F130" s="129" t="s">
        <v>143</v>
      </c>
      <c r="G130" s="129"/>
    </row>
    <row r="131" spans="1:7" ht="13.5">
      <c r="A131" s="1964"/>
      <c r="B131" s="1964"/>
      <c r="C131" s="126" t="s">
        <v>958</v>
      </c>
      <c r="D131" s="126" t="s">
        <v>959</v>
      </c>
      <c r="E131" s="127" t="s">
        <v>947</v>
      </c>
      <c r="F131" s="129" t="s">
        <v>960</v>
      </c>
      <c r="G131" s="129"/>
    </row>
    <row r="132" spans="1:7" ht="13.5">
      <c r="A132" s="1964"/>
      <c r="B132" s="1964"/>
      <c r="C132" s="126" t="s">
        <v>171</v>
      </c>
      <c r="D132" s="126" t="s">
        <v>142</v>
      </c>
      <c r="E132" s="2039" t="s">
        <v>234</v>
      </c>
      <c r="F132" s="129" t="s">
        <v>172</v>
      </c>
      <c r="G132" s="129"/>
    </row>
    <row r="133" spans="1:7" ht="13.5">
      <c r="A133" s="1964"/>
      <c r="B133" s="1964"/>
      <c r="C133" s="126" t="s">
        <v>961</v>
      </c>
      <c r="D133" s="126" t="s">
        <v>943</v>
      </c>
      <c r="E133" s="1969"/>
      <c r="F133" s="129" t="s">
        <v>962</v>
      </c>
      <c r="G133" s="129"/>
    </row>
    <row r="134" spans="1:7" ht="13.5">
      <c r="A134" s="1964"/>
      <c r="B134" s="1964"/>
      <c r="C134" s="126" t="s">
        <v>173</v>
      </c>
      <c r="D134" s="126" t="s">
        <v>174</v>
      </c>
      <c r="E134" s="1969"/>
      <c r="F134" s="129" t="s">
        <v>175</v>
      </c>
      <c r="G134" s="129"/>
    </row>
    <row r="135" spans="1:7" ht="13.5">
      <c r="A135" s="2038" t="s">
        <v>676</v>
      </c>
      <c r="B135" s="2038" t="s">
        <v>432</v>
      </c>
      <c r="C135" s="126" t="s">
        <v>963</v>
      </c>
      <c r="D135" s="126" t="s">
        <v>964</v>
      </c>
      <c r="E135" s="127" t="s">
        <v>965</v>
      </c>
      <c r="F135" s="129" t="s">
        <v>966</v>
      </c>
      <c r="G135" s="130" t="s">
        <v>967</v>
      </c>
    </row>
    <row r="136" spans="1:7" ht="13.5">
      <c r="A136" s="1964"/>
      <c r="B136" s="1964"/>
      <c r="C136" s="126" t="s">
        <v>968</v>
      </c>
      <c r="D136" s="126" t="s">
        <v>914</v>
      </c>
      <c r="E136" s="127" t="s">
        <v>969</v>
      </c>
      <c r="F136" s="129" t="s">
        <v>970</v>
      </c>
      <c r="G136" s="130" t="s">
        <v>971</v>
      </c>
    </row>
    <row r="137" spans="1:7" ht="13.5">
      <c r="A137" s="1964"/>
      <c r="B137" s="1964"/>
      <c r="C137" s="126" t="s">
        <v>154</v>
      </c>
      <c r="D137" s="126" t="s">
        <v>142</v>
      </c>
      <c r="E137" s="2039" t="s">
        <v>234</v>
      </c>
      <c r="F137" s="129" t="s">
        <v>155</v>
      </c>
      <c r="G137" s="129"/>
    </row>
    <row r="138" spans="1:7" ht="13.5">
      <c r="A138" s="1964"/>
      <c r="B138" s="2038" t="s">
        <v>434</v>
      </c>
      <c r="C138" s="126" t="s">
        <v>972</v>
      </c>
      <c r="D138" s="126" t="s">
        <v>177</v>
      </c>
      <c r="E138" s="1969"/>
      <c r="F138" s="129" t="s">
        <v>973</v>
      </c>
      <c r="G138" s="129"/>
    </row>
    <row r="139" spans="1:7" ht="27">
      <c r="A139" s="1964"/>
      <c r="B139" s="1964"/>
      <c r="C139" s="126" t="s">
        <v>144</v>
      </c>
      <c r="D139" s="126" t="s">
        <v>145</v>
      </c>
      <c r="E139" s="1969"/>
      <c r="F139" s="129" t="s">
        <v>146</v>
      </c>
      <c r="G139" s="129"/>
    </row>
    <row r="140" spans="1:7" ht="13.5">
      <c r="A140" s="1964"/>
      <c r="B140" s="1964"/>
      <c r="C140" s="126" t="s">
        <v>974</v>
      </c>
      <c r="D140" s="126" t="s">
        <v>956</v>
      </c>
      <c r="E140" s="1969"/>
      <c r="F140" s="129" t="s">
        <v>975</v>
      </c>
      <c r="G140" s="129"/>
    </row>
    <row r="141" spans="1:7" ht="13.5">
      <c r="A141" s="1964"/>
      <c r="B141" s="1964"/>
      <c r="C141" s="126" t="s">
        <v>176</v>
      </c>
      <c r="D141" s="126" t="s">
        <v>177</v>
      </c>
      <c r="E141" s="1969"/>
      <c r="F141" s="129" t="s">
        <v>178</v>
      </c>
      <c r="G141" s="129"/>
    </row>
    <row r="142" spans="1:7" ht="13.5">
      <c r="A142" s="1964"/>
      <c r="B142" s="1964"/>
      <c r="C142" s="126" t="s">
        <v>976</v>
      </c>
      <c r="D142" s="126" t="s">
        <v>142</v>
      </c>
      <c r="E142" s="1969"/>
      <c r="F142" s="129" t="s">
        <v>977</v>
      </c>
      <c r="G142" s="129"/>
    </row>
    <row r="143" spans="1:7" ht="13.5">
      <c r="A143" s="1964"/>
      <c r="B143" s="2038" t="s">
        <v>435</v>
      </c>
      <c r="C143" s="126" t="s">
        <v>978</v>
      </c>
      <c r="D143" s="126" t="s">
        <v>964</v>
      </c>
      <c r="E143" s="1969"/>
      <c r="F143" s="129" t="s">
        <v>979</v>
      </c>
      <c r="G143" s="129"/>
    </row>
    <row r="144" spans="1:7" ht="13.5">
      <c r="A144" s="1964"/>
      <c r="B144" s="1964"/>
      <c r="C144" s="126" t="s">
        <v>980</v>
      </c>
      <c r="D144" s="126" t="s">
        <v>142</v>
      </c>
      <c r="E144" s="1969"/>
      <c r="F144" s="129" t="s">
        <v>981</v>
      </c>
      <c r="G144" s="129"/>
    </row>
    <row r="145" spans="1:7" ht="13.5">
      <c r="A145" s="1964"/>
      <c r="B145" s="1964"/>
      <c r="C145" s="126" t="s">
        <v>982</v>
      </c>
      <c r="D145" s="126" t="s">
        <v>983</v>
      </c>
      <c r="E145" s="1969"/>
      <c r="F145" s="129" t="s">
        <v>984</v>
      </c>
      <c r="G145" s="129"/>
    </row>
    <row r="146" spans="1:7" ht="13.5">
      <c r="A146" s="1964"/>
      <c r="B146" s="1964"/>
      <c r="C146" s="126" t="s">
        <v>985</v>
      </c>
      <c r="D146" s="126" t="s">
        <v>986</v>
      </c>
      <c r="E146" s="1969"/>
      <c r="F146" s="131" t="s">
        <v>987</v>
      </c>
      <c r="G146" s="131"/>
    </row>
    <row r="147" spans="1:7" ht="13.5">
      <c r="A147" s="1964"/>
      <c r="B147" s="1964"/>
      <c r="C147" s="126" t="s">
        <v>988</v>
      </c>
      <c r="D147" s="126" t="s">
        <v>142</v>
      </c>
      <c r="E147" s="1969"/>
      <c r="F147" s="129" t="s">
        <v>989</v>
      </c>
      <c r="G147" s="129"/>
    </row>
    <row r="148" spans="1:7" ht="13.5">
      <c r="A148" s="1964"/>
      <c r="B148" s="1964"/>
      <c r="C148" s="126" t="s">
        <v>990</v>
      </c>
      <c r="D148" s="126" t="s">
        <v>943</v>
      </c>
      <c r="E148" s="1969"/>
      <c r="F148" s="129" t="s">
        <v>991</v>
      </c>
      <c r="G148" s="129"/>
    </row>
    <row r="149" spans="1:7" ht="13.5">
      <c r="A149" s="2038" t="s">
        <v>709</v>
      </c>
      <c r="B149" s="2038" t="s">
        <v>432</v>
      </c>
      <c r="C149" s="126" t="s">
        <v>992</v>
      </c>
      <c r="D149" s="126" t="s">
        <v>993</v>
      </c>
      <c r="E149" s="1969"/>
      <c r="F149" s="129" t="s">
        <v>994</v>
      </c>
      <c r="G149" s="129"/>
    </row>
    <row r="150" spans="1:7" ht="27">
      <c r="A150" s="1964"/>
      <c r="B150" s="1964"/>
      <c r="C150" s="126" t="s">
        <v>995</v>
      </c>
      <c r="D150" s="126" t="s">
        <v>174</v>
      </c>
      <c r="E150" s="1969"/>
      <c r="F150" s="129" t="s">
        <v>996</v>
      </c>
      <c r="G150" s="129"/>
    </row>
    <row r="151" spans="1:7" ht="13.5">
      <c r="A151" s="1964"/>
      <c r="B151" s="1964"/>
      <c r="C151" s="126" t="s">
        <v>997</v>
      </c>
      <c r="D151" s="126" t="s">
        <v>986</v>
      </c>
      <c r="E151" s="2039" t="s">
        <v>965</v>
      </c>
      <c r="F151" s="129" t="s">
        <v>998</v>
      </c>
      <c r="G151" s="130" t="s">
        <v>999</v>
      </c>
    </row>
    <row r="152" spans="1:7" ht="13.5">
      <c r="A152" s="1964"/>
      <c r="B152" s="1964"/>
      <c r="C152" s="126" t="s">
        <v>165</v>
      </c>
      <c r="D152" s="126" t="s">
        <v>166</v>
      </c>
      <c r="E152" s="1969"/>
      <c r="F152" s="129" t="s">
        <v>167</v>
      </c>
      <c r="G152" s="129"/>
    </row>
    <row r="153" spans="1:7" ht="13.5">
      <c r="A153" s="1964"/>
      <c r="B153" s="1964"/>
      <c r="C153" s="126" t="s">
        <v>168</v>
      </c>
      <c r="D153" s="126" t="s">
        <v>166</v>
      </c>
      <c r="E153" s="1969"/>
      <c r="F153" s="129" t="s">
        <v>169</v>
      </c>
      <c r="G153" s="129"/>
    </row>
    <row r="154" spans="1:7" ht="13.5">
      <c r="A154" s="1964"/>
      <c r="B154" s="1964"/>
      <c r="C154" s="126" t="s">
        <v>1000</v>
      </c>
      <c r="D154" s="132" t="s">
        <v>145</v>
      </c>
      <c r="E154" s="1969"/>
      <c r="F154" s="129" t="s">
        <v>1001</v>
      </c>
      <c r="G154" s="129"/>
    </row>
    <row r="155" spans="1:7" ht="27">
      <c r="A155" s="1964"/>
      <c r="B155" s="1964"/>
      <c r="C155" s="126" t="s">
        <v>1002</v>
      </c>
      <c r="D155" s="126" t="s">
        <v>986</v>
      </c>
      <c r="E155" s="2039" t="s">
        <v>234</v>
      </c>
      <c r="F155" s="131" t="s">
        <v>1003</v>
      </c>
      <c r="G155" s="131"/>
    </row>
    <row r="156" spans="1:7" ht="13.5">
      <c r="A156" s="1964"/>
      <c r="B156" s="2038" t="s">
        <v>434</v>
      </c>
      <c r="C156" s="126" t="s">
        <v>1004</v>
      </c>
      <c r="D156" s="126" t="s">
        <v>487</v>
      </c>
      <c r="E156" s="1969"/>
      <c r="F156" s="129" t="s">
        <v>1005</v>
      </c>
      <c r="G156" s="129"/>
    </row>
    <row r="157" spans="1:7" ht="13.5">
      <c r="A157" s="1964"/>
      <c r="B157" s="1964"/>
      <c r="C157" s="126" t="s">
        <v>1006</v>
      </c>
      <c r="D157" s="126" t="s">
        <v>993</v>
      </c>
      <c r="E157" s="1969"/>
      <c r="F157" s="129" t="s">
        <v>1007</v>
      </c>
      <c r="G157" s="129"/>
    </row>
    <row r="158" spans="1:7" ht="13.5">
      <c r="A158" s="133" t="s">
        <v>3886</v>
      </c>
      <c r="B158" s="134" t="s">
        <v>646</v>
      </c>
      <c r="C158" s="134" t="s">
        <v>647</v>
      </c>
      <c r="D158" s="134" t="s">
        <v>648</v>
      </c>
      <c r="E158" s="135" t="s">
        <v>649</v>
      </c>
      <c r="F158" s="17" t="s">
        <v>650</v>
      </c>
      <c r="G158" s="17"/>
    </row>
    <row r="159" spans="1:7" ht="27">
      <c r="A159" s="136" t="s">
        <v>652</v>
      </c>
      <c r="B159" s="137" t="s">
        <v>435</v>
      </c>
      <c r="C159" s="137" t="s">
        <v>1008</v>
      </c>
      <c r="D159" s="137" t="s">
        <v>914</v>
      </c>
      <c r="E159" s="138" t="s">
        <v>188</v>
      </c>
      <c r="F159" s="18" t="s">
        <v>1009</v>
      </c>
      <c r="G159" s="18"/>
    </row>
    <row r="160" spans="1:7" ht="13.5">
      <c r="A160" s="2034" t="s">
        <v>676</v>
      </c>
      <c r="B160" s="2034" t="s">
        <v>432</v>
      </c>
      <c r="C160" s="137" t="s">
        <v>1010</v>
      </c>
      <c r="D160" s="137" t="s">
        <v>1011</v>
      </c>
      <c r="E160" s="138" t="s">
        <v>1012</v>
      </c>
      <c r="F160" s="18" t="s">
        <v>1013</v>
      </c>
      <c r="G160" s="18"/>
    </row>
    <row r="161" spans="1:7" ht="13.5">
      <c r="A161" s="1964"/>
      <c r="B161" s="1964"/>
      <c r="C161" s="137" t="s">
        <v>1014</v>
      </c>
      <c r="D161" s="137" t="s">
        <v>1015</v>
      </c>
      <c r="E161" s="2035" t="s">
        <v>188</v>
      </c>
      <c r="F161" s="18" t="s">
        <v>1016</v>
      </c>
      <c r="G161" s="18"/>
    </row>
    <row r="162" spans="1:7" ht="27">
      <c r="A162" s="1964"/>
      <c r="B162" s="2034" t="s">
        <v>435</v>
      </c>
      <c r="C162" s="137" t="s">
        <v>1017</v>
      </c>
      <c r="D162" s="137" t="s">
        <v>1018</v>
      </c>
      <c r="E162" s="1969"/>
      <c r="F162" s="18" t="s">
        <v>1019</v>
      </c>
      <c r="G162" s="18"/>
    </row>
    <row r="163" spans="1:7" ht="13.5">
      <c r="A163" s="1964"/>
      <c r="B163" s="1964"/>
      <c r="C163" s="137" t="s">
        <v>1020</v>
      </c>
      <c r="D163" s="137" t="s">
        <v>667</v>
      </c>
      <c r="E163" s="1969"/>
      <c r="F163" s="18" t="s">
        <v>1021</v>
      </c>
      <c r="G163" s="18"/>
    </row>
    <row r="164" spans="1:7" ht="27">
      <c r="A164" s="2034" t="s">
        <v>709</v>
      </c>
      <c r="B164" s="2034" t="s">
        <v>432</v>
      </c>
      <c r="C164" s="139" t="s">
        <v>3887</v>
      </c>
      <c r="D164" s="137" t="s">
        <v>1022</v>
      </c>
      <c r="E164" s="1969"/>
      <c r="F164" s="18" t="s">
        <v>1023</v>
      </c>
      <c r="G164" s="18"/>
    </row>
    <row r="165" spans="1:7" ht="13.5">
      <c r="A165" s="1964"/>
      <c r="B165" s="1964"/>
      <c r="C165" s="139" t="s">
        <v>3888</v>
      </c>
      <c r="D165" s="137" t="s">
        <v>1018</v>
      </c>
      <c r="E165" s="1969"/>
      <c r="F165" s="18" t="s">
        <v>1024</v>
      </c>
      <c r="G165" s="18"/>
    </row>
    <row r="166" spans="1:7" ht="13.5">
      <c r="A166" s="1964"/>
      <c r="B166" s="1964"/>
      <c r="C166" s="139" t="s">
        <v>3889</v>
      </c>
      <c r="D166" s="137" t="s">
        <v>1025</v>
      </c>
      <c r="E166" s="1969"/>
      <c r="F166" s="18" t="s">
        <v>1026</v>
      </c>
      <c r="G166" s="18"/>
    </row>
    <row r="167" spans="1:7" ht="13.5">
      <c r="A167" s="1964"/>
      <c r="B167" s="1964"/>
      <c r="C167" s="139" t="s">
        <v>3890</v>
      </c>
      <c r="D167" s="137" t="s">
        <v>1027</v>
      </c>
      <c r="E167" s="1969"/>
      <c r="F167" s="18" t="s">
        <v>1028</v>
      </c>
      <c r="G167" s="18"/>
    </row>
    <row r="168" spans="1:7" ht="13.5">
      <c r="A168" s="1964"/>
      <c r="B168" s="1964"/>
      <c r="C168" s="139" t="s">
        <v>3891</v>
      </c>
      <c r="D168" s="137" t="s">
        <v>1018</v>
      </c>
      <c r="E168" s="138" t="s">
        <v>1029</v>
      </c>
      <c r="F168" s="18" t="s">
        <v>1030</v>
      </c>
      <c r="G168" s="18"/>
    </row>
    <row r="169" spans="1:7" ht="13.5">
      <c r="A169" s="1964"/>
      <c r="B169" s="2034" t="s">
        <v>434</v>
      </c>
      <c r="C169" s="139" t="s">
        <v>3892</v>
      </c>
      <c r="D169" s="137" t="s">
        <v>1018</v>
      </c>
      <c r="E169" s="2035" t="s">
        <v>188</v>
      </c>
      <c r="F169" s="18" t="s">
        <v>1031</v>
      </c>
      <c r="G169" s="18"/>
    </row>
    <row r="170" spans="1:7" ht="13.5">
      <c r="A170" s="1964"/>
      <c r="B170" s="1964"/>
      <c r="C170" s="139" t="s">
        <v>3893</v>
      </c>
      <c r="D170" s="137" t="s">
        <v>1032</v>
      </c>
      <c r="E170" s="1969"/>
      <c r="F170" s="18" t="s">
        <v>1033</v>
      </c>
      <c r="G170" s="18"/>
    </row>
    <row r="171" spans="1:7" ht="27">
      <c r="A171" s="1964"/>
      <c r="B171" s="137" t="s">
        <v>435</v>
      </c>
      <c r="C171" s="139" t="s">
        <v>3894</v>
      </c>
      <c r="D171" s="137" t="s">
        <v>1034</v>
      </c>
      <c r="E171" s="1969"/>
      <c r="F171" s="18" t="s">
        <v>1035</v>
      </c>
      <c r="G171" s="18"/>
    </row>
    <row r="172" spans="1:7" ht="13.5">
      <c r="A172" s="140" t="s">
        <v>3895</v>
      </c>
      <c r="B172" s="141" t="s">
        <v>646</v>
      </c>
      <c r="C172" s="141" t="s">
        <v>647</v>
      </c>
      <c r="D172" s="141" t="s">
        <v>648</v>
      </c>
      <c r="E172" s="142" t="s">
        <v>649</v>
      </c>
      <c r="F172" s="143" t="s">
        <v>650</v>
      </c>
      <c r="G172" s="143"/>
    </row>
    <row r="173" spans="1:7" ht="13.5">
      <c r="A173" s="144" t="s">
        <v>652</v>
      </c>
      <c r="B173" s="145" t="s">
        <v>435</v>
      </c>
      <c r="C173" s="145" t="s">
        <v>1036</v>
      </c>
      <c r="D173" s="145" t="s">
        <v>1037</v>
      </c>
      <c r="E173" s="146" t="s">
        <v>1038</v>
      </c>
      <c r="F173" s="147" t="s">
        <v>1039</v>
      </c>
      <c r="G173" s="147"/>
    </row>
    <row r="174" spans="1:7" ht="13.5">
      <c r="A174" s="2036" t="s">
        <v>676</v>
      </c>
      <c r="B174" s="145" t="s">
        <v>432</v>
      </c>
      <c r="C174" s="145" t="s">
        <v>1040</v>
      </c>
      <c r="D174" s="145" t="s">
        <v>487</v>
      </c>
      <c r="E174" s="2037" t="s">
        <v>1041</v>
      </c>
      <c r="F174" s="148" t="s">
        <v>1042</v>
      </c>
      <c r="G174" s="148"/>
    </row>
    <row r="175" spans="1:7" ht="13.5">
      <c r="A175" s="1964"/>
      <c r="B175" s="2036" t="s">
        <v>434</v>
      </c>
      <c r="C175" s="145" t="s">
        <v>1043</v>
      </c>
      <c r="D175" s="145" t="s">
        <v>667</v>
      </c>
      <c r="E175" s="1969"/>
      <c r="F175" s="148" t="s">
        <v>1044</v>
      </c>
      <c r="G175" s="148"/>
    </row>
    <row r="176" spans="1:7" ht="13.5">
      <c r="A176" s="1964"/>
      <c r="B176" s="1964"/>
      <c r="C176" s="145" t="s">
        <v>1045</v>
      </c>
      <c r="D176" s="145" t="s">
        <v>914</v>
      </c>
      <c r="E176" s="1969"/>
      <c r="F176" s="148" t="s">
        <v>1046</v>
      </c>
      <c r="G176" s="148"/>
    </row>
    <row r="177" spans="1:7" ht="13.5">
      <c r="A177" s="1964"/>
      <c r="B177" s="1964"/>
      <c r="C177" s="145" t="s">
        <v>1047</v>
      </c>
      <c r="D177" s="145" t="s">
        <v>1048</v>
      </c>
      <c r="E177" s="1969"/>
      <c r="F177" s="148" t="s">
        <v>1049</v>
      </c>
      <c r="G177" s="148"/>
    </row>
    <row r="178" spans="1:7" ht="13.5">
      <c r="A178" s="1964"/>
      <c r="B178" s="1964"/>
      <c r="C178" s="149" t="s">
        <v>3896</v>
      </c>
      <c r="D178" s="145" t="s">
        <v>1025</v>
      </c>
      <c r="E178" s="1969"/>
      <c r="F178" s="148" t="s">
        <v>1050</v>
      </c>
      <c r="G178" s="148"/>
    </row>
    <row r="179" spans="1:7" ht="13.5">
      <c r="A179" s="1964"/>
      <c r="B179" s="2036" t="s">
        <v>435</v>
      </c>
      <c r="C179" s="149" t="s">
        <v>3897</v>
      </c>
      <c r="D179" s="145" t="s">
        <v>914</v>
      </c>
      <c r="E179" s="1969"/>
      <c r="F179" s="148" t="s">
        <v>1051</v>
      </c>
      <c r="G179" s="148"/>
    </row>
    <row r="180" spans="1:7" ht="27">
      <c r="A180" s="1964"/>
      <c r="B180" s="1964"/>
      <c r="C180" s="145" t="s">
        <v>1052</v>
      </c>
      <c r="D180" s="145" t="s">
        <v>914</v>
      </c>
      <c r="E180" s="146" t="s">
        <v>1038</v>
      </c>
      <c r="F180" s="148" t="s">
        <v>1053</v>
      </c>
      <c r="G180" s="148"/>
    </row>
    <row r="181" spans="1:7" ht="13.5">
      <c r="A181" s="1964"/>
      <c r="B181" s="1964"/>
      <c r="C181" s="149" t="s">
        <v>3898</v>
      </c>
      <c r="D181" s="145" t="s">
        <v>1054</v>
      </c>
      <c r="E181" s="146" t="s">
        <v>1041</v>
      </c>
      <c r="F181" s="148" t="s">
        <v>1055</v>
      </c>
      <c r="G181" s="148"/>
    </row>
    <row r="182" spans="1:7" ht="13.5">
      <c r="A182" s="1964"/>
      <c r="B182" s="1964"/>
      <c r="C182" s="145" t="s">
        <v>1056</v>
      </c>
      <c r="D182" s="145" t="s">
        <v>914</v>
      </c>
      <c r="E182" s="146" t="s">
        <v>1038</v>
      </c>
      <c r="F182" s="148" t="s">
        <v>1057</v>
      </c>
      <c r="G182" s="148"/>
    </row>
    <row r="183" spans="1:7" ht="13.5">
      <c r="A183" s="1964"/>
      <c r="B183" s="1964"/>
      <c r="C183" s="149" t="s">
        <v>3899</v>
      </c>
      <c r="D183" s="145" t="s">
        <v>667</v>
      </c>
      <c r="E183" s="146" t="s">
        <v>1038</v>
      </c>
      <c r="F183" s="147" t="s">
        <v>1058</v>
      </c>
      <c r="G183" s="147"/>
    </row>
    <row r="184" spans="1:7" ht="13.5">
      <c r="A184" s="1964"/>
      <c r="B184" s="1964"/>
      <c r="C184" s="149" t="s">
        <v>3900</v>
      </c>
      <c r="D184" s="145" t="s">
        <v>1059</v>
      </c>
      <c r="E184" s="146" t="s">
        <v>1012</v>
      </c>
      <c r="F184" s="147" t="s">
        <v>1060</v>
      </c>
      <c r="G184" s="147"/>
    </row>
    <row r="185" spans="1:7">
      <c r="A185" s="2008" t="s">
        <v>709</v>
      </c>
      <c r="B185" s="2008" t="s">
        <v>434</v>
      </c>
      <c r="C185" s="2009" t="s">
        <v>3901</v>
      </c>
      <c r="D185" s="2008" t="s">
        <v>1022</v>
      </c>
      <c r="E185" s="2008" t="s">
        <v>1041</v>
      </c>
      <c r="F185" s="2010" t="s">
        <v>1061</v>
      </c>
      <c r="G185" s="2011" t="s">
        <v>481</v>
      </c>
    </row>
    <row r="186" spans="1:7" ht="24" customHeight="1">
      <c r="A186" s="1964"/>
      <c r="B186" s="1964"/>
      <c r="C186" s="1964"/>
      <c r="D186" s="1964"/>
      <c r="E186" s="1964"/>
      <c r="F186" s="1964"/>
      <c r="G186" s="2012"/>
    </row>
    <row r="187" spans="1:7" ht="13.5">
      <c r="A187" s="150" t="s">
        <v>3902</v>
      </c>
      <c r="B187" s="151" t="s">
        <v>646</v>
      </c>
      <c r="C187" s="151" t="s">
        <v>647</v>
      </c>
      <c r="D187" s="151" t="s">
        <v>648</v>
      </c>
      <c r="E187" s="152" t="s">
        <v>649</v>
      </c>
      <c r="F187" s="153" t="s">
        <v>650</v>
      </c>
      <c r="G187" s="153"/>
    </row>
    <row r="188" spans="1:7" ht="13.5">
      <c r="A188" s="2032" t="s">
        <v>652</v>
      </c>
      <c r="B188" s="2032" t="s">
        <v>432</v>
      </c>
      <c r="C188" s="154" t="s">
        <v>1062</v>
      </c>
      <c r="D188" s="154" t="s">
        <v>1063</v>
      </c>
      <c r="E188" s="155" t="s">
        <v>662</v>
      </c>
      <c r="F188" s="156" t="s">
        <v>1064</v>
      </c>
      <c r="G188" s="157" t="s">
        <v>3850</v>
      </c>
    </row>
    <row r="189" spans="1:7" ht="13.5">
      <c r="A189" s="1964"/>
      <c r="B189" s="1964"/>
      <c r="C189" s="154" t="s">
        <v>1065</v>
      </c>
      <c r="D189" s="154" t="s">
        <v>1025</v>
      </c>
      <c r="E189" s="2033" t="s">
        <v>1012</v>
      </c>
      <c r="F189" s="156" t="s">
        <v>1066</v>
      </c>
      <c r="G189" s="156"/>
    </row>
    <row r="190" spans="1:7" ht="13.5">
      <c r="A190" s="1964"/>
      <c r="B190" s="1964"/>
      <c r="C190" s="154" t="s">
        <v>1067</v>
      </c>
      <c r="D190" s="154" t="s">
        <v>783</v>
      </c>
      <c r="E190" s="1969"/>
      <c r="F190" s="156" t="s">
        <v>1068</v>
      </c>
      <c r="G190" s="156"/>
    </row>
    <row r="191" spans="1:7" ht="13.5">
      <c r="A191" s="1964"/>
      <c r="B191" s="1964"/>
      <c r="C191" s="154" t="s">
        <v>1069</v>
      </c>
      <c r="D191" s="154" t="s">
        <v>1025</v>
      </c>
      <c r="E191" s="1969"/>
      <c r="F191" s="156" t="s">
        <v>1070</v>
      </c>
      <c r="G191" s="156"/>
    </row>
    <row r="192" spans="1:7" ht="13.5">
      <c r="A192" s="1964"/>
      <c r="B192" s="2032" t="s">
        <v>434</v>
      </c>
      <c r="C192" s="154" t="s">
        <v>1071</v>
      </c>
      <c r="D192" s="154" t="s">
        <v>1054</v>
      </c>
      <c r="E192" s="1969"/>
      <c r="F192" s="157" t="s">
        <v>3903</v>
      </c>
      <c r="G192" s="157"/>
    </row>
    <row r="193" spans="1:7" ht="13.5">
      <c r="A193" s="1964"/>
      <c r="B193" s="1964"/>
      <c r="C193" s="154" t="s">
        <v>1072</v>
      </c>
      <c r="D193" s="154" t="s">
        <v>1054</v>
      </c>
      <c r="E193" s="1969"/>
      <c r="F193" s="156" t="s">
        <v>1073</v>
      </c>
      <c r="G193" s="156"/>
    </row>
    <row r="194" spans="1:7" ht="13.5">
      <c r="A194" s="1964"/>
      <c r="B194" s="1964"/>
      <c r="C194" s="154" t="s">
        <v>1074</v>
      </c>
      <c r="D194" s="154" t="s">
        <v>681</v>
      </c>
      <c r="E194" s="155" t="s">
        <v>682</v>
      </c>
      <c r="F194" s="156" t="s">
        <v>1075</v>
      </c>
      <c r="G194" s="156"/>
    </row>
    <row r="195" spans="1:7" ht="13.5">
      <c r="A195" s="1964"/>
      <c r="B195" s="1964"/>
      <c r="C195" s="154" t="s">
        <v>1076</v>
      </c>
      <c r="D195" s="154" t="s">
        <v>783</v>
      </c>
      <c r="E195" s="2033" t="s">
        <v>1012</v>
      </c>
      <c r="F195" s="156" t="s">
        <v>1077</v>
      </c>
      <c r="G195" s="156"/>
    </row>
    <row r="196" spans="1:7" ht="13.5">
      <c r="A196" s="1964"/>
      <c r="B196" s="1964"/>
      <c r="C196" s="154" t="s">
        <v>1078</v>
      </c>
      <c r="D196" s="154" t="s">
        <v>1079</v>
      </c>
      <c r="E196" s="1969"/>
      <c r="F196" s="156" t="s">
        <v>1080</v>
      </c>
      <c r="G196" s="156"/>
    </row>
    <row r="197" spans="1:7" ht="13.5">
      <c r="A197" s="1964"/>
      <c r="B197" s="1964"/>
      <c r="C197" s="154" t="s">
        <v>666</v>
      </c>
      <c r="D197" s="154" t="s">
        <v>667</v>
      </c>
      <c r="E197" s="155" t="s">
        <v>188</v>
      </c>
      <c r="F197" s="156" t="s">
        <v>1081</v>
      </c>
      <c r="G197" s="156"/>
    </row>
    <row r="198" spans="1:7" ht="13.5">
      <c r="A198" s="1964"/>
      <c r="B198" s="2032" t="s">
        <v>435</v>
      </c>
      <c r="C198" s="154" t="s">
        <v>1082</v>
      </c>
      <c r="D198" s="154" t="s">
        <v>956</v>
      </c>
      <c r="E198" s="155" t="s">
        <v>234</v>
      </c>
      <c r="F198" s="156" t="s">
        <v>1083</v>
      </c>
      <c r="G198" s="156"/>
    </row>
    <row r="199" spans="1:7" ht="13.5">
      <c r="A199" s="1964"/>
      <c r="B199" s="1964"/>
      <c r="C199" s="154" t="s">
        <v>1084</v>
      </c>
      <c r="D199" s="154" t="s">
        <v>893</v>
      </c>
      <c r="E199" s="155" t="s">
        <v>226</v>
      </c>
      <c r="F199" s="156" t="s">
        <v>1085</v>
      </c>
      <c r="G199" s="156"/>
    </row>
    <row r="200" spans="1:7" ht="13.5">
      <c r="A200" s="1964"/>
      <c r="B200" s="1964"/>
      <c r="C200" s="154" t="s">
        <v>1086</v>
      </c>
      <c r="D200" s="154" t="s">
        <v>1027</v>
      </c>
      <c r="E200" s="2033" t="s">
        <v>1012</v>
      </c>
      <c r="F200" s="156" t="s">
        <v>1087</v>
      </c>
      <c r="G200" s="156"/>
    </row>
    <row r="201" spans="1:7" ht="13.5">
      <c r="A201" s="1964"/>
      <c r="B201" s="1964"/>
      <c r="C201" s="154" t="s">
        <v>1088</v>
      </c>
      <c r="D201" s="154" t="s">
        <v>1054</v>
      </c>
      <c r="E201" s="1969"/>
      <c r="F201" s="156" t="s">
        <v>1089</v>
      </c>
      <c r="G201" s="156"/>
    </row>
    <row r="202" spans="1:7" ht="13.5">
      <c r="A202" s="1964"/>
      <c r="B202" s="1964"/>
      <c r="C202" s="154" t="s">
        <v>1090</v>
      </c>
      <c r="D202" s="154" t="s">
        <v>1054</v>
      </c>
      <c r="E202" s="1969"/>
      <c r="F202" s="156" t="s">
        <v>1091</v>
      </c>
      <c r="G202" s="156"/>
    </row>
    <row r="203" spans="1:7" ht="13.5">
      <c r="A203" s="1964"/>
      <c r="B203" s="1964"/>
      <c r="C203" s="154" t="s">
        <v>1092</v>
      </c>
      <c r="D203" s="154" t="s">
        <v>914</v>
      </c>
      <c r="E203" s="1969"/>
      <c r="F203" s="156" t="s">
        <v>1093</v>
      </c>
      <c r="G203" s="156"/>
    </row>
    <row r="204" spans="1:7" ht="13.5">
      <c r="A204" s="1964"/>
      <c r="B204" s="1964"/>
      <c r="C204" s="154" t="s">
        <v>1094</v>
      </c>
      <c r="D204" s="154" t="s">
        <v>1079</v>
      </c>
      <c r="E204" s="1969"/>
      <c r="F204" s="156" t="s">
        <v>1095</v>
      </c>
      <c r="G204" s="156"/>
    </row>
    <row r="205" spans="1:7" ht="13.5">
      <c r="A205" s="1964"/>
      <c r="B205" s="1964"/>
      <c r="C205" s="154" t="s">
        <v>1096</v>
      </c>
      <c r="D205" s="154" t="s">
        <v>174</v>
      </c>
      <c r="E205" s="155" t="s">
        <v>965</v>
      </c>
      <c r="F205" s="156" t="s">
        <v>1097</v>
      </c>
      <c r="G205" s="156"/>
    </row>
    <row r="206" spans="1:7" ht="13.5">
      <c r="A206" s="1964"/>
      <c r="B206" s="1964"/>
      <c r="C206" s="154" t="s">
        <v>1098</v>
      </c>
      <c r="D206" s="154" t="s">
        <v>1079</v>
      </c>
      <c r="E206" s="2033" t="s">
        <v>1041</v>
      </c>
      <c r="F206" s="156" t="s">
        <v>1099</v>
      </c>
      <c r="G206" s="156"/>
    </row>
    <row r="207" spans="1:7" ht="13.5">
      <c r="A207" s="1964"/>
      <c r="B207" s="1964"/>
      <c r="C207" s="154" t="s">
        <v>1100</v>
      </c>
      <c r="D207" s="154" t="s">
        <v>1027</v>
      </c>
      <c r="E207" s="1969"/>
      <c r="F207" s="156" t="s">
        <v>1101</v>
      </c>
      <c r="G207" s="156"/>
    </row>
    <row r="208" spans="1:7" ht="13.5">
      <c r="A208" s="1964"/>
      <c r="B208" s="1964"/>
      <c r="C208" s="154" t="s">
        <v>1102</v>
      </c>
      <c r="D208" s="154" t="s">
        <v>1054</v>
      </c>
      <c r="E208" s="155" t="s">
        <v>1012</v>
      </c>
      <c r="F208" s="156" t="s">
        <v>1103</v>
      </c>
      <c r="G208" s="156"/>
    </row>
    <row r="209" spans="1:7" ht="13.5">
      <c r="A209" s="2032" t="s">
        <v>676</v>
      </c>
      <c r="B209" s="2032" t="s">
        <v>432</v>
      </c>
      <c r="C209" s="154" t="s">
        <v>1104</v>
      </c>
      <c r="D209" s="154" t="s">
        <v>654</v>
      </c>
      <c r="E209" s="155" t="s">
        <v>200</v>
      </c>
      <c r="F209" s="156" t="s">
        <v>1105</v>
      </c>
      <c r="G209" s="156"/>
    </row>
    <row r="210" spans="1:7" ht="13.5">
      <c r="A210" s="1964"/>
      <c r="B210" s="1964"/>
      <c r="C210" s="154" t="s">
        <v>1106</v>
      </c>
      <c r="D210" s="154" t="s">
        <v>775</v>
      </c>
      <c r="E210" s="155" t="s">
        <v>219</v>
      </c>
      <c r="F210" s="156" t="s">
        <v>1107</v>
      </c>
      <c r="G210" s="156"/>
    </row>
    <row r="211" spans="1:7" ht="13.5">
      <c r="A211" s="1964"/>
      <c r="B211" s="1964"/>
      <c r="C211" s="154" t="s">
        <v>1108</v>
      </c>
      <c r="D211" s="154" t="s">
        <v>870</v>
      </c>
      <c r="E211" s="155" t="s">
        <v>211</v>
      </c>
      <c r="F211" s="156" t="s">
        <v>1109</v>
      </c>
      <c r="G211" s="156"/>
    </row>
    <row r="212" spans="1:7" ht="27">
      <c r="A212" s="1964"/>
      <c r="B212" s="1964"/>
      <c r="C212" s="154" t="s">
        <v>1110</v>
      </c>
      <c r="D212" s="154" t="s">
        <v>926</v>
      </c>
      <c r="E212" s="2033" t="s">
        <v>226</v>
      </c>
      <c r="F212" s="156" t="s">
        <v>1111</v>
      </c>
      <c r="G212" s="156"/>
    </row>
    <row r="213" spans="1:7" ht="13.5">
      <c r="A213" s="1964"/>
      <c r="B213" s="1964"/>
      <c r="C213" s="154" t="s">
        <v>1112</v>
      </c>
      <c r="D213" s="154" t="s">
        <v>880</v>
      </c>
      <c r="E213" s="1969"/>
      <c r="F213" s="156" t="s">
        <v>1113</v>
      </c>
      <c r="G213" s="156"/>
    </row>
    <row r="214" spans="1:7" ht="13.5">
      <c r="A214" s="1964"/>
      <c r="B214" s="1964"/>
      <c r="C214" s="154" t="s">
        <v>1114</v>
      </c>
      <c r="D214" s="154" t="s">
        <v>898</v>
      </c>
      <c r="E214" s="1969"/>
      <c r="F214" s="156" t="s">
        <v>1115</v>
      </c>
      <c r="G214" s="156"/>
    </row>
    <row r="215" spans="1:7" ht="13.5">
      <c r="A215" s="1964"/>
      <c r="B215" s="1964"/>
      <c r="C215" s="154" t="s">
        <v>1116</v>
      </c>
      <c r="D215" s="154" t="s">
        <v>667</v>
      </c>
      <c r="E215" s="155" t="s">
        <v>1012</v>
      </c>
      <c r="F215" s="156" t="s">
        <v>1117</v>
      </c>
      <c r="G215" s="156"/>
    </row>
    <row r="216" spans="1:7" ht="13.5">
      <c r="A216" s="1964"/>
      <c r="B216" s="1964"/>
      <c r="C216" s="154" t="s">
        <v>1118</v>
      </c>
      <c r="D216" s="154" t="s">
        <v>1054</v>
      </c>
      <c r="E216" s="155" t="s">
        <v>1029</v>
      </c>
      <c r="F216" s="156" t="s">
        <v>1119</v>
      </c>
      <c r="G216" s="156"/>
    </row>
    <row r="217" spans="1:7" ht="13.5">
      <c r="A217" s="1964"/>
      <c r="B217" s="1964"/>
      <c r="C217" s="154" t="s">
        <v>1120</v>
      </c>
      <c r="D217" s="154" t="s">
        <v>1025</v>
      </c>
      <c r="E217" s="155" t="s">
        <v>1012</v>
      </c>
      <c r="F217" s="156" t="s">
        <v>1121</v>
      </c>
      <c r="G217" s="156"/>
    </row>
    <row r="218" spans="1:7" ht="13.5">
      <c r="A218" s="1964"/>
      <c r="B218" s="1964"/>
      <c r="C218" s="154" t="s">
        <v>1122</v>
      </c>
      <c r="D218" s="154" t="s">
        <v>1027</v>
      </c>
      <c r="E218" s="155" t="s">
        <v>1041</v>
      </c>
      <c r="F218" s="156" t="s">
        <v>1123</v>
      </c>
      <c r="G218" s="156"/>
    </row>
    <row r="219" spans="1:7" ht="13.5">
      <c r="A219" s="1964"/>
      <c r="B219" s="1964"/>
      <c r="C219" s="154" t="s">
        <v>1124</v>
      </c>
      <c r="D219" s="154" t="s">
        <v>1054</v>
      </c>
      <c r="E219" s="155" t="s">
        <v>1029</v>
      </c>
      <c r="F219" s="156" t="s">
        <v>1125</v>
      </c>
      <c r="G219" s="156"/>
    </row>
    <row r="220" spans="1:7" ht="13.5">
      <c r="A220" s="1964"/>
      <c r="B220" s="2032" t="s">
        <v>434</v>
      </c>
      <c r="C220" s="154" t="s">
        <v>1126</v>
      </c>
      <c r="D220" s="154" t="s">
        <v>720</v>
      </c>
      <c r="E220" s="155" t="s">
        <v>682</v>
      </c>
      <c r="F220" s="156" t="s">
        <v>1127</v>
      </c>
      <c r="G220" s="158" t="s">
        <v>1128</v>
      </c>
    </row>
    <row r="221" spans="1:7" ht="13.5">
      <c r="A221" s="1964"/>
      <c r="B221" s="1964"/>
      <c r="C221" s="154" t="s">
        <v>1129</v>
      </c>
      <c r="D221" s="154" t="s">
        <v>850</v>
      </c>
      <c r="E221" s="2033" t="s">
        <v>211</v>
      </c>
      <c r="F221" s="156" t="s">
        <v>1130</v>
      </c>
      <c r="G221" s="156"/>
    </row>
    <row r="222" spans="1:7" ht="13.5">
      <c r="A222" s="1964"/>
      <c r="B222" s="1964"/>
      <c r="C222" s="154" t="s">
        <v>1131</v>
      </c>
      <c r="D222" s="154" t="s">
        <v>1132</v>
      </c>
      <c r="E222" s="1969"/>
      <c r="F222" s="156" t="s">
        <v>1133</v>
      </c>
      <c r="G222" s="156"/>
    </row>
    <row r="223" spans="1:7" ht="13.5">
      <c r="A223" s="1964"/>
      <c r="B223" s="1964"/>
      <c r="C223" s="154" t="s">
        <v>1134</v>
      </c>
      <c r="D223" s="154" t="s">
        <v>870</v>
      </c>
      <c r="E223" s="1969"/>
      <c r="F223" s="156" t="s">
        <v>1135</v>
      </c>
      <c r="G223" s="156"/>
    </row>
    <row r="224" spans="1:7" ht="13.5">
      <c r="A224" s="1964"/>
      <c r="B224" s="1964"/>
      <c r="C224" s="154" t="s">
        <v>1136</v>
      </c>
      <c r="D224" s="154" t="s">
        <v>1137</v>
      </c>
      <c r="E224" s="155" t="s">
        <v>226</v>
      </c>
      <c r="F224" s="156" t="s">
        <v>1138</v>
      </c>
      <c r="G224" s="156"/>
    </row>
    <row r="225" spans="1:7" ht="13.5">
      <c r="A225" s="1964"/>
      <c r="B225" s="1964"/>
      <c r="C225" s="154" t="s">
        <v>1139</v>
      </c>
      <c r="D225" s="154" t="s">
        <v>1140</v>
      </c>
      <c r="E225" s="2033" t="s">
        <v>234</v>
      </c>
      <c r="F225" s="156" t="s">
        <v>1141</v>
      </c>
      <c r="G225" s="156"/>
    </row>
    <row r="226" spans="1:7" ht="13.5">
      <c r="A226" s="1964"/>
      <c r="B226" s="1964"/>
      <c r="C226" s="154" t="s">
        <v>1142</v>
      </c>
      <c r="D226" s="154" t="s">
        <v>145</v>
      </c>
      <c r="E226" s="1969"/>
      <c r="F226" s="156" t="s">
        <v>1143</v>
      </c>
      <c r="G226" s="158" t="s">
        <v>1144</v>
      </c>
    </row>
    <row r="227" spans="1:7" ht="13.5">
      <c r="A227" s="1964"/>
      <c r="B227" s="1964"/>
      <c r="C227" s="154" t="s">
        <v>1145</v>
      </c>
      <c r="D227" s="154" t="s">
        <v>1054</v>
      </c>
      <c r="E227" s="155" t="s">
        <v>1012</v>
      </c>
      <c r="F227" s="156" t="s">
        <v>1146</v>
      </c>
      <c r="G227" s="156"/>
    </row>
    <row r="228" spans="1:7" ht="13.5">
      <c r="A228" s="1964"/>
      <c r="B228" s="1964"/>
      <c r="C228" s="159" t="s">
        <v>3904</v>
      </c>
      <c r="D228" s="154" t="s">
        <v>1048</v>
      </c>
      <c r="E228" s="155" t="s">
        <v>1041</v>
      </c>
      <c r="F228" s="156" t="s">
        <v>1147</v>
      </c>
      <c r="G228" s="156"/>
    </row>
    <row r="229" spans="1:7" ht="13.5">
      <c r="A229" s="1964"/>
      <c r="B229" s="1964"/>
      <c r="C229" s="154" t="s">
        <v>1148</v>
      </c>
      <c r="D229" s="154" t="s">
        <v>914</v>
      </c>
      <c r="E229" s="2033" t="s">
        <v>188</v>
      </c>
      <c r="F229" s="156" t="s">
        <v>1149</v>
      </c>
      <c r="G229" s="156"/>
    </row>
    <row r="230" spans="1:7" ht="13.5">
      <c r="A230" s="1964"/>
      <c r="B230" s="1964"/>
      <c r="C230" s="154" t="s">
        <v>1150</v>
      </c>
      <c r="D230" s="154" t="s">
        <v>1151</v>
      </c>
      <c r="E230" s="1969"/>
      <c r="F230" s="156" t="s">
        <v>1152</v>
      </c>
      <c r="G230" s="156"/>
    </row>
    <row r="231" spans="1:7" ht="13.5">
      <c r="A231" s="1964"/>
      <c r="B231" s="1964"/>
      <c r="C231" s="154" t="s">
        <v>1153</v>
      </c>
      <c r="D231" s="154" t="s">
        <v>1018</v>
      </c>
      <c r="E231" s="155" t="s">
        <v>1029</v>
      </c>
      <c r="F231" s="156" t="s">
        <v>1154</v>
      </c>
      <c r="G231" s="156"/>
    </row>
    <row r="232" spans="1:7" ht="13.5">
      <c r="A232" s="1964"/>
      <c r="B232" s="2032" t="s">
        <v>435</v>
      </c>
      <c r="C232" s="154" t="s">
        <v>1155</v>
      </c>
      <c r="D232" s="154" t="s">
        <v>720</v>
      </c>
      <c r="E232" s="155" t="s">
        <v>200</v>
      </c>
      <c r="F232" s="156" t="s">
        <v>1156</v>
      </c>
      <c r="G232" s="156"/>
    </row>
    <row r="233" spans="1:7" ht="13.5">
      <c r="A233" s="1964"/>
      <c r="B233" s="1964"/>
      <c r="C233" s="154" t="s">
        <v>917</v>
      </c>
      <c r="D233" s="154" t="s">
        <v>918</v>
      </c>
      <c r="E233" s="2033" t="s">
        <v>226</v>
      </c>
      <c r="F233" s="156" t="s">
        <v>1157</v>
      </c>
      <c r="G233" s="156"/>
    </row>
    <row r="234" spans="1:7" ht="13.5">
      <c r="A234" s="1964"/>
      <c r="B234" s="1964"/>
      <c r="C234" s="154" t="s">
        <v>1158</v>
      </c>
      <c r="D234" s="154" t="s">
        <v>898</v>
      </c>
      <c r="E234" s="1969"/>
      <c r="F234" s="156" t="s">
        <v>1159</v>
      </c>
      <c r="G234" s="156"/>
    </row>
    <row r="235" spans="1:7" ht="13.5">
      <c r="A235" s="1964"/>
      <c r="B235" s="1964"/>
      <c r="C235" s="154" t="s">
        <v>1160</v>
      </c>
      <c r="D235" s="154" t="s">
        <v>1048</v>
      </c>
      <c r="E235" s="2033" t="s">
        <v>1012</v>
      </c>
      <c r="F235" s="156" t="s">
        <v>1161</v>
      </c>
      <c r="G235" s="156"/>
    </row>
    <row r="236" spans="1:7" ht="13.5">
      <c r="A236" s="1964"/>
      <c r="B236" s="1964"/>
      <c r="C236" s="154" t="s">
        <v>1162</v>
      </c>
      <c r="D236" s="154" t="s">
        <v>1032</v>
      </c>
      <c r="E236" s="1969"/>
      <c r="F236" s="156" t="s">
        <v>1163</v>
      </c>
      <c r="G236" s="156"/>
    </row>
    <row r="237" spans="1:7" ht="13.5">
      <c r="A237" s="1964"/>
      <c r="B237" s="1964"/>
      <c r="C237" s="154" t="s">
        <v>1164</v>
      </c>
      <c r="D237" s="154" t="s">
        <v>783</v>
      </c>
      <c r="E237" s="1969"/>
      <c r="F237" s="156" t="s">
        <v>1165</v>
      </c>
      <c r="G237" s="158" t="s">
        <v>1166</v>
      </c>
    </row>
    <row r="238" spans="1:7" ht="13.5">
      <c r="A238" s="1964"/>
      <c r="B238" s="1964"/>
      <c r="C238" s="154" t="s">
        <v>1167</v>
      </c>
      <c r="D238" s="154" t="s">
        <v>1168</v>
      </c>
      <c r="E238" s="1969"/>
      <c r="F238" s="156" t="s">
        <v>1169</v>
      </c>
      <c r="G238" s="156"/>
    </row>
    <row r="239" spans="1:7" ht="13.5">
      <c r="A239" s="1964"/>
      <c r="B239" s="1964"/>
      <c r="C239" s="154" t="s">
        <v>1170</v>
      </c>
      <c r="D239" s="154" t="s">
        <v>1018</v>
      </c>
      <c r="E239" s="1969"/>
      <c r="F239" s="156" t="s">
        <v>1171</v>
      </c>
      <c r="G239" s="156"/>
    </row>
    <row r="240" spans="1:7" ht="13.5">
      <c r="A240" s="1964"/>
      <c r="B240" s="1964"/>
      <c r="C240" s="154" t="s">
        <v>1172</v>
      </c>
      <c r="D240" s="154" t="s">
        <v>1018</v>
      </c>
      <c r="E240" s="2033" t="s">
        <v>1041</v>
      </c>
      <c r="F240" s="156" t="s">
        <v>1173</v>
      </c>
      <c r="G240" s="156"/>
    </row>
    <row r="241" spans="1:7" ht="13.5">
      <c r="A241" s="1964"/>
      <c r="B241" s="1964"/>
      <c r="C241" s="154" t="s">
        <v>1174</v>
      </c>
      <c r="D241" s="154" t="s">
        <v>1048</v>
      </c>
      <c r="E241" s="1969"/>
      <c r="F241" s="156" t="s">
        <v>1175</v>
      </c>
      <c r="G241" s="156"/>
    </row>
    <row r="242" spans="1:7" ht="13.5">
      <c r="A242" s="1964"/>
      <c r="B242" s="1964"/>
      <c r="C242" s="154" t="s">
        <v>1176</v>
      </c>
      <c r="D242" s="154" t="s">
        <v>1177</v>
      </c>
      <c r="E242" s="2033" t="s">
        <v>188</v>
      </c>
      <c r="F242" s="156" t="s">
        <v>1178</v>
      </c>
      <c r="G242" s="156"/>
    </row>
    <row r="243" spans="1:7" ht="13.5">
      <c r="A243" s="1964"/>
      <c r="B243" s="1964"/>
      <c r="C243" s="154" t="s">
        <v>1020</v>
      </c>
      <c r="D243" s="154" t="s">
        <v>667</v>
      </c>
      <c r="E243" s="1969"/>
      <c r="F243" s="156" t="s">
        <v>1021</v>
      </c>
      <c r="G243" s="156"/>
    </row>
    <row r="244" spans="1:7" ht="13.5">
      <c r="A244" s="1964"/>
      <c r="B244" s="1964"/>
      <c r="C244" s="154" t="s">
        <v>1179</v>
      </c>
      <c r="D244" s="154" t="s">
        <v>914</v>
      </c>
      <c r="E244" s="155" t="s">
        <v>1012</v>
      </c>
      <c r="F244" s="156" t="s">
        <v>1180</v>
      </c>
      <c r="G244" s="156"/>
    </row>
    <row r="245" spans="1:7" ht="27">
      <c r="A245" s="1941"/>
      <c r="B245" s="1941"/>
      <c r="C245" s="160" t="s">
        <v>1181</v>
      </c>
      <c r="D245" s="160" t="s">
        <v>1182</v>
      </c>
      <c r="E245" s="161" t="s">
        <v>1029</v>
      </c>
      <c r="F245" s="162" t="s">
        <v>1183</v>
      </c>
      <c r="G245" s="162"/>
    </row>
    <row r="246" spans="1:7" ht="13.5">
      <c r="A246" s="2025" t="s">
        <v>709</v>
      </c>
      <c r="B246" s="2025" t="s">
        <v>432</v>
      </c>
      <c r="C246" s="153" t="s">
        <v>1184</v>
      </c>
      <c r="D246" s="153" t="s">
        <v>1185</v>
      </c>
      <c r="E246" s="153" t="s">
        <v>226</v>
      </c>
      <c r="F246" s="156" t="s">
        <v>1186</v>
      </c>
      <c r="G246" s="156"/>
    </row>
    <row r="247" spans="1:7" ht="13.5">
      <c r="A247" s="1919"/>
      <c r="B247" s="1919"/>
      <c r="C247" s="153" t="s">
        <v>1187</v>
      </c>
      <c r="D247" s="153" t="s">
        <v>1022</v>
      </c>
      <c r="E247" s="153" t="s">
        <v>1029</v>
      </c>
      <c r="F247" s="156" t="s">
        <v>1188</v>
      </c>
      <c r="G247" s="157" t="s">
        <v>3905</v>
      </c>
    </row>
    <row r="248" spans="1:7" ht="13.5">
      <c r="A248" s="1919"/>
      <c r="B248" s="1919"/>
      <c r="C248" s="153" t="s">
        <v>1189</v>
      </c>
      <c r="D248" s="153" t="s">
        <v>1190</v>
      </c>
      <c r="E248" s="2025" t="s">
        <v>1012</v>
      </c>
      <c r="F248" s="156" t="s">
        <v>1191</v>
      </c>
      <c r="G248" s="156"/>
    </row>
    <row r="249" spans="1:7" ht="13.5">
      <c r="A249" s="1919"/>
      <c r="B249" s="1919"/>
      <c r="C249" s="153" t="s">
        <v>1192</v>
      </c>
      <c r="D249" s="153" t="s">
        <v>722</v>
      </c>
      <c r="E249" s="1919"/>
      <c r="F249" s="156" t="s">
        <v>1193</v>
      </c>
      <c r="G249" s="156"/>
    </row>
    <row r="250" spans="1:7" ht="13.5">
      <c r="A250" s="1919"/>
      <c r="B250" s="1919"/>
      <c r="C250" s="163" t="s">
        <v>3906</v>
      </c>
      <c r="D250" s="164" t="s">
        <v>1048</v>
      </c>
      <c r="E250" s="1919"/>
      <c r="F250" s="165" t="s">
        <v>1194</v>
      </c>
      <c r="G250" s="165"/>
    </row>
    <row r="251" spans="1:7" ht="13.5">
      <c r="A251" s="1919"/>
      <c r="B251" s="1919"/>
      <c r="C251" s="164" t="s">
        <v>1195</v>
      </c>
      <c r="D251" s="153" t="s">
        <v>1018</v>
      </c>
      <c r="E251" s="1919"/>
      <c r="F251" s="156" t="s">
        <v>1196</v>
      </c>
      <c r="G251" s="158" t="s">
        <v>1197</v>
      </c>
    </row>
    <row r="252" spans="1:7" ht="13.5">
      <c r="A252" s="1919"/>
      <c r="B252" s="1919"/>
      <c r="C252" s="163" t="s">
        <v>3907</v>
      </c>
      <c r="D252" s="164" t="s">
        <v>914</v>
      </c>
      <c r="E252" s="1919"/>
      <c r="F252" s="165" t="s">
        <v>1198</v>
      </c>
      <c r="G252" s="165"/>
    </row>
    <row r="253" spans="1:7" ht="13.5">
      <c r="A253" s="1919"/>
      <c r="B253" s="1919"/>
      <c r="C253" s="153" t="s">
        <v>1199</v>
      </c>
      <c r="D253" s="153" t="s">
        <v>1200</v>
      </c>
      <c r="E253" s="153" t="s">
        <v>1201</v>
      </c>
      <c r="F253" s="156" t="s">
        <v>1202</v>
      </c>
      <c r="G253" s="156"/>
    </row>
    <row r="254" spans="1:7" ht="13.5">
      <c r="A254" s="1919"/>
      <c r="B254" s="2025" t="s">
        <v>434</v>
      </c>
      <c r="C254" s="164" t="s">
        <v>1203</v>
      </c>
      <c r="D254" s="164" t="s">
        <v>1048</v>
      </c>
      <c r="E254" s="2025" t="s">
        <v>1012</v>
      </c>
      <c r="F254" s="165" t="s">
        <v>1204</v>
      </c>
      <c r="G254" s="165"/>
    </row>
    <row r="255" spans="1:7" ht="13.5">
      <c r="A255" s="1919"/>
      <c r="B255" s="1919"/>
      <c r="C255" s="153" t="s">
        <v>1205</v>
      </c>
      <c r="D255" s="153" t="s">
        <v>1059</v>
      </c>
      <c r="E255" s="1919"/>
      <c r="F255" s="156" t="s">
        <v>1206</v>
      </c>
      <c r="G255" s="156"/>
    </row>
    <row r="256" spans="1:7" ht="13.5">
      <c r="A256" s="1919"/>
      <c r="B256" s="2025" t="s">
        <v>435</v>
      </c>
      <c r="C256" s="153" t="s">
        <v>1207</v>
      </c>
      <c r="D256" s="153" t="s">
        <v>1022</v>
      </c>
      <c r="E256" s="1919"/>
      <c r="F256" s="156" t="s">
        <v>1208</v>
      </c>
      <c r="G256" s="156"/>
    </row>
    <row r="257" spans="1:7" ht="13.5">
      <c r="A257" s="1919"/>
      <c r="B257" s="1919"/>
      <c r="C257" s="166" t="s">
        <v>1209</v>
      </c>
      <c r="D257" s="166" t="s">
        <v>1210</v>
      </c>
      <c r="E257" s="166" t="s">
        <v>226</v>
      </c>
      <c r="F257" s="158" t="s">
        <v>1211</v>
      </c>
      <c r="G257" s="158" t="s">
        <v>1212</v>
      </c>
    </row>
    <row r="258" spans="1:7" ht="13.5">
      <c r="A258" s="167" t="s">
        <v>3908</v>
      </c>
      <c r="B258" s="168" t="s">
        <v>646</v>
      </c>
      <c r="C258" s="168" t="s">
        <v>647</v>
      </c>
      <c r="D258" s="168" t="s">
        <v>648</v>
      </c>
      <c r="E258" s="169" t="s">
        <v>649</v>
      </c>
      <c r="F258" s="170" t="s">
        <v>650</v>
      </c>
      <c r="G258" s="170"/>
    </row>
    <row r="259" spans="1:7" ht="13.5">
      <c r="A259" s="2026" t="s">
        <v>676</v>
      </c>
      <c r="B259" s="2026" t="s">
        <v>432</v>
      </c>
      <c r="C259" s="168" t="s">
        <v>1213</v>
      </c>
      <c r="D259" s="168" t="s">
        <v>672</v>
      </c>
      <c r="E259" s="169" t="s">
        <v>662</v>
      </c>
      <c r="F259" s="171" t="s">
        <v>1214</v>
      </c>
      <c r="G259" s="171"/>
    </row>
    <row r="260" spans="1:7" ht="13.5">
      <c r="A260" s="1964"/>
      <c r="B260" s="1964"/>
      <c r="C260" s="168" t="s">
        <v>1215</v>
      </c>
      <c r="D260" s="168" t="s">
        <v>1048</v>
      </c>
      <c r="E260" s="2027" t="s">
        <v>1012</v>
      </c>
      <c r="F260" s="171" t="s">
        <v>1216</v>
      </c>
      <c r="G260" s="171"/>
    </row>
    <row r="261" spans="1:7" ht="13.5">
      <c r="A261" s="1964"/>
      <c r="B261" s="2026" t="s">
        <v>434</v>
      </c>
      <c r="C261" s="168" t="s">
        <v>1217</v>
      </c>
      <c r="D261" s="168" t="s">
        <v>1018</v>
      </c>
      <c r="E261" s="1969"/>
      <c r="F261" s="171" t="s">
        <v>1218</v>
      </c>
      <c r="G261" s="171"/>
    </row>
    <row r="262" spans="1:7" ht="13.5">
      <c r="A262" s="1964"/>
      <c r="B262" s="1964"/>
      <c r="C262" s="168" t="s">
        <v>1219</v>
      </c>
      <c r="D262" s="168" t="s">
        <v>1048</v>
      </c>
      <c r="E262" s="1969"/>
      <c r="F262" s="171" t="s">
        <v>1220</v>
      </c>
      <c r="G262" s="171"/>
    </row>
    <row r="263" spans="1:7" ht="13.5">
      <c r="A263" s="1964"/>
      <c r="B263" s="1964"/>
      <c r="C263" s="168" t="s">
        <v>1221</v>
      </c>
      <c r="D263" s="168" t="s">
        <v>1048</v>
      </c>
      <c r="E263" s="1969"/>
      <c r="F263" s="171" t="s">
        <v>1222</v>
      </c>
      <c r="G263" s="171"/>
    </row>
    <row r="264" spans="1:7" ht="13.5">
      <c r="A264" s="1964"/>
      <c r="B264" s="1964"/>
      <c r="C264" s="168" t="s">
        <v>1223</v>
      </c>
      <c r="D264" s="168" t="s">
        <v>783</v>
      </c>
      <c r="E264" s="1969"/>
      <c r="F264" s="171" t="s">
        <v>1224</v>
      </c>
      <c r="G264" s="171"/>
    </row>
    <row r="265" spans="1:7" ht="13.5">
      <c r="A265" s="1964"/>
      <c r="B265" s="1964"/>
      <c r="C265" s="168" t="s">
        <v>1225</v>
      </c>
      <c r="D265" s="168" t="s">
        <v>783</v>
      </c>
      <c r="E265" s="1969"/>
      <c r="F265" s="171" t="s">
        <v>1226</v>
      </c>
      <c r="G265" s="171"/>
    </row>
    <row r="266" spans="1:7" ht="13.5">
      <c r="A266" s="1964"/>
      <c r="B266" s="1964"/>
      <c r="C266" s="168" t="s">
        <v>1227</v>
      </c>
      <c r="D266" s="168" t="s">
        <v>1048</v>
      </c>
      <c r="E266" s="169" t="s">
        <v>1029</v>
      </c>
      <c r="F266" s="171" t="s">
        <v>1228</v>
      </c>
      <c r="G266" s="171"/>
    </row>
    <row r="267" spans="1:7" ht="13.5">
      <c r="A267" s="1964"/>
      <c r="B267" s="1964"/>
      <c r="C267" s="168" t="s">
        <v>1229</v>
      </c>
      <c r="D267" s="168" t="s">
        <v>1054</v>
      </c>
      <c r="E267" s="169" t="s">
        <v>1041</v>
      </c>
      <c r="F267" s="171" t="s">
        <v>1230</v>
      </c>
      <c r="G267" s="171"/>
    </row>
    <row r="268" spans="1:7" ht="13.5">
      <c r="A268" s="1964"/>
      <c r="B268" s="1964"/>
      <c r="C268" s="168" t="s">
        <v>1231</v>
      </c>
      <c r="D268" s="168" t="s">
        <v>814</v>
      </c>
      <c r="E268" s="2027" t="s">
        <v>815</v>
      </c>
      <c r="F268" s="171" t="s">
        <v>1232</v>
      </c>
      <c r="G268" s="172" t="s">
        <v>1233</v>
      </c>
    </row>
    <row r="269" spans="1:7" ht="13.5">
      <c r="A269" s="1964"/>
      <c r="B269" s="2028" t="s">
        <v>435</v>
      </c>
      <c r="C269" s="173" t="s">
        <v>3909</v>
      </c>
      <c r="D269" s="168" t="s">
        <v>837</v>
      </c>
      <c r="E269" s="1969"/>
      <c r="F269" s="171" t="s">
        <v>1234</v>
      </c>
      <c r="G269" s="172" t="s">
        <v>1235</v>
      </c>
    </row>
    <row r="270" spans="1:7" ht="13.5">
      <c r="A270" s="1964"/>
      <c r="B270" s="1941"/>
      <c r="C270" s="173" t="s">
        <v>3910</v>
      </c>
      <c r="D270" s="168" t="s">
        <v>1079</v>
      </c>
      <c r="E270" s="169" t="s">
        <v>188</v>
      </c>
      <c r="F270" s="171" t="s">
        <v>1236</v>
      </c>
      <c r="G270" s="171"/>
    </row>
    <row r="271" spans="1:7" ht="13.5">
      <c r="A271" s="1964"/>
      <c r="B271" s="1941"/>
      <c r="C271" s="168" t="s">
        <v>1237</v>
      </c>
      <c r="D271" s="168" t="s">
        <v>174</v>
      </c>
      <c r="E271" s="169" t="s">
        <v>234</v>
      </c>
      <c r="F271" s="171" t="s">
        <v>1238</v>
      </c>
      <c r="G271" s="171"/>
    </row>
    <row r="272" spans="1:7" ht="13.5">
      <c r="A272" s="1964"/>
      <c r="B272" s="1941"/>
      <c r="C272" s="173" t="s">
        <v>3911</v>
      </c>
      <c r="D272" s="168" t="s">
        <v>1239</v>
      </c>
      <c r="E272" s="169" t="s">
        <v>662</v>
      </c>
      <c r="F272" s="171" t="s">
        <v>1240</v>
      </c>
      <c r="G272" s="171"/>
    </row>
    <row r="273" spans="1:7" ht="13.5">
      <c r="A273" s="1964"/>
      <c r="B273" s="1941"/>
      <c r="C273" s="168" t="s">
        <v>1241</v>
      </c>
      <c r="D273" s="168" t="s">
        <v>766</v>
      </c>
      <c r="E273" s="2027" t="s">
        <v>219</v>
      </c>
      <c r="F273" s="171" t="s">
        <v>1242</v>
      </c>
      <c r="G273" s="172" t="s">
        <v>1243</v>
      </c>
    </row>
    <row r="274" spans="1:7" ht="13.5">
      <c r="A274" s="1964"/>
      <c r="B274" s="1941"/>
      <c r="C274" s="168" t="s">
        <v>1244</v>
      </c>
      <c r="D274" s="168" t="s">
        <v>757</v>
      </c>
      <c r="E274" s="1969"/>
      <c r="F274" s="171" t="s">
        <v>1245</v>
      </c>
      <c r="G274" s="171"/>
    </row>
    <row r="275" spans="1:7" ht="13.5">
      <c r="A275" s="1964"/>
      <c r="B275" s="1941"/>
      <c r="C275" s="168" t="s">
        <v>1246</v>
      </c>
      <c r="D275" s="168" t="s">
        <v>1247</v>
      </c>
      <c r="E275" s="1969"/>
      <c r="F275" s="171" t="s">
        <v>1248</v>
      </c>
      <c r="G275" s="171"/>
    </row>
    <row r="276" spans="1:7" ht="13.5">
      <c r="A276" s="1964"/>
      <c r="B276" s="1941"/>
      <c r="C276" s="168" t="s">
        <v>1249</v>
      </c>
      <c r="D276" s="168" t="s">
        <v>926</v>
      </c>
      <c r="E276" s="2029" t="s">
        <v>226</v>
      </c>
      <c r="F276" s="171" t="s">
        <v>1250</v>
      </c>
      <c r="G276" s="171"/>
    </row>
    <row r="277" spans="1:7" ht="13.5">
      <c r="A277" s="1964"/>
      <c r="B277" s="1941"/>
      <c r="C277" s="168" t="s">
        <v>87</v>
      </c>
      <c r="D277" s="168" t="s">
        <v>1251</v>
      </c>
      <c r="E277" s="1984"/>
      <c r="F277" s="171" t="s">
        <v>1252</v>
      </c>
      <c r="G277" s="172" t="s">
        <v>1253</v>
      </c>
    </row>
    <row r="278" spans="1:7" ht="13.5">
      <c r="A278" s="1964"/>
      <c r="B278" s="1941"/>
      <c r="C278" s="168" t="s">
        <v>1254</v>
      </c>
      <c r="D278" s="168" t="s">
        <v>487</v>
      </c>
      <c r="E278" s="2030" t="s">
        <v>1012</v>
      </c>
      <c r="F278" s="171" t="s">
        <v>1255</v>
      </c>
      <c r="G278" s="171"/>
    </row>
    <row r="279" spans="1:7" ht="13.5">
      <c r="A279" s="1964"/>
      <c r="B279" s="1941"/>
      <c r="C279" s="168" t="s">
        <v>1256</v>
      </c>
      <c r="D279" s="168" t="s">
        <v>1048</v>
      </c>
      <c r="E279" s="2031"/>
      <c r="F279" s="171" t="s">
        <v>1257</v>
      </c>
      <c r="G279" s="171"/>
    </row>
    <row r="280" spans="1:7" ht="13.5">
      <c r="A280" s="1964"/>
      <c r="B280" s="1941"/>
      <c r="C280" s="168" t="s">
        <v>1258</v>
      </c>
      <c r="D280" s="168" t="s">
        <v>1054</v>
      </c>
      <c r="E280" s="2031"/>
      <c r="F280" s="171" t="s">
        <v>1259</v>
      </c>
      <c r="G280" s="174" t="s">
        <v>1197</v>
      </c>
    </row>
    <row r="281" spans="1:7" ht="13.5">
      <c r="A281" s="1941"/>
      <c r="B281" s="1941"/>
      <c r="C281" s="175" t="s">
        <v>1260</v>
      </c>
      <c r="D281" s="175" t="s">
        <v>1032</v>
      </c>
      <c r="E281" s="176" t="s">
        <v>1029</v>
      </c>
      <c r="F281" s="177" t="s">
        <v>1261</v>
      </c>
      <c r="G281" s="177"/>
    </row>
    <row r="282" spans="1:7" ht="13.5">
      <c r="A282" s="2017" t="s">
        <v>709</v>
      </c>
      <c r="B282" s="2017" t="s">
        <v>432</v>
      </c>
      <c r="C282" s="179" t="s">
        <v>3912</v>
      </c>
      <c r="D282" s="178" t="s">
        <v>1262</v>
      </c>
      <c r="E282" s="178" t="s">
        <v>1012</v>
      </c>
      <c r="F282" s="171" t="s">
        <v>1263</v>
      </c>
      <c r="G282" s="180"/>
    </row>
    <row r="283" spans="1:7" ht="13.5">
      <c r="A283" s="1919"/>
      <c r="B283" s="1919"/>
      <c r="C283" s="178" t="s">
        <v>1264</v>
      </c>
      <c r="D283" s="178" t="s">
        <v>870</v>
      </c>
      <c r="E283" s="2017" t="s">
        <v>211</v>
      </c>
      <c r="F283" s="171" t="s">
        <v>1265</v>
      </c>
      <c r="G283" s="174" t="s">
        <v>1128</v>
      </c>
    </row>
    <row r="284" spans="1:7" ht="13.5">
      <c r="A284" s="1919"/>
      <c r="B284" s="1919"/>
      <c r="C284" s="178" t="s">
        <v>1266</v>
      </c>
      <c r="D284" s="178" t="s">
        <v>1267</v>
      </c>
      <c r="E284" s="1919"/>
      <c r="F284" s="171" t="s">
        <v>1268</v>
      </c>
      <c r="G284" s="174" t="s">
        <v>1128</v>
      </c>
    </row>
    <row r="285" spans="1:7" ht="13.5">
      <c r="A285" s="1919"/>
      <c r="B285" s="1919"/>
      <c r="C285" s="179" t="s">
        <v>3913</v>
      </c>
      <c r="D285" s="178" t="s">
        <v>1269</v>
      </c>
      <c r="E285" s="178" t="s">
        <v>815</v>
      </c>
      <c r="F285" s="171" t="s">
        <v>1270</v>
      </c>
      <c r="G285" s="174" t="s">
        <v>1233</v>
      </c>
    </row>
    <row r="286" spans="1:7" ht="13.5">
      <c r="A286" s="1919"/>
      <c r="B286" s="1919"/>
      <c r="C286" s="178" t="s">
        <v>1271</v>
      </c>
      <c r="D286" s="178" t="s">
        <v>1272</v>
      </c>
      <c r="E286" s="178" t="s">
        <v>1273</v>
      </c>
      <c r="F286" s="171" t="s">
        <v>1274</v>
      </c>
      <c r="G286" s="174" t="s">
        <v>1275</v>
      </c>
    </row>
    <row r="287" spans="1:7" ht="13.5">
      <c r="A287" s="1919"/>
      <c r="B287" s="1919"/>
      <c r="C287" s="179" t="s">
        <v>3914</v>
      </c>
      <c r="D287" s="178" t="s">
        <v>1022</v>
      </c>
      <c r="E287" s="178" t="s">
        <v>1029</v>
      </c>
      <c r="F287" s="171" t="s">
        <v>1276</v>
      </c>
      <c r="G287" s="180"/>
    </row>
    <row r="288" spans="1:7" ht="13.5">
      <c r="A288" s="1919"/>
      <c r="B288" s="1919"/>
      <c r="C288" s="179" t="s">
        <v>3915</v>
      </c>
      <c r="D288" s="178" t="s">
        <v>1022</v>
      </c>
      <c r="E288" s="178" t="s">
        <v>1012</v>
      </c>
      <c r="F288" s="171" t="s">
        <v>1277</v>
      </c>
      <c r="G288" s="174" t="s">
        <v>1253</v>
      </c>
    </row>
    <row r="289" spans="1:7" ht="13.5">
      <c r="A289" s="1919"/>
      <c r="B289" s="178" t="s">
        <v>434</v>
      </c>
      <c r="C289" s="179" t="s">
        <v>3916</v>
      </c>
      <c r="D289" s="178" t="s">
        <v>1278</v>
      </c>
      <c r="E289" s="178" t="s">
        <v>875</v>
      </c>
      <c r="F289" s="171" t="s">
        <v>1279</v>
      </c>
      <c r="G289" s="174" t="s">
        <v>1280</v>
      </c>
    </row>
    <row r="290" spans="1:7" ht="13.5">
      <c r="A290" s="1919"/>
      <c r="B290" s="2017" t="s">
        <v>435</v>
      </c>
      <c r="C290" s="181" t="s">
        <v>1281</v>
      </c>
      <c r="D290" s="181" t="s">
        <v>1034</v>
      </c>
      <c r="E290" s="181" t="s">
        <v>1012</v>
      </c>
      <c r="F290" s="172" t="s">
        <v>1282</v>
      </c>
      <c r="G290" s="174" t="s">
        <v>1197</v>
      </c>
    </row>
    <row r="291" spans="1:7" ht="13.5">
      <c r="A291" s="1919"/>
      <c r="B291" s="1919"/>
      <c r="C291" s="179" t="s">
        <v>3917</v>
      </c>
      <c r="D291" s="178" t="s">
        <v>1283</v>
      </c>
      <c r="E291" s="178" t="s">
        <v>226</v>
      </c>
      <c r="F291" s="171" t="s">
        <v>1284</v>
      </c>
      <c r="G291" s="180"/>
    </row>
    <row r="292" spans="1:7" ht="13.5">
      <c r="A292" s="2014" t="s">
        <v>3918</v>
      </c>
      <c r="B292" s="182" t="s">
        <v>646</v>
      </c>
      <c r="C292" s="182" t="s">
        <v>647</v>
      </c>
      <c r="D292" s="182" t="s">
        <v>648</v>
      </c>
      <c r="E292" s="183" t="s">
        <v>649</v>
      </c>
      <c r="F292" s="182" t="s">
        <v>650</v>
      </c>
      <c r="G292" s="184" t="s">
        <v>651</v>
      </c>
    </row>
    <row r="293" spans="1:7" ht="13.5">
      <c r="A293" s="1919"/>
      <c r="B293" s="185" t="s">
        <v>3919</v>
      </c>
      <c r="C293" s="186" t="s">
        <v>3920</v>
      </c>
      <c r="D293" s="187" t="s">
        <v>1054</v>
      </c>
      <c r="E293" s="188" t="s">
        <v>3921</v>
      </c>
      <c r="F293" s="189" t="s">
        <v>3922</v>
      </c>
      <c r="G293" s="2016" t="s">
        <v>3923</v>
      </c>
    </row>
    <row r="294" spans="1:7" ht="13.5">
      <c r="A294" s="1919"/>
      <c r="B294" s="2013" t="s">
        <v>3924</v>
      </c>
      <c r="C294" s="186" t="s">
        <v>3925</v>
      </c>
      <c r="D294" s="186" t="s">
        <v>3926</v>
      </c>
      <c r="E294" s="188" t="s">
        <v>3921</v>
      </c>
      <c r="F294" s="189" t="s">
        <v>3927</v>
      </c>
      <c r="G294" s="1941"/>
    </row>
    <row r="295" spans="1:7" ht="13.5">
      <c r="A295" s="1919"/>
      <c r="B295" s="1919"/>
      <c r="C295" s="187" t="s">
        <v>1124</v>
      </c>
      <c r="D295" s="187" t="s">
        <v>1054</v>
      </c>
      <c r="E295" s="188" t="s">
        <v>3928</v>
      </c>
      <c r="F295" s="190" t="s">
        <v>1125</v>
      </c>
      <c r="G295" s="1941"/>
    </row>
    <row r="296" spans="1:7" ht="13.5">
      <c r="A296" s="1919"/>
      <c r="B296" s="1919"/>
      <c r="C296" s="187" t="s">
        <v>1145</v>
      </c>
      <c r="D296" s="187" t="s">
        <v>1054</v>
      </c>
      <c r="E296" s="191" t="s">
        <v>1012</v>
      </c>
      <c r="F296" s="189" t="s">
        <v>3929</v>
      </c>
      <c r="G296" s="1941"/>
    </row>
    <row r="297" spans="1:7" ht="13.5">
      <c r="A297" s="1919"/>
      <c r="B297" s="1919"/>
      <c r="C297" s="192" t="s">
        <v>1285</v>
      </c>
      <c r="D297" s="187" t="s">
        <v>1048</v>
      </c>
      <c r="E297" s="191" t="s">
        <v>1041</v>
      </c>
      <c r="F297" s="190" t="s">
        <v>1147</v>
      </c>
      <c r="G297" s="1941"/>
    </row>
    <row r="298" spans="1:7" ht="13.5">
      <c r="A298" s="1919"/>
      <c r="B298" s="1919"/>
      <c r="C298" s="193" t="s">
        <v>1286</v>
      </c>
      <c r="D298" s="186" t="s">
        <v>3926</v>
      </c>
      <c r="E298" s="191" t="s">
        <v>1041</v>
      </c>
      <c r="F298" s="194" t="s">
        <v>1287</v>
      </c>
      <c r="G298" s="1941"/>
    </row>
    <row r="299" spans="1:7" ht="13.5">
      <c r="A299" s="1919"/>
      <c r="B299" s="1919"/>
      <c r="C299" s="186" t="s">
        <v>3930</v>
      </c>
      <c r="D299" s="186" t="s">
        <v>3931</v>
      </c>
      <c r="E299" s="188" t="s">
        <v>3932</v>
      </c>
      <c r="F299" s="189" t="s">
        <v>3933</v>
      </c>
      <c r="G299" s="1941"/>
    </row>
    <row r="300" spans="1:7" ht="13.5">
      <c r="A300" s="1919"/>
      <c r="B300" s="2018" t="s">
        <v>3934</v>
      </c>
      <c r="C300" s="186" t="s">
        <v>3935</v>
      </c>
      <c r="D300" s="186" t="s">
        <v>3936</v>
      </c>
      <c r="E300" s="188" t="s">
        <v>3937</v>
      </c>
      <c r="F300" s="189" t="s">
        <v>3938</v>
      </c>
      <c r="G300" s="1941"/>
    </row>
    <row r="301" spans="1:7" ht="13.5">
      <c r="A301" s="1919"/>
      <c r="B301" s="1941"/>
      <c r="C301" s="186" t="s">
        <v>3939</v>
      </c>
      <c r="D301" s="186" t="s">
        <v>3940</v>
      </c>
      <c r="E301" s="188" t="s">
        <v>3937</v>
      </c>
      <c r="F301" s="189" t="s">
        <v>3941</v>
      </c>
      <c r="G301" s="1941"/>
    </row>
    <row r="302" spans="1:7" ht="13.5">
      <c r="A302" s="2015"/>
      <c r="B302" s="1941"/>
      <c r="C302" s="195" t="s">
        <v>3942</v>
      </c>
      <c r="D302" s="195" t="s">
        <v>3943</v>
      </c>
      <c r="E302" s="196" t="s">
        <v>3932</v>
      </c>
      <c r="F302" s="189" t="s">
        <v>3944</v>
      </c>
      <c r="G302" s="1964"/>
    </row>
    <row r="303" spans="1:7" ht="13.5">
      <c r="A303" s="2019" t="s">
        <v>3945</v>
      </c>
      <c r="B303" s="198" t="s">
        <v>646</v>
      </c>
      <c r="C303" s="198" t="s">
        <v>647</v>
      </c>
      <c r="D303" s="198" t="s">
        <v>648</v>
      </c>
      <c r="E303" s="199" t="s">
        <v>649</v>
      </c>
      <c r="F303" s="198" t="s">
        <v>650</v>
      </c>
      <c r="G303" s="197" t="s">
        <v>3946</v>
      </c>
    </row>
    <row r="304" spans="1:7" ht="13.5">
      <c r="A304" s="1919"/>
      <c r="B304" s="2019" t="s">
        <v>3919</v>
      </c>
      <c r="C304" s="197" t="s">
        <v>3947</v>
      </c>
      <c r="D304" s="197" t="s">
        <v>3931</v>
      </c>
      <c r="E304" s="2021" t="s">
        <v>3921</v>
      </c>
      <c r="F304" s="200" t="s">
        <v>3948</v>
      </c>
      <c r="G304" s="2022" t="s">
        <v>3949</v>
      </c>
    </row>
    <row r="305" spans="1:7" ht="13.5">
      <c r="A305" s="1919"/>
      <c r="B305" s="1919"/>
      <c r="C305" s="197" t="s">
        <v>3950</v>
      </c>
      <c r="D305" s="197" t="s">
        <v>3926</v>
      </c>
      <c r="E305" s="1984"/>
      <c r="F305" s="200" t="s">
        <v>3951</v>
      </c>
      <c r="G305" s="2023"/>
    </row>
    <row r="306" spans="1:7" ht="13.5">
      <c r="A306" s="1919"/>
      <c r="B306" s="2019" t="s">
        <v>3924</v>
      </c>
      <c r="C306" s="197" t="s">
        <v>3952</v>
      </c>
      <c r="D306" s="197" t="s">
        <v>3931</v>
      </c>
      <c r="E306" s="1984"/>
      <c r="F306" s="200" t="s">
        <v>3953</v>
      </c>
      <c r="G306" s="2023"/>
    </row>
    <row r="307" spans="1:7">
      <c r="A307" s="1919"/>
      <c r="B307" s="1919"/>
      <c r="C307" s="2019" t="s">
        <v>3954</v>
      </c>
      <c r="D307" s="2019" t="s">
        <v>3943</v>
      </c>
      <c r="E307" s="1984"/>
      <c r="F307" s="2020" t="s">
        <v>3955</v>
      </c>
      <c r="G307" s="2023"/>
    </row>
    <row r="308" spans="1:7" ht="24" customHeight="1">
      <c r="A308" s="1919"/>
      <c r="B308" s="1919"/>
      <c r="C308" s="1919"/>
      <c r="D308" s="1919"/>
      <c r="E308" s="1984"/>
      <c r="F308" s="1919"/>
      <c r="G308" s="2023"/>
    </row>
    <row r="309" spans="1:7" ht="13.5">
      <c r="A309" s="1919"/>
      <c r="B309" s="1919"/>
      <c r="C309" s="197" t="s">
        <v>3956</v>
      </c>
      <c r="D309" s="197" t="s">
        <v>3943</v>
      </c>
      <c r="E309" s="1984"/>
      <c r="F309" s="200" t="s">
        <v>3957</v>
      </c>
      <c r="G309" s="2023"/>
    </row>
    <row r="310" spans="1:7" ht="24" customHeight="1">
      <c r="A310" s="1919"/>
      <c r="B310" s="1919"/>
      <c r="C310" s="197" t="s">
        <v>3958</v>
      </c>
      <c r="D310" s="197" t="s">
        <v>3959</v>
      </c>
      <c r="E310" s="1984"/>
      <c r="F310" s="200" t="s">
        <v>3960</v>
      </c>
      <c r="G310" s="2023"/>
    </row>
    <row r="311" spans="1:7" ht="27">
      <c r="A311" s="1919"/>
      <c r="B311" s="1919"/>
      <c r="C311" s="197" t="s">
        <v>3961</v>
      </c>
      <c r="D311" s="197" t="s">
        <v>3962</v>
      </c>
      <c r="E311" s="1984"/>
      <c r="F311" s="200" t="s">
        <v>3963</v>
      </c>
      <c r="G311" s="2023"/>
    </row>
    <row r="312" spans="1:7" ht="13.5">
      <c r="A312" s="1919"/>
      <c r="B312" s="1919"/>
      <c r="C312" s="201" t="s">
        <v>1288</v>
      </c>
      <c r="D312" s="201" t="s">
        <v>914</v>
      </c>
      <c r="E312" s="1984"/>
      <c r="F312" s="202" t="s">
        <v>1289</v>
      </c>
      <c r="G312" s="2023"/>
    </row>
    <row r="313" spans="1:7" ht="13.5">
      <c r="A313" s="1919"/>
      <c r="B313" s="1919"/>
      <c r="C313" s="201" t="s">
        <v>1290</v>
      </c>
      <c r="D313" s="197" t="s">
        <v>3962</v>
      </c>
      <c r="E313" s="1984"/>
      <c r="F313" s="202" t="s">
        <v>1291</v>
      </c>
      <c r="G313" s="2023"/>
    </row>
    <row r="314" spans="1:7" ht="13.5">
      <c r="A314" s="1919"/>
      <c r="B314" s="1919"/>
      <c r="C314" s="197" t="s">
        <v>3964</v>
      </c>
      <c r="D314" s="197" t="s">
        <v>3931</v>
      </c>
      <c r="E314" s="1984"/>
      <c r="F314" s="200" t="s">
        <v>3965</v>
      </c>
      <c r="G314" s="2023"/>
    </row>
    <row r="315" spans="1:7">
      <c r="A315" s="1919"/>
      <c r="B315" s="1919"/>
      <c r="C315" s="2019" t="s">
        <v>3966</v>
      </c>
      <c r="D315" s="2019" t="s">
        <v>3926</v>
      </c>
      <c r="E315" s="1984"/>
      <c r="F315" s="2024" t="s">
        <v>3967</v>
      </c>
      <c r="G315" s="2023"/>
    </row>
    <row r="316" spans="1:7">
      <c r="A316" s="1919"/>
      <c r="B316" s="1919"/>
      <c r="C316" s="1919"/>
      <c r="D316" s="1919"/>
      <c r="E316" s="1984"/>
      <c r="F316" s="1919"/>
      <c r="G316" s="2023"/>
    </row>
    <row r="317" spans="1:7">
      <c r="A317" s="1919"/>
      <c r="B317" s="1919"/>
      <c r="C317" s="2019" t="s">
        <v>3968</v>
      </c>
      <c r="D317" s="2019" t="s">
        <v>3926</v>
      </c>
      <c r="E317" s="1984"/>
      <c r="F317" s="2024" t="s">
        <v>3969</v>
      </c>
      <c r="G317" s="2023"/>
    </row>
    <row r="318" spans="1:7">
      <c r="A318" s="1919"/>
      <c r="B318" s="1919"/>
      <c r="C318" s="1919"/>
      <c r="D318" s="1919"/>
      <c r="E318" s="1969"/>
      <c r="F318" s="1919"/>
      <c r="G318" s="2023"/>
    </row>
    <row r="319" spans="1:7" ht="13.5">
      <c r="A319" s="1919"/>
      <c r="B319" s="197" t="s">
        <v>3934</v>
      </c>
      <c r="C319" s="197" t="s">
        <v>3970</v>
      </c>
      <c r="D319" s="197" t="s">
        <v>3943</v>
      </c>
      <c r="E319" s="204" t="s">
        <v>1029</v>
      </c>
      <c r="F319" s="203" t="s">
        <v>3971</v>
      </c>
      <c r="G319" s="1981"/>
    </row>
  </sheetData>
  <mergeCells count="231">
    <mergeCell ref="A3:A10"/>
    <mergeCell ref="B3:B7"/>
    <mergeCell ref="E3:E4"/>
    <mergeCell ref="B8:B10"/>
    <mergeCell ref="A11:A21"/>
    <mergeCell ref="B11:B12"/>
    <mergeCell ref="B13:B15"/>
    <mergeCell ref="E14:E16"/>
    <mergeCell ref="B16:B21"/>
    <mergeCell ref="E18:E21"/>
    <mergeCell ref="H3:H11"/>
    <mergeCell ref="I3:I5"/>
    <mergeCell ref="J3:J5"/>
    <mergeCell ref="I6:I8"/>
    <mergeCell ref="J6:J8"/>
    <mergeCell ref="I9:I11"/>
    <mergeCell ref="J9:J11"/>
    <mergeCell ref="H12:H21"/>
    <mergeCell ref="I12:I15"/>
    <mergeCell ref="J12:J15"/>
    <mergeCell ref="I16:I18"/>
    <mergeCell ref="J16:J18"/>
    <mergeCell ref="I19:I21"/>
    <mergeCell ref="J19:J21"/>
    <mergeCell ref="H22:H33"/>
    <mergeCell ref="I22:I24"/>
    <mergeCell ref="J22:J24"/>
    <mergeCell ref="I25:I28"/>
    <mergeCell ref="J25:J28"/>
    <mergeCell ref="I29:I31"/>
    <mergeCell ref="J29:J31"/>
    <mergeCell ref="I32:I33"/>
    <mergeCell ref="J32:J33"/>
    <mergeCell ref="H34:H46"/>
    <mergeCell ref="I34:I36"/>
    <mergeCell ref="J34:J36"/>
    <mergeCell ref="I37:I39"/>
    <mergeCell ref="J37:J39"/>
    <mergeCell ref="I40:I43"/>
    <mergeCell ref="J40:J43"/>
    <mergeCell ref="I44:I46"/>
    <mergeCell ref="J44:J46"/>
    <mergeCell ref="H47:H59"/>
    <mergeCell ref="I47:I49"/>
    <mergeCell ref="J47:J49"/>
    <mergeCell ref="I50:I52"/>
    <mergeCell ref="J50:J52"/>
    <mergeCell ref="I53:I55"/>
    <mergeCell ref="J53:J55"/>
    <mergeCell ref="I56:I59"/>
    <mergeCell ref="J56:J59"/>
    <mergeCell ref="H60:H61"/>
    <mergeCell ref="I60:J61"/>
    <mergeCell ref="H62:H65"/>
    <mergeCell ref="I62:J65"/>
    <mergeCell ref="H1:H2"/>
    <mergeCell ref="I1:I2"/>
    <mergeCell ref="J1:J2"/>
    <mergeCell ref="A1:G1"/>
    <mergeCell ref="E116:E118"/>
    <mergeCell ref="B114:B115"/>
    <mergeCell ref="E110:E114"/>
    <mergeCell ref="B108:B113"/>
    <mergeCell ref="B105:B107"/>
    <mergeCell ref="E104:E106"/>
    <mergeCell ref="B103:B104"/>
    <mergeCell ref="A103:A113"/>
    <mergeCell ref="E100:E102"/>
    <mergeCell ref="B99:B102"/>
    <mergeCell ref="E96:E97"/>
    <mergeCell ref="B95:B98"/>
    <mergeCell ref="E94:E95"/>
    <mergeCell ref="A94:A102"/>
    <mergeCell ref="B90:B91"/>
    <mergeCell ref="A90:A92"/>
    <mergeCell ref="E86:E92"/>
    <mergeCell ref="B86:B89"/>
    <mergeCell ref="E84:E85"/>
    <mergeCell ref="E81:E83"/>
    <mergeCell ref="B81:B85"/>
    <mergeCell ref="A80:A89"/>
    <mergeCell ref="B77:B79"/>
    <mergeCell ref="D74:D75"/>
    <mergeCell ref="E73:E78"/>
    <mergeCell ref="D72:D73"/>
    <mergeCell ref="B71:B76"/>
    <mergeCell ref="E70:E71"/>
    <mergeCell ref="D70:D71"/>
    <mergeCell ref="A70:A79"/>
    <mergeCell ref="F65:F66"/>
    <mergeCell ref="E65:E66"/>
    <mergeCell ref="D65:D66"/>
    <mergeCell ref="C65:C66"/>
    <mergeCell ref="B64:B66"/>
    <mergeCell ref="A64:A68"/>
    <mergeCell ref="F62:F63"/>
    <mergeCell ref="E62:E63"/>
    <mergeCell ref="D62:D63"/>
    <mergeCell ref="C62:C63"/>
    <mergeCell ref="A47:A63"/>
    <mergeCell ref="F59:F60"/>
    <mergeCell ref="E59:E61"/>
    <mergeCell ref="D59:D60"/>
    <mergeCell ref="C59:C60"/>
    <mergeCell ref="E57:E58"/>
    <mergeCell ref="B52:B63"/>
    <mergeCell ref="E50:E56"/>
    <mergeCell ref="B49:B51"/>
    <mergeCell ref="B47:B48"/>
    <mergeCell ref="B23:B27"/>
    <mergeCell ref="E24:E26"/>
    <mergeCell ref="F26:F27"/>
    <mergeCell ref="G26:G27"/>
    <mergeCell ref="D26:D27"/>
    <mergeCell ref="C26:C27"/>
    <mergeCell ref="G28:G29"/>
    <mergeCell ref="A22:A30"/>
    <mergeCell ref="G43:G44"/>
    <mergeCell ref="F43:F44"/>
    <mergeCell ref="D43:D44"/>
    <mergeCell ref="C43:C44"/>
    <mergeCell ref="E41:E46"/>
    <mergeCell ref="B40:B46"/>
    <mergeCell ref="B34:B39"/>
    <mergeCell ref="B32:B33"/>
    <mergeCell ref="A32:A46"/>
    <mergeCell ref="F28:F29"/>
    <mergeCell ref="E28:E29"/>
    <mergeCell ref="D28:D29"/>
    <mergeCell ref="C28:C29"/>
    <mergeCell ref="B28:B30"/>
    <mergeCell ref="A124:A134"/>
    <mergeCell ref="B125:B129"/>
    <mergeCell ref="D125:D126"/>
    <mergeCell ref="E125:E126"/>
    <mergeCell ref="E128:E130"/>
    <mergeCell ref="B130:B134"/>
    <mergeCell ref="E132:E134"/>
    <mergeCell ref="A135:A148"/>
    <mergeCell ref="B135:B137"/>
    <mergeCell ref="E137:E150"/>
    <mergeCell ref="B138:B142"/>
    <mergeCell ref="B143:B148"/>
    <mergeCell ref="A149:A157"/>
    <mergeCell ref="B149:B155"/>
    <mergeCell ref="E151:E154"/>
    <mergeCell ref="E155:E157"/>
    <mergeCell ref="B156:B157"/>
    <mergeCell ref="A160:A163"/>
    <mergeCell ref="B160:B161"/>
    <mergeCell ref="E161:E167"/>
    <mergeCell ref="B162:B163"/>
    <mergeCell ref="A164:A171"/>
    <mergeCell ref="B164:B168"/>
    <mergeCell ref="B169:B170"/>
    <mergeCell ref="E169:E171"/>
    <mergeCell ref="A174:A184"/>
    <mergeCell ref="E174:E179"/>
    <mergeCell ref="B175:B178"/>
    <mergeCell ref="B179:B184"/>
    <mergeCell ref="A303:A319"/>
    <mergeCell ref="A188:A208"/>
    <mergeCell ref="B188:B191"/>
    <mergeCell ref="E189:E193"/>
    <mergeCell ref="B192:B197"/>
    <mergeCell ref="E195:E196"/>
    <mergeCell ref="B198:B208"/>
    <mergeCell ref="E200:E204"/>
    <mergeCell ref="E206:E207"/>
    <mergeCell ref="A209:A245"/>
    <mergeCell ref="B209:B219"/>
    <mergeCell ref="E212:E214"/>
    <mergeCell ref="B220:B231"/>
    <mergeCell ref="E221:E223"/>
    <mergeCell ref="E225:E226"/>
    <mergeCell ref="E229:E230"/>
    <mergeCell ref="B232:B245"/>
    <mergeCell ref="E233:E234"/>
    <mergeCell ref="E235:E239"/>
    <mergeCell ref="E240:E241"/>
    <mergeCell ref="E242:E243"/>
    <mergeCell ref="E248:E252"/>
    <mergeCell ref="B254:B255"/>
    <mergeCell ref="E254:E256"/>
    <mergeCell ref="B256:B257"/>
    <mergeCell ref="A259:A281"/>
    <mergeCell ref="B259:B260"/>
    <mergeCell ref="E260:E265"/>
    <mergeCell ref="B261:B268"/>
    <mergeCell ref="E268:E269"/>
    <mergeCell ref="B269:B281"/>
    <mergeCell ref="E273:E275"/>
    <mergeCell ref="E276:E277"/>
    <mergeCell ref="E278:E280"/>
    <mergeCell ref="B304:B305"/>
    <mergeCell ref="C307:C308"/>
    <mergeCell ref="D307:D308"/>
    <mergeCell ref="F307:F308"/>
    <mergeCell ref="E304:E318"/>
    <mergeCell ref="G304:G319"/>
    <mergeCell ref="B306:B318"/>
    <mergeCell ref="C317:C318"/>
    <mergeCell ref="D317:D318"/>
    <mergeCell ref="F317:F318"/>
    <mergeCell ref="C315:C316"/>
    <mergeCell ref="D315:D316"/>
    <mergeCell ref="F315:F316"/>
    <mergeCell ref="A114:A122"/>
    <mergeCell ref="A185:A186"/>
    <mergeCell ref="B185:B186"/>
    <mergeCell ref="C185:C186"/>
    <mergeCell ref="D185:D186"/>
    <mergeCell ref="E185:E186"/>
    <mergeCell ref="F185:F186"/>
    <mergeCell ref="G185:G186"/>
    <mergeCell ref="B294:B299"/>
    <mergeCell ref="A292:A302"/>
    <mergeCell ref="G293:G302"/>
    <mergeCell ref="A282:A291"/>
    <mergeCell ref="B290:B291"/>
    <mergeCell ref="E120:E122"/>
    <mergeCell ref="C120:C121"/>
    <mergeCell ref="D120:D121"/>
    <mergeCell ref="F120:F121"/>
    <mergeCell ref="G120:G121"/>
    <mergeCell ref="B116:B122"/>
    <mergeCell ref="B282:B288"/>
    <mergeCell ref="E283:E284"/>
    <mergeCell ref="B300:B302"/>
    <mergeCell ref="A246:A257"/>
    <mergeCell ref="B246:B253"/>
  </mergeCells>
  <phoneticPr fontId="140" type="noConversion"/>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L374"/>
  <sheetViews>
    <sheetView workbookViewId="0">
      <pane xSplit="3" ySplit="3" topLeftCell="D4" activePane="bottomRight" state="frozen"/>
      <selection pane="topRight"/>
      <selection pane="bottomLeft"/>
      <selection pane="bottomRight" activeCell="D4" sqref="D4"/>
    </sheetView>
  </sheetViews>
  <sheetFormatPr defaultRowHeight="12.75"/>
  <cols>
    <col min="1" max="2" width="9.7109375" customWidth="1"/>
    <col min="3" max="3" width="12.140625" customWidth="1"/>
    <col min="4" max="9" width="41.7109375" customWidth="1"/>
    <col min="12" max="12" width="81" customWidth="1"/>
  </cols>
  <sheetData>
    <row r="1" spans="1:12" ht="24" customHeight="1">
      <c r="A1" s="2097" t="s">
        <v>2164</v>
      </c>
      <c r="B1" s="2073"/>
      <c r="C1" s="2073"/>
      <c r="D1" s="2073"/>
      <c r="E1" s="2073"/>
      <c r="F1" s="2073"/>
      <c r="G1" s="2073"/>
      <c r="H1" s="2073"/>
      <c r="I1" s="2073"/>
      <c r="J1" s="2057" t="s">
        <v>643</v>
      </c>
      <c r="K1" s="2059" t="s">
        <v>644</v>
      </c>
      <c r="L1" s="2059" t="s">
        <v>2</v>
      </c>
    </row>
    <row r="2" spans="1:12">
      <c r="A2" s="2097" t="s">
        <v>2165</v>
      </c>
      <c r="B2" s="2097" t="s">
        <v>2166</v>
      </c>
      <c r="C2" s="2098" t="s">
        <v>2167</v>
      </c>
      <c r="D2" s="2098" t="s">
        <v>2168</v>
      </c>
      <c r="E2" s="2073"/>
      <c r="F2" s="2073"/>
      <c r="G2" s="2073"/>
      <c r="H2" s="2073"/>
      <c r="I2" s="2073"/>
      <c r="J2" s="2058"/>
      <c r="K2" s="1964"/>
      <c r="L2" s="1964"/>
    </row>
    <row r="3" spans="1:12" ht="13.5">
      <c r="A3" s="2073"/>
      <c r="B3" s="2073"/>
      <c r="C3" s="2073"/>
      <c r="D3" s="375" t="s">
        <v>2169</v>
      </c>
      <c r="E3" s="375" t="s">
        <v>2170</v>
      </c>
      <c r="F3" s="375" t="s">
        <v>2171</v>
      </c>
      <c r="G3" s="375" t="s">
        <v>2172</v>
      </c>
      <c r="H3" s="375" t="s">
        <v>2173</v>
      </c>
      <c r="I3" s="374" t="s">
        <v>2174</v>
      </c>
      <c r="J3" s="2063" t="s">
        <v>656</v>
      </c>
      <c r="K3" s="2065" t="s">
        <v>555</v>
      </c>
      <c r="L3" s="2066" t="s">
        <v>4023</v>
      </c>
    </row>
    <row r="4" spans="1:12" ht="13.5">
      <c r="A4" s="2098" t="s">
        <v>652</v>
      </c>
      <c r="B4" s="375" t="s">
        <v>2175</v>
      </c>
      <c r="C4" s="375" t="s">
        <v>2176</v>
      </c>
      <c r="D4" s="375" t="s">
        <v>2177</v>
      </c>
      <c r="E4" s="375" t="s">
        <v>2178</v>
      </c>
      <c r="F4" s="375" t="s">
        <v>2179</v>
      </c>
      <c r="G4" s="375" t="s">
        <v>2180</v>
      </c>
      <c r="H4" s="375" t="s">
        <v>2181</v>
      </c>
      <c r="I4" s="375"/>
      <c r="J4" s="1928"/>
      <c r="K4" s="1919"/>
      <c r="L4" s="1919"/>
    </row>
    <row r="5" spans="1:12" ht="37.15" customHeight="1">
      <c r="A5" s="2073"/>
      <c r="B5" s="2098" t="s">
        <v>2182</v>
      </c>
      <c r="C5" s="375" t="s">
        <v>2183</v>
      </c>
      <c r="D5" s="375" t="s">
        <v>2184</v>
      </c>
      <c r="E5" s="375" t="s">
        <v>2185</v>
      </c>
      <c r="F5" s="375" t="s">
        <v>2186</v>
      </c>
      <c r="G5" s="374" t="s">
        <v>2187</v>
      </c>
      <c r="H5" s="375" t="s">
        <v>2188</v>
      </c>
      <c r="I5" s="375"/>
      <c r="J5" s="1928"/>
      <c r="K5" s="1919"/>
      <c r="L5" s="1919"/>
    </row>
    <row r="6" spans="1:12" ht="40.9" customHeight="1">
      <c r="A6" s="2073"/>
      <c r="B6" s="2073"/>
      <c r="C6" s="375" t="s">
        <v>2189</v>
      </c>
      <c r="D6" s="375" t="s">
        <v>2190</v>
      </c>
      <c r="E6" s="375" t="s">
        <v>2191</v>
      </c>
      <c r="F6" s="375" t="s">
        <v>2192</v>
      </c>
      <c r="G6" s="375" t="s">
        <v>2193</v>
      </c>
      <c r="H6" s="375" t="s">
        <v>2194</v>
      </c>
      <c r="I6" s="375"/>
      <c r="J6" s="1928"/>
      <c r="K6" s="2065" t="s">
        <v>562</v>
      </c>
      <c r="L6" s="2066" t="s">
        <v>4024</v>
      </c>
    </row>
    <row r="7" spans="1:12" ht="27">
      <c r="A7" s="2073"/>
      <c r="B7" s="2073"/>
      <c r="C7" s="375" t="s">
        <v>2195</v>
      </c>
      <c r="D7" s="375" t="s">
        <v>2196</v>
      </c>
      <c r="E7" s="375" t="s">
        <v>2197</v>
      </c>
      <c r="F7" s="375" t="s">
        <v>2198</v>
      </c>
      <c r="G7" s="375" t="s">
        <v>2199</v>
      </c>
      <c r="H7" s="375" t="s">
        <v>2200</v>
      </c>
      <c r="I7" s="375"/>
      <c r="J7" s="1928"/>
      <c r="K7" s="1919"/>
      <c r="L7" s="1919"/>
    </row>
    <row r="8" spans="1:12" ht="13.5">
      <c r="A8" s="2073"/>
      <c r="B8" s="2073"/>
      <c r="C8" s="375" t="s">
        <v>2201</v>
      </c>
      <c r="D8" s="375" t="s">
        <v>2202</v>
      </c>
      <c r="E8" s="375" t="s">
        <v>2203</v>
      </c>
      <c r="F8" s="375" t="s">
        <v>2204</v>
      </c>
      <c r="G8" s="375" t="s">
        <v>2205</v>
      </c>
      <c r="H8" s="375" t="s">
        <v>2206</v>
      </c>
      <c r="I8" s="375"/>
      <c r="J8" s="1928"/>
      <c r="K8" s="1919"/>
      <c r="L8" s="1919"/>
    </row>
    <row r="9" spans="1:12" ht="27">
      <c r="A9" s="2073"/>
      <c r="B9" s="2073"/>
      <c r="C9" s="375" t="s">
        <v>2207</v>
      </c>
      <c r="D9" s="375" t="s">
        <v>2208</v>
      </c>
      <c r="E9" s="375" t="s">
        <v>2209</v>
      </c>
      <c r="F9" s="375" t="s">
        <v>2210</v>
      </c>
      <c r="G9" s="375" t="s">
        <v>2211</v>
      </c>
      <c r="H9" s="375" t="s">
        <v>2212</v>
      </c>
      <c r="I9" s="375"/>
      <c r="J9" s="1928"/>
      <c r="K9" s="2065" t="s">
        <v>558</v>
      </c>
      <c r="L9" s="2066" t="s">
        <v>4025</v>
      </c>
    </row>
    <row r="10" spans="1:12" ht="61.9" customHeight="1">
      <c r="A10" s="2073"/>
      <c r="B10" s="2073"/>
      <c r="C10" s="375" t="s">
        <v>2213</v>
      </c>
      <c r="D10" s="375" t="s">
        <v>2214</v>
      </c>
      <c r="E10" s="375" t="s">
        <v>2215</v>
      </c>
      <c r="F10" s="375" t="s">
        <v>2216</v>
      </c>
      <c r="G10" s="375" t="s">
        <v>2217</v>
      </c>
      <c r="H10" s="375" t="s">
        <v>2218</v>
      </c>
      <c r="I10" s="375"/>
      <c r="J10" s="1928"/>
      <c r="K10" s="1919"/>
      <c r="L10" s="1919"/>
    </row>
    <row r="11" spans="1:12" ht="13.5">
      <c r="A11" s="2098" t="s">
        <v>676</v>
      </c>
      <c r="B11" s="2098" t="s">
        <v>2175</v>
      </c>
      <c r="C11" s="375" t="s">
        <v>2219</v>
      </c>
      <c r="D11" s="375" t="s">
        <v>2220</v>
      </c>
      <c r="E11" s="375" t="s">
        <v>2221</v>
      </c>
      <c r="F11" s="375" t="s">
        <v>2222</v>
      </c>
      <c r="G11" s="375" t="s">
        <v>2223</v>
      </c>
      <c r="H11" s="375" t="s">
        <v>2224</v>
      </c>
      <c r="I11" s="375"/>
      <c r="J11" s="1928"/>
      <c r="K11" s="1919"/>
      <c r="L11" s="1919"/>
    </row>
    <row r="12" spans="1:12" ht="27">
      <c r="A12" s="2073"/>
      <c r="B12" s="2073"/>
      <c r="C12" s="375" t="s">
        <v>2225</v>
      </c>
      <c r="D12" s="375" t="s">
        <v>2226</v>
      </c>
      <c r="E12" s="375" t="s">
        <v>2227</v>
      </c>
      <c r="F12" s="375" t="s">
        <v>2228</v>
      </c>
      <c r="G12" s="375" t="s">
        <v>2229</v>
      </c>
      <c r="H12" s="375" t="s">
        <v>2230</v>
      </c>
      <c r="I12" s="375"/>
      <c r="J12" s="2063" t="s">
        <v>37</v>
      </c>
      <c r="K12" s="2065" t="s">
        <v>513</v>
      </c>
      <c r="L12" s="2066" t="s">
        <v>4026</v>
      </c>
    </row>
    <row r="13" spans="1:12" ht="40.5">
      <c r="A13" s="2073"/>
      <c r="B13" s="2073"/>
      <c r="C13" s="375" t="s">
        <v>2231</v>
      </c>
      <c r="D13" s="375" t="s">
        <v>2232</v>
      </c>
      <c r="E13" s="375" t="s">
        <v>2233</v>
      </c>
      <c r="F13" s="375" t="s">
        <v>2234</v>
      </c>
      <c r="G13" s="375" t="s">
        <v>2235</v>
      </c>
      <c r="H13" s="375" t="s">
        <v>2236</v>
      </c>
      <c r="I13" s="375"/>
      <c r="J13" s="1928"/>
      <c r="K13" s="1919"/>
      <c r="L13" s="1919"/>
    </row>
    <row r="14" spans="1:12" ht="27">
      <c r="A14" s="2073"/>
      <c r="B14" s="2098" t="s">
        <v>2182</v>
      </c>
      <c r="C14" s="375" t="s">
        <v>2237</v>
      </c>
      <c r="D14" s="375" t="s">
        <v>2238</v>
      </c>
      <c r="E14" s="375" t="s">
        <v>2239</v>
      </c>
      <c r="F14" s="375" t="s">
        <v>2240</v>
      </c>
      <c r="G14" s="375" t="s">
        <v>2241</v>
      </c>
      <c r="H14" s="375" t="s">
        <v>2242</v>
      </c>
      <c r="I14" s="375"/>
      <c r="J14" s="1928"/>
      <c r="K14" s="1919"/>
      <c r="L14" s="1919"/>
    </row>
    <row r="15" spans="1:12" ht="27">
      <c r="A15" s="2073"/>
      <c r="B15" s="2073"/>
      <c r="C15" s="375" t="s">
        <v>2243</v>
      </c>
      <c r="D15" s="375" t="s">
        <v>2244</v>
      </c>
      <c r="E15" s="375" t="s">
        <v>2245</v>
      </c>
      <c r="F15" s="375" t="s">
        <v>2246</v>
      </c>
      <c r="G15" s="375" t="s">
        <v>2247</v>
      </c>
      <c r="H15" s="375" t="s">
        <v>2248</v>
      </c>
      <c r="I15" s="375"/>
      <c r="J15" s="1928"/>
      <c r="K15" s="1919"/>
      <c r="L15" s="1919"/>
    </row>
    <row r="16" spans="1:12" ht="27">
      <c r="A16" s="2073"/>
      <c r="B16" s="2098" t="s">
        <v>2249</v>
      </c>
      <c r="C16" s="375" t="s">
        <v>2250</v>
      </c>
      <c r="D16" s="375" t="s">
        <v>2251</v>
      </c>
      <c r="E16" s="375" t="s">
        <v>2252</v>
      </c>
      <c r="F16" s="375" t="s">
        <v>2253</v>
      </c>
      <c r="G16" s="375" t="s">
        <v>2254</v>
      </c>
      <c r="H16" s="375" t="s">
        <v>2255</v>
      </c>
      <c r="I16" s="374" t="s">
        <v>2256</v>
      </c>
      <c r="J16" s="1928"/>
      <c r="K16" s="2065" t="s">
        <v>519</v>
      </c>
      <c r="L16" s="2066" t="s">
        <v>4027</v>
      </c>
    </row>
    <row r="17" spans="1:12" ht="54">
      <c r="A17" s="2073"/>
      <c r="B17" s="2073"/>
      <c r="C17" s="375" t="s">
        <v>2257</v>
      </c>
      <c r="D17" s="375" t="s">
        <v>2258</v>
      </c>
      <c r="E17" s="375" t="s">
        <v>2259</v>
      </c>
      <c r="F17" s="375" t="s">
        <v>2260</v>
      </c>
      <c r="G17" s="375" t="s">
        <v>2261</v>
      </c>
      <c r="H17" s="375" t="s">
        <v>2262</v>
      </c>
      <c r="I17" s="374"/>
      <c r="J17" s="1928"/>
      <c r="K17" s="1919"/>
      <c r="L17" s="1919"/>
    </row>
    <row r="18" spans="1:12" ht="27">
      <c r="A18" s="2073"/>
      <c r="B18" s="2073"/>
      <c r="C18" s="375" t="s">
        <v>2263</v>
      </c>
      <c r="D18" s="375" t="s">
        <v>2264</v>
      </c>
      <c r="E18" s="375" t="s">
        <v>2265</v>
      </c>
      <c r="F18" s="375" t="s">
        <v>2266</v>
      </c>
      <c r="G18" s="375" t="s">
        <v>2267</v>
      </c>
      <c r="H18" s="375" t="s">
        <v>2268</v>
      </c>
      <c r="I18" s="375"/>
      <c r="J18" s="1928"/>
      <c r="K18" s="1919"/>
      <c r="L18" s="1919"/>
    </row>
    <row r="19" spans="1:12" ht="55.15" customHeight="1">
      <c r="A19" s="2098" t="s">
        <v>709</v>
      </c>
      <c r="B19" s="2098" t="s">
        <v>2175</v>
      </c>
      <c r="C19" s="375" t="s">
        <v>2269</v>
      </c>
      <c r="D19" s="375" t="s">
        <v>2270</v>
      </c>
      <c r="E19" s="375" t="s">
        <v>2271</v>
      </c>
      <c r="F19" s="375" t="s">
        <v>2272</v>
      </c>
      <c r="G19" s="375" t="s">
        <v>2273</v>
      </c>
      <c r="H19" s="375" t="s">
        <v>2274</v>
      </c>
      <c r="I19" s="375"/>
      <c r="J19" s="1928"/>
      <c r="K19" s="2065" t="s">
        <v>516</v>
      </c>
      <c r="L19" s="2066" t="s">
        <v>4028</v>
      </c>
    </row>
    <row r="20" spans="1:12" ht="40.15" customHeight="1">
      <c r="A20" s="2073"/>
      <c r="B20" s="2073"/>
      <c r="C20" s="375" t="s">
        <v>2275</v>
      </c>
      <c r="D20" s="375" t="s">
        <v>2276</v>
      </c>
      <c r="E20" s="375" t="s">
        <v>2277</v>
      </c>
      <c r="F20" s="375" t="s">
        <v>2278</v>
      </c>
      <c r="G20" s="375" t="s">
        <v>2279</v>
      </c>
      <c r="H20" s="375" t="s">
        <v>2280</v>
      </c>
      <c r="I20" s="374" t="s">
        <v>2281</v>
      </c>
      <c r="J20" s="1928"/>
      <c r="K20" s="1919"/>
      <c r="L20" s="1919"/>
    </row>
    <row r="21" spans="1:12" ht="40.5">
      <c r="A21" s="2073"/>
      <c r="B21" s="2098" t="s">
        <v>2182</v>
      </c>
      <c r="C21" s="375" t="s">
        <v>2282</v>
      </c>
      <c r="D21" s="375" t="s">
        <v>2283</v>
      </c>
      <c r="E21" s="375" t="s">
        <v>2284</v>
      </c>
      <c r="F21" s="375" t="s">
        <v>2285</v>
      </c>
      <c r="G21" s="375" t="s">
        <v>2286</v>
      </c>
      <c r="H21" s="375" t="s">
        <v>2287</v>
      </c>
      <c r="I21" s="375"/>
      <c r="J21" s="1928"/>
      <c r="K21" s="1919"/>
      <c r="L21" s="1919"/>
    </row>
    <row r="22" spans="1:12" ht="39" customHeight="1">
      <c r="A22" s="2073"/>
      <c r="B22" s="2073"/>
      <c r="C22" s="375" t="s">
        <v>2288</v>
      </c>
      <c r="D22" s="375" t="s">
        <v>2289</v>
      </c>
      <c r="E22" s="375" t="s">
        <v>2290</v>
      </c>
      <c r="F22" s="375" t="s">
        <v>2291</v>
      </c>
      <c r="G22" s="375" t="s">
        <v>2292</v>
      </c>
      <c r="H22" s="375" t="s">
        <v>2293</v>
      </c>
      <c r="I22" s="375"/>
      <c r="J22" s="2063" t="s">
        <v>68</v>
      </c>
      <c r="K22" s="2065" t="s">
        <v>506</v>
      </c>
      <c r="L22" s="2068" t="s">
        <v>2294</v>
      </c>
    </row>
    <row r="23" spans="1:12">
      <c r="A23" s="2100" t="s">
        <v>37</v>
      </c>
      <c r="B23" s="2110" t="s">
        <v>2166</v>
      </c>
      <c r="C23" s="2110" t="s">
        <v>2167</v>
      </c>
      <c r="D23" s="2110" t="s">
        <v>2168</v>
      </c>
      <c r="E23" s="2073"/>
      <c r="F23" s="2073"/>
      <c r="G23" s="2073"/>
      <c r="H23" s="2073"/>
      <c r="I23" s="2100" t="s">
        <v>2174</v>
      </c>
      <c r="J23" s="2063"/>
      <c r="K23" s="1919"/>
      <c r="L23" s="2069"/>
    </row>
    <row r="24" spans="1:12" ht="13.5">
      <c r="A24" s="2073"/>
      <c r="B24" s="2073"/>
      <c r="C24" s="2073"/>
      <c r="D24" s="377" t="s">
        <v>2169</v>
      </c>
      <c r="E24" s="377" t="s">
        <v>2170</v>
      </c>
      <c r="F24" s="377" t="s">
        <v>2171</v>
      </c>
      <c r="G24" s="377" t="s">
        <v>2172</v>
      </c>
      <c r="H24" s="377" t="s">
        <v>2173</v>
      </c>
      <c r="I24" s="2073"/>
      <c r="J24" s="2063"/>
      <c r="K24" s="1919"/>
      <c r="L24" s="2069"/>
    </row>
    <row r="25" spans="1:12" ht="27">
      <c r="A25" s="2110" t="s">
        <v>652</v>
      </c>
      <c r="B25" s="377" t="s">
        <v>2175</v>
      </c>
      <c r="C25" s="377" t="s">
        <v>2295</v>
      </c>
      <c r="D25" s="377" t="s">
        <v>2296</v>
      </c>
      <c r="E25" s="377" t="s">
        <v>2297</v>
      </c>
      <c r="F25" s="377" t="s">
        <v>2298</v>
      </c>
      <c r="G25" s="377" t="s">
        <v>2299</v>
      </c>
      <c r="H25" s="377" t="s">
        <v>2300</v>
      </c>
      <c r="I25" s="377"/>
      <c r="J25" s="2063"/>
      <c r="K25" s="2065" t="s">
        <v>567</v>
      </c>
      <c r="L25" s="2066" t="s">
        <v>4029</v>
      </c>
    </row>
    <row r="26" spans="1:12" ht="13.5">
      <c r="A26" s="2073"/>
      <c r="B26" s="2110" t="s">
        <v>2182</v>
      </c>
      <c r="C26" s="377" t="s">
        <v>2301</v>
      </c>
      <c r="D26" s="377" t="s">
        <v>2302</v>
      </c>
      <c r="E26" s="377" t="s">
        <v>2303</v>
      </c>
      <c r="F26" s="377" t="s">
        <v>2304</v>
      </c>
      <c r="G26" s="377" t="s">
        <v>2305</v>
      </c>
      <c r="H26" s="377" t="s">
        <v>2306</v>
      </c>
      <c r="I26" s="377"/>
      <c r="J26" s="2063"/>
      <c r="K26" s="1919"/>
      <c r="L26" s="1919"/>
    </row>
    <row r="27" spans="1:12" ht="52.9" customHeight="1">
      <c r="A27" s="2073"/>
      <c r="B27" s="2073"/>
      <c r="C27" s="377" t="s">
        <v>2307</v>
      </c>
      <c r="D27" s="377" t="s">
        <v>2308</v>
      </c>
      <c r="E27" s="377" t="s">
        <v>2309</v>
      </c>
      <c r="F27" s="377" t="s">
        <v>2310</v>
      </c>
      <c r="G27" s="377" t="s">
        <v>2311</v>
      </c>
      <c r="H27" s="377" t="s">
        <v>2312</v>
      </c>
      <c r="I27" s="377"/>
      <c r="J27" s="2063"/>
      <c r="K27" s="1919"/>
      <c r="L27" s="1919"/>
    </row>
    <row r="28" spans="1:12" ht="27">
      <c r="A28" s="2073"/>
      <c r="B28" s="2073"/>
      <c r="C28" s="377" t="s">
        <v>2313</v>
      </c>
      <c r="D28" s="377" t="s">
        <v>2314</v>
      </c>
      <c r="E28" s="377" t="s">
        <v>2315</v>
      </c>
      <c r="F28" s="377" t="s">
        <v>2316</v>
      </c>
      <c r="G28" s="377" t="s">
        <v>2317</v>
      </c>
      <c r="H28" s="377" t="s">
        <v>2318</v>
      </c>
      <c r="I28" s="377"/>
      <c r="J28" s="2063"/>
      <c r="K28" s="2065" t="s">
        <v>589</v>
      </c>
      <c r="L28" s="2066" t="s">
        <v>4030</v>
      </c>
    </row>
    <row r="29" spans="1:12" ht="27">
      <c r="A29" s="2073"/>
      <c r="B29" s="2073"/>
      <c r="C29" s="377" t="s">
        <v>2319</v>
      </c>
      <c r="D29" s="377" t="s">
        <v>2320</v>
      </c>
      <c r="E29" s="377" t="s">
        <v>2321</v>
      </c>
      <c r="F29" s="377" t="s">
        <v>2322</v>
      </c>
      <c r="G29" s="377" t="s">
        <v>2323</v>
      </c>
      <c r="H29" s="377" t="s">
        <v>2324</v>
      </c>
      <c r="I29" s="377"/>
      <c r="J29" s="2063"/>
      <c r="K29" s="1919"/>
      <c r="L29" s="1919"/>
    </row>
    <row r="30" spans="1:12" ht="13.5">
      <c r="A30" s="2073"/>
      <c r="B30" s="2073"/>
      <c r="C30" s="377" t="s">
        <v>2325</v>
      </c>
      <c r="D30" s="377" t="s">
        <v>2326</v>
      </c>
      <c r="E30" s="377" t="s">
        <v>2327</v>
      </c>
      <c r="F30" s="377" t="s">
        <v>2328</v>
      </c>
      <c r="G30" s="377" t="s">
        <v>2329</v>
      </c>
      <c r="H30" s="377" t="s">
        <v>2330</v>
      </c>
      <c r="I30" s="377"/>
      <c r="J30" s="1928"/>
      <c r="K30" s="1919"/>
      <c r="L30" s="1919"/>
    </row>
    <row r="31" spans="1:12" ht="13.5">
      <c r="A31" s="2110" t="s">
        <v>676</v>
      </c>
      <c r="B31" s="2110" t="s">
        <v>2175</v>
      </c>
      <c r="C31" s="377" t="s">
        <v>2331</v>
      </c>
      <c r="D31" s="377" t="s">
        <v>2332</v>
      </c>
      <c r="E31" s="377" t="s">
        <v>2333</v>
      </c>
      <c r="F31" s="377" t="s">
        <v>2334</v>
      </c>
      <c r="G31" s="377" t="s">
        <v>2335</v>
      </c>
      <c r="H31" s="377" t="s">
        <v>2336</v>
      </c>
      <c r="I31" s="377"/>
      <c r="J31" s="1928"/>
      <c r="K31" s="2065" t="s">
        <v>729</v>
      </c>
      <c r="L31" s="2066" t="s">
        <v>2337</v>
      </c>
    </row>
    <row r="32" spans="1:12" ht="13.5">
      <c r="A32" s="2073"/>
      <c r="B32" s="2073"/>
      <c r="C32" s="377" t="s">
        <v>2338</v>
      </c>
      <c r="D32" s="377" t="s">
        <v>2339</v>
      </c>
      <c r="E32" s="377" t="s">
        <v>2340</v>
      </c>
      <c r="F32" s="377" t="s">
        <v>2341</v>
      </c>
      <c r="G32" s="377" t="s">
        <v>2342</v>
      </c>
      <c r="H32" s="377" t="s">
        <v>2343</v>
      </c>
      <c r="I32" s="377"/>
      <c r="J32" s="1928"/>
      <c r="K32" s="1919"/>
      <c r="L32" s="1919"/>
    </row>
    <row r="33" spans="1:12" ht="27">
      <c r="A33" s="2073"/>
      <c r="B33" s="2073"/>
      <c r="C33" s="377" t="s">
        <v>2344</v>
      </c>
      <c r="D33" s="377" t="s">
        <v>2345</v>
      </c>
      <c r="E33" s="377" t="s">
        <v>2346</v>
      </c>
      <c r="F33" s="377" t="s">
        <v>2347</v>
      </c>
      <c r="G33" s="377" t="s">
        <v>2348</v>
      </c>
      <c r="H33" s="377" t="s">
        <v>2349</v>
      </c>
      <c r="I33" s="377"/>
      <c r="J33" s="2063" t="s">
        <v>738</v>
      </c>
      <c r="K33" s="2065" t="s">
        <v>595</v>
      </c>
      <c r="L33" s="2066" t="s">
        <v>4031</v>
      </c>
    </row>
    <row r="34" spans="1:12" ht="27">
      <c r="A34" s="2073"/>
      <c r="B34" s="2073"/>
      <c r="C34" s="377" t="s">
        <v>2350</v>
      </c>
      <c r="D34" s="377" t="s">
        <v>2351</v>
      </c>
      <c r="E34" s="377" t="s">
        <v>2351</v>
      </c>
      <c r="F34" s="377" t="s">
        <v>2352</v>
      </c>
      <c r="G34" s="377" t="s">
        <v>2352</v>
      </c>
      <c r="H34" s="377" t="s">
        <v>2353</v>
      </c>
      <c r="I34" s="377"/>
      <c r="J34" s="2063"/>
      <c r="K34" s="1919"/>
      <c r="L34" s="1919"/>
    </row>
    <row r="35" spans="1:12" ht="97.15" customHeight="1">
      <c r="A35" s="2073"/>
      <c r="B35" s="2073"/>
      <c r="C35" s="377" t="s">
        <v>2354</v>
      </c>
      <c r="D35" s="377" t="s">
        <v>2355</v>
      </c>
      <c r="E35" s="377" t="s">
        <v>2356</v>
      </c>
      <c r="F35" s="377" t="s">
        <v>2357</v>
      </c>
      <c r="G35" s="377" t="s">
        <v>2358</v>
      </c>
      <c r="H35" s="377" t="s">
        <v>2359</v>
      </c>
      <c r="I35" s="377"/>
      <c r="J35" s="2063"/>
      <c r="K35" s="1919"/>
      <c r="L35" s="1919"/>
    </row>
    <row r="36" spans="1:12" ht="13.5">
      <c r="A36" s="2073"/>
      <c r="B36" s="2110" t="s">
        <v>2182</v>
      </c>
      <c r="C36" s="377" t="s">
        <v>2360</v>
      </c>
      <c r="D36" s="377" t="s">
        <v>2361</v>
      </c>
      <c r="E36" s="377" t="s">
        <v>2362</v>
      </c>
      <c r="F36" s="377" t="s">
        <v>2363</v>
      </c>
      <c r="G36" s="377" t="s">
        <v>2364</v>
      </c>
      <c r="H36" s="377" t="s">
        <v>2365</v>
      </c>
      <c r="I36" s="376" t="s">
        <v>2366</v>
      </c>
      <c r="J36" s="2063"/>
      <c r="K36" s="2065" t="s">
        <v>598</v>
      </c>
      <c r="L36" s="2066" t="s">
        <v>4032</v>
      </c>
    </row>
    <row r="37" spans="1:12" ht="27">
      <c r="A37" s="2073"/>
      <c r="B37" s="2073"/>
      <c r="C37" s="377" t="s">
        <v>2367</v>
      </c>
      <c r="D37" s="377" t="s">
        <v>2368</v>
      </c>
      <c r="E37" s="377" t="s">
        <v>2369</v>
      </c>
      <c r="F37" s="377" t="s">
        <v>2370</v>
      </c>
      <c r="G37" s="377" t="s">
        <v>2371</v>
      </c>
      <c r="H37" s="377" t="s">
        <v>2372</v>
      </c>
      <c r="I37" s="377"/>
      <c r="J37" s="2063"/>
      <c r="K37" s="1919"/>
      <c r="L37" s="1919"/>
    </row>
    <row r="38" spans="1:12" ht="40.5">
      <c r="A38" s="2073"/>
      <c r="B38" s="2110" t="s">
        <v>2249</v>
      </c>
      <c r="C38" s="377" t="s">
        <v>2373</v>
      </c>
      <c r="D38" s="377" t="s">
        <v>2374</v>
      </c>
      <c r="E38" s="377" t="s">
        <v>2375</v>
      </c>
      <c r="F38" s="377" t="s">
        <v>2376</v>
      </c>
      <c r="G38" s="377" t="s">
        <v>2377</v>
      </c>
      <c r="H38" s="377" t="s">
        <v>2378</v>
      </c>
      <c r="I38" s="377"/>
      <c r="J38" s="2063"/>
      <c r="K38" s="1919"/>
      <c r="L38" s="1919"/>
    </row>
    <row r="39" spans="1:12" ht="54">
      <c r="A39" s="2073"/>
      <c r="B39" s="2073"/>
      <c r="C39" s="377" t="s">
        <v>2379</v>
      </c>
      <c r="D39" s="377" t="s">
        <v>2380</v>
      </c>
      <c r="E39" s="377" t="s">
        <v>2381</v>
      </c>
      <c r="F39" s="377" t="s">
        <v>2382</v>
      </c>
      <c r="G39" s="377" t="s">
        <v>2383</v>
      </c>
      <c r="H39" s="377" t="s">
        <v>2384</v>
      </c>
      <c r="I39" s="377"/>
      <c r="J39" s="2063"/>
      <c r="K39" s="2065" t="s">
        <v>600</v>
      </c>
      <c r="L39" s="2066" t="s">
        <v>4033</v>
      </c>
    </row>
    <row r="40" spans="1:12" ht="27">
      <c r="A40" s="2073"/>
      <c r="B40" s="2073"/>
      <c r="C40" s="377" t="s">
        <v>2385</v>
      </c>
      <c r="D40" s="377" t="s">
        <v>2386</v>
      </c>
      <c r="E40" s="377" t="s">
        <v>2386</v>
      </c>
      <c r="F40" s="377" t="s">
        <v>2387</v>
      </c>
      <c r="G40" s="377" t="s">
        <v>2388</v>
      </c>
      <c r="H40" s="377" t="s">
        <v>2389</v>
      </c>
      <c r="I40" s="377"/>
      <c r="J40" s="2063"/>
      <c r="K40" s="1919"/>
      <c r="L40" s="1919"/>
    </row>
    <row r="41" spans="1:12" ht="27">
      <c r="A41" s="2110" t="s">
        <v>709</v>
      </c>
      <c r="B41" s="377" t="s">
        <v>2175</v>
      </c>
      <c r="C41" s="377" t="s">
        <v>2390</v>
      </c>
      <c r="D41" s="377" t="s">
        <v>2391</v>
      </c>
      <c r="E41" s="377" t="s">
        <v>2392</v>
      </c>
      <c r="F41" s="377" t="s">
        <v>2393</v>
      </c>
      <c r="G41" s="377" t="s">
        <v>2394</v>
      </c>
      <c r="H41" s="377" t="s">
        <v>2395</v>
      </c>
      <c r="I41" s="377"/>
      <c r="J41" s="2063"/>
      <c r="K41" s="1919"/>
      <c r="L41" s="1919"/>
    </row>
    <row r="42" spans="1:12" ht="27">
      <c r="A42" s="2073"/>
      <c r="B42" s="2110" t="s">
        <v>2182</v>
      </c>
      <c r="C42" s="377" t="s">
        <v>2396</v>
      </c>
      <c r="D42" s="377" t="s">
        <v>2397</v>
      </c>
      <c r="E42" s="377" t="s">
        <v>2398</v>
      </c>
      <c r="F42" s="377" t="s">
        <v>2399</v>
      </c>
      <c r="G42" s="377" t="s">
        <v>2400</v>
      </c>
      <c r="H42" s="377" t="s">
        <v>2401</v>
      </c>
      <c r="I42" s="376" t="s">
        <v>2402</v>
      </c>
      <c r="J42" s="2063"/>
      <c r="K42" s="2065" t="s">
        <v>729</v>
      </c>
      <c r="L42" s="2066" t="s">
        <v>4034</v>
      </c>
    </row>
    <row r="43" spans="1:12" ht="27">
      <c r="A43" s="2073"/>
      <c r="B43" s="2073"/>
      <c r="C43" s="377" t="s">
        <v>2403</v>
      </c>
      <c r="D43" s="377" t="s">
        <v>2404</v>
      </c>
      <c r="E43" s="377" t="s">
        <v>2404</v>
      </c>
      <c r="F43" s="377" t="s">
        <v>2405</v>
      </c>
      <c r="G43" s="377" t="s">
        <v>2405</v>
      </c>
      <c r="H43" s="377" t="s">
        <v>2406</v>
      </c>
      <c r="I43" s="376" t="s">
        <v>2407</v>
      </c>
      <c r="J43" s="2063"/>
      <c r="K43" s="1919"/>
      <c r="L43" s="1919"/>
    </row>
    <row r="44" spans="1:12" ht="27">
      <c r="A44" s="2073"/>
      <c r="B44" s="2073"/>
      <c r="C44" s="377" t="s">
        <v>2408</v>
      </c>
      <c r="D44" s="377" t="s">
        <v>2409</v>
      </c>
      <c r="E44" s="377" t="s">
        <v>2410</v>
      </c>
      <c r="F44" s="377" t="s">
        <v>2411</v>
      </c>
      <c r="G44" s="377" t="s">
        <v>2412</v>
      </c>
      <c r="H44" s="377" t="s">
        <v>2413</v>
      </c>
      <c r="I44" s="377"/>
      <c r="J44" s="2064"/>
      <c r="K44" s="2015"/>
      <c r="L44" s="2015"/>
    </row>
    <row r="45" spans="1:12">
      <c r="A45" s="2111" t="s">
        <v>3867</v>
      </c>
      <c r="B45" s="2093" t="s">
        <v>2166</v>
      </c>
      <c r="C45" s="2093" t="s">
        <v>2167</v>
      </c>
      <c r="D45" s="2093" t="s">
        <v>2168</v>
      </c>
      <c r="E45" s="2073"/>
      <c r="F45" s="2073"/>
      <c r="G45" s="2073"/>
      <c r="H45" s="2073"/>
      <c r="I45" s="2101" t="s">
        <v>2174</v>
      </c>
      <c r="J45" s="2077" t="s">
        <v>130</v>
      </c>
      <c r="K45" s="2077" t="s">
        <v>771</v>
      </c>
      <c r="L45" s="2092" t="s">
        <v>4035</v>
      </c>
    </row>
    <row r="46" spans="1:12" ht="13.5">
      <c r="A46" s="2073"/>
      <c r="B46" s="2073"/>
      <c r="C46" s="2073"/>
      <c r="D46" s="378" t="s">
        <v>2169</v>
      </c>
      <c r="E46" s="378" t="s">
        <v>2170</v>
      </c>
      <c r="F46" s="378" t="s">
        <v>2171</v>
      </c>
      <c r="G46" s="378" t="s">
        <v>2172</v>
      </c>
      <c r="H46" s="378" t="s">
        <v>2173</v>
      </c>
      <c r="I46" s="2102"/>
      <c r="J46" s="2073"/>
      <c r="K46" s="2073"/>
      <c r="L46" s="2073"/>
    </row>
    <row r="47" spans="1:12" ht="13.5">
      <c r="A47" s="2093" t="s">
        <v>652</v>
      </c>
      <c r="B47" s="2093" t="s">
        <v>2182</v>
      </c>
      <c r="C47" s="378" t="s">
        <v>2414</v>
      </c>
      <c r="D47" s="378" t="s">
        <v>2415</v>
      </c>
      <c r="E47" s="378" t="s">
        <v>2416</v>
      </c>
      <c r="F47" s="378" t="s">
        <v>2417</v>
      </c>
      <c r="G47" s="378" t="s">
        <v>2418</v>
      </c>
      <c r="H47" s="378" t="s">
        <v>2419</v>
      </c>
      <c r="I47" s="379"/>
      <c r="J47" s="2073"/>
      <c r="K47" s="2073"/>
      <c r="L47" s="2073"/>
    </row>
    <row r="48" spans="1:12" ht="27">
      <c r="A48" s="2073"/>
      <c r="B48" s="2073"/>
      <c r="C48" s="378" t="s">
        <v>2420</v>
      </c>
      <c r="D48" s="378" t="s">
        <v>2421</v>
      </c>
      <c r="E48" s="378" t="s">
        <v>2422</v>
      </c>
      <c r="F48" s="378" t="s">
        <v>2423</v>
      </c>
      <c r="G48" s="378" t="s">
        <v>2424</v>
      </c>
      <c r="H48" s="378" t="s">
        <v>2425</v>
      </c>
      <c r="I48" s="379"/>
      <c r="J48" s="2073"/>
      <c r="K48" s="2077" t="s">
        <v>522</v>
      </c>
      <c r="L48" s="2092" t="s">
        <v>4036</v>
      </c>
    </row>
    <row r="49" spans="1:12" ht="13.5">
      <c r="A49" s="2073"/>
      <c r="B49" s="2073"/>
      <c r="C49" s="378" t="s">
        <v>2426</v>
      </c>
      <c r="D49" s="378" t="s">
        <v>2427</v>
      </c>
      <c r="E49" s="378" t="s">
        <v>2428</v>
      </c>
      <c r="F49" s="378" t="s">
        <v>2429</v>
      </c>
      <c r="G49" s="378" t="s">
        <v>2430</v>
      </c>
      <c r="H49" s="378" t="s">
        <v>2431</v>
      </c>
      <c r="I49" s="379"/>
      <c r="J49" s="2073"/>
      <c r="K49" s="2073"/>
      <c r="L49" s="2073"/>
    </row>
    <row r="50" spans="1:12" ht="13.5">
      <c r="A50" s="2073"/>
      <c r="B50" s="2073"/>
      <c r="C50" s="378" t="s">
        <v>2432</v>
      </c>
      <c r="D50" s="378" t="s">
        <v>2433</v>
      </c>
      <c r="E50" s="378" t="s">
        <v>2434</v>
      </c>
      <c r="F50" s="378" t="s">
        <v>2435</v>
      </c>
      <c r="G50" s="378" t="s">
        <v>2436</v>
      </c>
      <c r="H50" s="378" t="s">
        <v>2437</v>
      </c>
      <c r="I50" s="379"/>
      <c r="J50" s="2073"/>
      <c r="K50" s="2073"/>
      <c r="L50" s="2073"/>
    </row>
    <row r="51" spans="1:12" ht="13.5">
      <c r="A51" s="2073"/>
      <c r="B51" s="2073"/>
      <c r="C51" s="378" t="s">
        <v>2438</v>
      </c>
      <c r="D51" s="378" t="s">
        <v>2439</v>
      </c>
      <c r="E51" s="378" t="s">
        <v>2440</v>
      </c>
      <c r="F51" s="378" t="s">
        <v>2441</v>
      </c>
      <c r="G51" s="378" t="s">
        <v>2442</v>
      </c>
      <c r="H51" s="378" t="s">
        <v>2443</v>
      </c>
      <c r="I51" s="379"/>
      <c r="J51" s="2073"/>
      <c r="K51" s="2077" t="s">
        <v>606</v>
      </c>
      <c r="L51" s="2092" t="s">
        <v>4037</v>
      </c>
    </row>
    <row r="52" spans="1:12" ht="24" customHeight="1">
      <c r="A52" s="2093" t="s">
        <v>676</v>
      </c>
      <c r="B52" s="2093" t="s">
        <v>2175</v>
      </c>
      <c r="C52" s="378" t="s">
        <v>2444</v>
      </c>
      <c r="D52" s="2093" t="s">
        <v>2445</v>
      </c>
      <c r="E52" s="2093" t="s">
        <v>2446</v>
      </c>
      <c r="F52" s="2093" t="s">
        <v>2447</v>
      </c>
      <c r="G52" s="2093" t="s">
        <v>2448</v>
      </c>
      <c r="H52" s="2093" t="s">
        <v>2449</v>
      </c>
      <c r="I52" s="379"/>
      <c r="J52" s="2073"/>
      <c r="K52" s="2073"/>
      <c r="L52" s="2073"/>
    </row>
    <row r="53" spans="1:12" ht="24" customHeight="1">
      <c r="A53" s="2093"/>
      <c r="B53" s="2093"/>
      <c r="C53" s="378"/>
      <c r="D53" s="2073"/>
      <c r="E53" s="2073"/>
      <c r="F53" s="2073"/>
      <c r="G53" s="2073"/>
      <c r="H53" s="2073"/>
      <c r="I53" s="379"/>
      <c r="J53" s="2073"/>
      <c r="K53" s="2073"/>
      <c r="L53" s="2073"/>
    </row>
    <row r="54" spans="1:12" ht="40.9" customHeight="1">
      <c r="A54" s="2073"/>
      <c r="B54" s="2073"/>
      <c r="C54" s="378" t="s">
        <v>2450</v>
      </c>
      <c r="D54" s="378" t="s">
        <v>2451</v>
      </c>
      <c r="E54" s="378" t="s">
        <v>2452</v>
      </c>
      <c r="F54" s="378" t="s">
        <v>2453</v>
      </c>
      <c r="G54" s="378" t="s">
        <v>2454</v>
      </c>
      <c r="H54" s="378" t="s">
        <v>2455</v>
      </c>
      <c r="I54" s="379"/>
      <c r="J54" s="2073"/>
      <c r="K54" s="2073"/>
      <c r="L54" s="2073"/>
    </row>
    <row r="55" spans="1:12" ht="40.9" customHeight="1">
      <c r="A55" s="2073"/>
      <c r="B55" s="2073"/>
      <c r="C55" s="378" t="s">
        <v>2456</v>
      </c>
      <c r="D55" s="378" t="s">
        <v>2457</v>
      </c>
      <c r="E55" s="378" t="s">
        <v>2458</v>
      </c>
      <c r="F55" s="378" t="s">
        <v>2459</v>
      </c>
      <c r="G55" s="378" t="s">
        <v>2460</v>
      </c>
      <c r="H55" s="378" t="s">
        <v>2461</v>
      </c>
      <c r="I55" s="379"/>
      <c r="J55" s="2073"/>
      <c r="K55" s="2077" t="s">
        <v>793</v>
      </c>
      <c r="L55" s="2092" t="s">
        <v>4038</v>
      </c>
    </row>
    <row r="56" spans="1:12" ht="13.5">
      <c r="A56" s="2073"/>
      <c r="B56" s="2073"/>
      <c r="C56" s="378" t="s">
        <v>2462</v>
      </c>
      <c r="D56" s="378" t="s">
        <v>2463</v>
      </c>
      <c r="E56" s="378" t="s">
        <v>2464</v>
      </c>
      <c r="F56" s="378" t="s">
        <v>2465</v>
      </c>
      <c r="G56" s="378" t="s">
        <v>2466</v>
      </c>
      <c r="H56" s="378" t="s">
        <v>2467</v>
      </c>
      <c r="I56" s="379"/>
      <c r="J56" s="2073"/>
      <c r="K56" s="2073"/>
      <c r="L56" s="2073"/>
    </row>
    <row r="57" spans="1:12" ht="24" customHeight="1">
      <c r="A57" s="2073"/>
      <c r="B57" s="2093" t="s">
        <v>2182</v>
      </c>
      <c r="C57" s="2093" t="s">
        <v>2468</v>
      </c>
      <c r="D57" s="2093" t="s">
        <v>2469</v>
      </c>
      <c r="E57" s="2093" t="s">
        <v>2470</v>
      </c>
      <c r="F57" s="2093" t="s">
        <v>2471</v>
      </c>
      <c r="G57" s="2093" t="s">
        <v>2472</v>
      </c>
      <c r="H57" s="2093" t="s">
        <v>2473</v>
      </c>
      <c r="I57" s="379"/>
      <c r="J57" s="2073"/>
      <c r="K57" s="2073"/>
      <c r="L57" s="2073"/>
    </row>
    <row r="58" spans="1:12" ht="24" customHeight="1">
      <c r="A58" s="2073"/>
      <c r="B58" s="2073"/>
      <c r="C58" s="2073"/>
      <c r="D58" s="2073"/>
      <c r="E58" s="2073"/>
      <c r="F58" s="2073"/>
      <c r="G58" s="2073"/>
      <c r="H58" s="2073"/>
      <c r="I58" s="379"/>
      <c r="J58" s="2078" t="s">
        <v>798</v>
      </c>
      <c r="K58" s="2095" t="s">
        <v>4039</v>
      </c>
      <c r="L58" s="2096"/>
    </row>
    <row r="59" spans="1:12" ht="24" customHeight="1">
      <c r="A59" s="2073"/>
      <c r="B59" s="2073"/>
      <c r="C59" s="378" t="s">
        <v>2474</v>
      </c>
      <c r="D59" s="378" t="s">
        <v>2475</v>
      </c>
      <c r="E59" s="378" t="s">
        <v>2476</v>
      </c>
      <c r="F59" s="378" t="s">
        <v>2477</v>
      </c>
      <c r="G59" s="378" t="s">
        <v>2478</v>
      </c>
      <c r="H59" s="378" t="s">
        <v>2479</v>
      </c>
      <c r="I59" s="379"/>
      <c r="J59" s="2094"/>
      <c r="K59" s="2096"/>
      <c r="L59" s="2096"/>
    </row>
    <row r="60" spans="1:12" ht="24" customHeight="1">
      <c r="A60" s="2073"/>
      <c r="B60" s="2073"/>
      <c r="C60" s="378" t="s">
        <v>2480</v>
      </c>
      <c r="D60" s="378" t="s">
        <v>2481</v>
      </c>
      <c r="E60" s="378" t="s">
        <v>2482</v>
      </c>
      <c r="F60" s="378" t="s">
        <v>2483</v>
      </c>
      <c r="G60" s="378" t="s">
        <v>2484</v>
      </c>
      <c r="H60" s="378" t="s">
        <v>2485</v>
      </c>
      <c r="I60" s="379"/>
      <c r="J60" s="2094"/>
      <c r="K60" s="2096"/>
      <c r="L60" s="2096"/>
    </row>
    <row r="61" spans="1:12" ht="24" customHeight="1">
      <c r="A61" s="2073"/>
      <c r="B61" s="2093" t="s">
        <v>2249</v>
      </c>
      <c r="C61" s="2093" t="s">
        <v>2486</v>
      </c>
      <c r="D61" s="2093" t="s">
        <v>2487</v>
      </c>
      <c r="E61" s="2093" t="s">
        <v>2488</v>
      </c>
      <c r="F61" s="2093" t="s">
        <v>2489</v>
      </c>
      <c r="G61" s="2093" t="s">
        <v>2490</v>
      </c>
      <c r="H61" s="2093" t="s">
        <v>2491</v>
      </c>
      <c r="I61" s="379"/>
      <c r="J61" s="2077" t="s">
        <v>805</v>
      </c>
      <c r="K61" s="2077" t="s">
        <v>2492</v>
      </c>
      <c r="L61" s="2073"/>
    </row>
    <row r="62" spans="1:12" ht="24" customHeight="1">
      <c r="A62" s="2073"/>
      <c r="B62" s="2093"/>
      <c r="C62" s="2073"/>
      <c r="D62" s="2073"/>
      <c r="E62" s="2073"/>
      <c r="F62" s="2073"/>
      <c r="G62" s="2073"/>
      <c r="H62" s="2073"/>
      <c r="I62" s="379"/>
      <c r="J62" s="2073"/>
      <c r="K62" s="2073"/>
      <c r="L62" s="2073"/>
    </row>
    <row r="63" spans="1:12" ht="24" customHeight="1">
      <c r="A63" s="2073"/>
      <c r="B63" s="2073"/>
      <c r="C63" s="2093" t="s">
        <v>2493</v>
      </c>
      <c r="D63" s="2093" t="s">
        <v>2494</v>
      </c>
      <c r="E63" s="2093" t="s">
        <v>2495</v>
      </c>
      <c r="F63" s="2093" t="s">
        <v>2496</v>
      </c>
      <c r="G63" s="2093" t="s">
        <v>2497</v>
      </c>
      <c r="H63" s="2093" t="s">
        <v>2498</v>
      </c>
      <c r="I63" s="379"/>
      <c r="J63" s="2073"/>
      <c r="K63" s="2073"/>
      <c r="L63" s="2073"/>
    </row>
    <row r="64" spans="1:12" ht="24" customHeight="1">
      <c r="A64" s="2073"/>
      <c r="B64" s="2073"/>
      <c r="C64" s="2073"/>
      <c r="D64" s="2073"/>
      <c r="E64" s="2073"/>
      <c r="F64" s="2073"/>
      <c r="G64" s="2073"/>
      <c r="H64" s="2073"/>
      <c r="I64" s="379"/>
      <c r="J64" s="2073"/>
      <c r="K64" s="2073"/>
      <c r="L64" s="2073"/>
    </row>
    <row r="65" spans="1:12" ht="24" customHeight="1">
      <c r="A65" s="2073"/>
      <c r="B65" s="2073"/>
      <c r="C65" s="2073"/>
      <c r="D65" s="2073"/>
      <c r="E65" s="2073"/>
      <c r="F65" s="2073"/>
      <c r="G65" s="2073"/>
      <c r="H65" s="2073"/>
      <c r="I65" s="379"/>
      <c r="J65" s="2077" t="s">
        <v>2499</v>
      </c>
      <c r="K65" s="2078" t="s">
        <v>2500</v>
      </c>
      <c r="L65" s="2073"/>
    </row>
    <row r="66" spans="1:12" ht="24" customHeight="1">
      <c r="A66" s="2073"/>
      <c r="B66" s="2073"/>
      <c r="C66" s="2073"/>
      <c r="D66" s="2073"/>
      <c r="E66" s="2073"/>
      <c r="F66" s="2073"/>
      <c r="G66" s="2073"/>
      <c r="H66" s="2073"/>
      <c r="I66" s="379"/>
      <c r="J66" s="2073"/>
      <c r="K66" s="2073"/>
      <c r="L66" s="2073"/>
    </row>
    <row r="67" spans="1:12" ht="24" customHeight="1">
      <c r="A67" s="2073"/>
      <c r="B67" s="2073"/>
      <c r="C67" s="2073"/>
      <c r="D67" s="2073"/>
      <c r="E67" s="2073"/>
      <c r="F67" s="2073"/>
      <c r="G67" s="2073"/>
      <c r="H67" s="2073"/>
      <c r="I67" s="379"/>
      <c r="J67" s="2073"/>
      <c r="K67" s="2073"/>
      <c r="L67" s="2073"/>
    </row>
    <row r="68" spans="1:12" ht="24" customHeight="1">
      <c r="A68" s="2093" t="s">
        <v>709</v>
      </c>
      <c r="B68" s="2093" t="s">
        <v>2175</v>
      </c>
      <c r="C68" s="2093" t="s">
        <v>2501</v>
      </c>
      <c r="D68" s="2093" t="s">
        <v>2502</v>
      </c>
      <c r="E68" s="2093" t="s">
        <v>2503</v>
      </c>
      <c r="F68" s="2093" t="s">
        <v>2504</v>
      </c>
      <c r="G68" s="2093" t="s">
        <v>2505</v>
      </c>
      <c r="H68" s="2093" t="s">
        <v>2506</v>
      </c>
      <c r="I68" s="378"/>
    </row>
    <row r="69" spans="1:12" ht="24" customHeight="1">
      <c r="A69" s="2073"/>
      <c r="B69" s="2073"/>
      <c r="C69" s="2073"/>
      <c r="D69" s="2073"/>
      <c r="E69" s="2073"/>
      <c r="F69" s="2073"/>
      <c r="G69" s="2073"/>
      <c r="H69" s="2073"/>
      <c r="I69" s="378"/>
    </row>
    <row r="70" spans="1:12" ht="24" customHeight="1">
      <c r="A70" s="2073"/>
      <c r="B70" s="2093" t="s">
        <v>2182</v>
      </c>
      <c r="C70" s="2093" t="s">
        <v>2507</v>
      </c>
      <c r="D70" s="2093" t="s">
        <v>2508</v>
      </c>
      <c r="E70" s="2093" t="s">
        <v>2509</v>
      </c>
      <c r="F70" s="2093" t="s">
        <v>2510</v>
      </c>
      <c r="G70" s="2093" t="s">
        <v>2511</v>
      </c>
      <c r="H70" s="2093" t="s">
        <v>2512</v>
      </c>
      <c r="I70" s="2086" t="s">
        <v>2513</v>
      </c>
    </row>
    <row r="71" spans="1:12" ht="24" customHeight="1">
      <c r="A71" s="2073"/>
      <c r="B71" s="2073"/>
      <c r="C71" s="2073"/>
      <c r="D71" s="2073"/>
      <c r="E71" s="2073"/>
      <c r="F71" s="2073"/>
      <c r="G71" s="2073"/>
      <c r="H71" s="2073"/>
      <c r="I71" s="2073"/>
    </row>
    <row r="72" spans="1:12" ht="24" customHeight="1">
      <c r="A72" s="2073"/>
      <c r="B72" s="2073"/>
      <c r="C72" s="2093" t="s">
        <v>2514</v>
      </c>
      <c r="D72" s="2093" t="s">
        <v>2515</v>
      </c>
      <c r="E72" s="2093" t="s">
        <v>2516</v>
      </c>
      <c r="F72" s="2093" t="s">
        <v>2517</v>
      </c>
      <c r="G72" s="2093" t="s">
        <v>2518</v>
      </c>
      <c r="H72" s="2093" t="s">
        <v>2519</v>
      </c>
      <c r="I72" s="2086" t="s">
        <v>2520</v>
      </c>
    </row>
    <row r="73" spans="1:12" ht="24" customHeight="1">
      <c r="A73" s="2073"/>
      <c r="B73" s="2073"/>
      <c r="C73" s="2093"/>
      <c r="D73" s="2073"/>
      <c r="E73" s="2099"/>
      <c r="F73" s="2099"/>
      <c r="G73" s="2099"/>
      <c r="H73" s="2099"/>
      <c r="I73" s="2073"/>
    </row>
    <row r="74" spans="1:12" ht="24" customHeight="1">
      <c r="A74" s="2073"/>
      <c r="B74" s="2086" t="s">
        <v>2249</v>
      </c>
      <c r="C74" s="2086" t="s">
        <v>2521</v>
      </c>
      <c r="D74" s="2093" t="s">
        <v>2522</v>
      </c>
      <c r="E74" s="2093" t="s">
        <v>2523</v>
      </c>
      <c r="F74" s="2093" t="s">
        <v>2524</v>
      </c>
      <c r="G74" s="2093" t="s">
        <v>2525</v>
      </c>
      <c r="H74" s="2093" t="s">
        <v>2526</v>
      </c>
      <c r="I74" s="378"/>
    </row>
    <row r="75" spans="1:12" ht="24" customHeight="1">
      <c r="A75" s="2073"/>
      <c r="B75" s="2073"/>
      <c r="C75" s="2073"/>
      <c r="D75" s="2073"/>
      <c r="E75" s="2073"/>
      <c r="F75" s="2073"/>
      <c r="G75" s="2073"/>
      <c r="H75" s="2073"/>
      <c r="I75" s="378"/>
    </row>
    <row r="76" spans="1:12" ht="24" customHeight="1">
      <c r="A76" s="2073"/>
      <c r="B76" s="2073"/>
      <c r="C76" s="2073"/>
      <c r="D76" s="2073"/>
      <c r="E76" s="2073"/>
      <c r="F76" s="2073"/>
      <c r="G76" s="2073"/>
      <c r="H76" s="2073"/>
      <c r="I76" s="378"/>
    </row>
    <row r="77" spans="1:12">
      <c r="A77" s="2109" t="s">
        <v>3813</v>
      </c>
      <c r="B77" s="2087" t="s">
        <v>2166</v>
      </c>
      <c r="C77" s="2087" t="s">
        <v>2167</v>
      </c>
      <c r="D77" s="2087" t="s">
        <v>2168</v>
      </c>
      <c r="E77" s="2073"/>
      <c r="F77" s="2073"/>
      <c r="G77" s="2073"/>
      <c r="H77" s="2073"/>
      <c r="I77" s="2084" t="s">
        <v>2174</v>
      </c>
    </row>
    <row r="78" spans="1:12" ht="13.5">
      <c r="A78" s="2073"/>
      <c r="B78" s="2073"/>
      <c r="C78" s="2073"/>
      <c r="D78" s="381" t="s">
        <v>2169</v>
      </c>
      <c r="E78" s="381" t="s">
        <v>2170</v>
      </c>
      <c r="F78" s="381" t="s">
        <v>2171</v>
      </c>
      <c r="G78" s="381" t="s">
        <v>2172</v>
      </c>
      <c r="H78" s="381" t="s">
        <v>2173</v>
      </c>
      <c r="I78" s="2073"/>
    </row>
    <row r="79" spans="1:12" ht="13.5">
      <c r="A79" s="2087" t="s">
        <v>652</v>
      </c>
      <c r="B79" s="2087" t="s">
        <v>2182</v>
      </c>
      <c r="C79" s="381" t="s">
        <v>2527</v>
      </c>
      <c r="D79" s="381" t="s">
        <v>2528</v>
      </c>
      <c r="E79" s="381" t="s">
        <v>2529</v>
      </c>
      <c r="F79" s="381" t="s">
        <v>2530</v>
      </c>
      <c r="G79" s="381" t="s">
        <v>2531</v>
      </c>
      <c r="H79" s="381" t="s">
        <v>2532</v>
      </c>
      <c r="I79" s="381"/>
    </row>
    <row r="80" spans="1:12" ht="13.5">
      <c r="A80" s="2073"/>
      <c r="B80" s="2073"/>
      <c r="C80" s="381" t="s">
        <v>2533</v>
      </c>
      <c r="D80" s="381" t="s">
        <v>2534</v>
      </c>
      <c r="E80" s="381" t="s">
        <v>2535</v>
      </c>
      <c r="F80" s="381" t="s">
        <v>2536</v>
      </c>
      <c r="G80" s="381" t="s">
        <v>2537</v>
      </c>
      <c r="H80" s="381" t="s">
        <v>2538</v>
      </c>
      <c r="I80" s="381"/>
    </row>
    <row r="81" spans="1:9" ht="27">
      <c r="A81" s="2073"/>
      <c r="B81" s="2073"/>
      <c r="C81" s="381" t="s">
        <v>2539</v>
      </c>
      <c r="D81" s="381" t="s">
        <v>2540</v>
      </c>
      <c r="E81" s="381" t="s">
        <v>2540</v>
      </c>
      <c r="F81" s="381" t="s">
        <v>2541</v>
      </c>
      <c r="G81" s="381" t="s">
        <v>2542</v>
      </c>
      <c r="H81" s="381" t="s">
        <v>2543</v>
      </c>
      <c r="I81" s="381"/>
    </row>
    <row r="82" spans="1:9" ht="27">
      <c r="A82" s="2073"/>
      <c r="B82" s="2073"/>
      <c r="C82" s="381" t="s">
        <v>2544</v>
      </c>
      <c r="D82" s="381" t="s">
        <v>2545</v>
      </c>
      <c r="E82" s="381" t="s">
        <v>2546</v>
      </c>
      <c r="F82" s="381" t="s">
        <v>2547</v>
      </c>
      <c r="G82" s="381" t="s">
        <v>2548</v>
      </c>
      <c r="H82" s="381" t="s">
        <v>2549</v>
      </c>
      <c r="I82" s="381"/>
    </row>
    <row r="83" spans="1:9" ht="13.5">
      <c r="A83" s="2073"/>
      <c r="B83" s="381" t="s">
        <v>2249</v>
      </c>
      <c r="C83" s="381" t="s">
        <v>2550</v>
      </c>
      <c r="D83" s="381" t="s">
        <v>2551</v>
      </c>
      <c r="E83" s="381" t="s">
        <v>2551</v>
      </c>
      <c r="F83" s="381" t="s">
        <v>2552</v>
      </c>
      <c r="G83" s="381" t="s">
        <v>2552</v>
      </c>
      <c r="H83" s="381" t="s">
        <v>2553</v>
      </c>
      <c r="I83" s="381"/>
    </row>
    <row r="84" spans="1:9" ht="27">
      <c r="A84" s="2087" t="s">
        <v>676</v>
      </c>
      <c r="B84" s="2087" t="s">
        <v>2175</v>
      </c>
      <c r="C84" s="381" t="s">
        <v>2554</v>
      </c>
      <c r="D84" s="381" t="s">
        <v>2555</v>
      </c>
      <c r="E84" s="381" t="s">
        <v>2556</v>
      </c>
      <c r="F84" s="381" t="s">
        <v>2557</v>
      </c>
      <c r="G84" s="381" t="s">
        <v>2558</v>
      </c>
      <c r="H84" s="381" t="s">
        <v>2559</v>
      </c>
      <c r="I84" s="381"/>
    </row>
    <row r="85" spans="1:9" ht="27">
      <c r="A85" s="2073"/>
      <c r="B85" s="2073"/>
      <c r="C85" s="381" t="s">
        <v>2560</v>
      </c>
      <c r="D85" s="381" t="s">
        <v>2561</v>
      </c>
      <c r="E85" s="381" t="s">
        <v>2562</v>
      </c>
      <c r="F85" s="381" t="s">
        <v>2563</v>
      </c>
      <c r="G85" s="381" t="s">
        <v>2564</v>
      </c>
      <c r="H85" s="381" t="s">
        <v>2565</v>
      </c>
      <c r="I85" s="381"/>
    </row>
    <row r="86" spans="1:9" ht="27">
      <c r="A86" s="2073"/>
      <c r="B86" s="2073"/>
      <c r="C86" s="381" t="s">
        <v>2566</v>
      </c>
      <c r="D86" s="381" t="s">
        <v>2567</v>
      </c>
      <c r="E86" s="381" t="s">
        <v>2568</v>
      </c>
      <c r="F86" s="381" t="s">
        <v>2569</v>
      </c>
      <c r="G86" s="381" t="s">
        <v>2570</v>
      </c>
      <c r="H86" s="381" t="s">
        <v>2571</v>
      </c>
      <c r="I86" s="381"/>
    </row>
    <row r="87" spans="1:9" ht="13.5">
      <c r="A87" s="2073"/>
      <c r="B87" s="2073"/>
      <c r="C87" s="381" t="s">
        <v>2572</v>
      </c>
      <c r="D87" s="381" t="s">
        <v>2573</v>
      </c>
      <c r="E87" s="381" t="s">
        <v>2574</v>
      </c>
      <c r="F87" s="381" t="s">
        <v>2575</v>
      </c>
      <c r="G87" s="381" t="s">
        <v>2576</v>
      </c>
      <c r="H87" s="381" t="s">
        <v>2577</v>
      </c>
      <c r="I87" s="381"/>
    </row>
    <row r="88" spans="1:9" ht="13.5">
      <c r="A88" s="2073"/>
      <c r="B88" s="2073"/>
      <c r="C88" s="381" t="s">
        <v>2578</v>
      </c>
      <c r="D88" s="381" t="s">
        <v>2579</v>
      </c>
      <c r="E88" s="381" t="s">
        <v>2580</v>
      </c>
      <c r="F88" s="381" t="s">
        <v>2581</v>
      </c>
      <c r="G88" s="381" t="s">
        <v>2582</v>
      </c>
      <c r="H88" s="381" t="s">
        <v>2583</v>
      </c>
      <c r="I88" s="381"/>
    </row>
    <row r="89" spans="1:9" ht="54">
      <c r="A89" s="2073"/>
      <c r="B89" s="381" t="s">
        <v>2249</v>
      </c>
      <c r="C89" s="381" t="s">
        <v>2584</v>
      </c>
      <c r="D89" s="381" t="s">
        <v>2585</v>
      </c>
      <c r="E89" s="381" t="s">
        <v>2586</v>
      </c>
      <c r="F89" s="381" t="s">
        <v>2587</v>
      </c>
      <c r="G89" s="381" t="s">
        <v>2588</v>
      </c>
      <c r="H89" s="381" t="s">
        <v>2589</v>
      </c>
      <c r="I89" s="381"/>
    </row>
    <row r="90" spans="1:9" ht="27">
      <c r="A90" s="2087" t="s">
        <v>709</v>
      </c>
      <c r="B90" s="2087" t="s">
        <v>2182</v>
      </c>
      <c r="C90" s="381" t="s">
        <v>2590</v>
      </c>
      <c r="D90" s="381" t="s">
        <v>2591</v>
      </c>
      <c r="E90" s="381" t="s">
        <v>2592</v>
      </c>
      <c r="F90" s="381" t="s">
        <v>2593</v>
      </c>
      <c r="G90" s="381" t="s">
        <v>2594</v>
      </c>
      <c r="H90" s="381" t="s">
        <v>2595</v>
      </c>
      <c r="I90" s="381"/>
    </row>
    <row r="91" spans="1:9" ht="13.5">
      <c r="A91" s="2073"/>
      <c r="B91" s="2073"/>
      <c r="C91" s="381" t="s">
        <v>2596</v>
      </c>
      <c r="D91" s="381" t="s">
        <v>2597</v>
      </c>
      <c r="E91" s="381" t="s">
        <v>2597</v>
      </c>
      <c r="F91" s="381" t="s">
        <v>2598</v>
      </c>
      <c r="G91" s="381" t="s">
        <v>2598</v>
      </c>
      <c r="H91" s="381" t="s">
        <v>2599</v>
      </c>
      <c r="I91" s="382" t="s">
        <v>2600</v>
      </c>
    </row>
    <row r="92" spans="1:9" ht="27">
      <c r="A92" s="2073"/>
      <c r="B92" s="2073"/>
      <c r="C92" s="381" t="s">
        <v>2601</v>
      </c>
      <c r="D92" s="381" t="s">
        <v>2602</v>
      </c>
      <c r="E92" s="381" t="s">
        <v>2602</v>
      </c>
      <c r="F92" s="381" t="s">
        <v>2603</v>
      </c>
      <c r="G92" s="381" t="s">
        <v>2603</v>
      </c>
      <c r="H92" s="381" t="s">
        <v>2604</v>
      </c>
      <c r="I92" s="382" t="s">
        <v>2605</v>
      </c>
    </row>
    <row r="93" spans="1:9" ht="24" customHeight="1">
      <c r="A93" s="2073"/>
      <c r="B93" s="2073"/>
      <c r="C93" s="2087" t="s">
        <v>2606</v>
      </c>
      <c r="D93" s="2087" t="s">
        <v>2607</v>
      </c>
      <c r="E93" s="2087" t="s">
        <v>2608</v>
      </c>
      <c r="F93" s="2087" t="s">
        <v>2609</v>
      </c>
      <c r="G93" s="2087" t="s">
        <v>2610</v>
      </c>
      <c r="H93" s="2087" t="s">
        <v>2611</v>
      </c>
      <c r="I93" s="2084" t="s">
        <v>2612</v>
      </c>
    </row>
    <row r="94" spans="1:9">
      <c r="A94" s="2073"/>
      <c r="B94" s="2073"/>
      <c r="C94" s="2073"/>
      <c r="D94" s="2073"/>
      <c r="E94" s="2073"/>
      <c r="F94" s="2073"/>
      <c r="G94" s="2073"/>
      <c r="H94" s="2073"/>
      <c r="I94" s="2073"/>
    </row>
    <row r="95" spans="1:9">
      <c r="A95" s="2073"/>
      <c r="B95" s="2073"/>
      <c r="C95" s="2073"/>
      <c r="D95" s="2073"/>
      <c r="E95" s="2073"/>
      <c r="F95" s="2073"/>
      <c r="G95" s="2073"/>
      <c r="H95" s="2073"/>
      <c r="I95" s="2073"/>
    </row>
    <row r="96" spans="1:9" ht="13.5">
      <c r="A96" s="2073"/>
      <c r="B96" s="2073"/>
      <c r="C96" s="381" t="s">
        <v>2613</v>
      </c>
      <c r="D96" s="381" t="s">
        <v>2614</v>
      </c>
      <c r="E96" s="381" t="s">
        <v>2615</v>
      </c>
      <c r="F96" s="381" t="s">
        <v>2616</v>
      </c>
      <c r="G96" s="381" t="s">
        <v>2617</v>
      </c>
      <c r="H96" s="381" t="s">
        <v>2618</v>
      </c>
      <c r="I96" s="381"/>
    </row>
    <row r="97" spans="1:9">
      <c r="A97" s="2073"/>
      <c r="B97" s="2073"/>
      <c r="C97" s="2084" t="s">
        <v>2619</v>
      </c>
      <c r="D97" s="2084" t="s">
        <v>2620</v>
      </c>
      <c r="E97" s="2084" t="s">
        <v>2621</v>
      </c>
      <c r="F97" s="2084" t="s">
        <v>2622</v>
      </c>
      <c r="G97" s="2084" t="s">
        <v>2623</v>
      </c>
      <c r="H97" s="2084" t="s">
        <v>2624</v>
      </c>
      <c r="I97" s="2084" t="s">
        <v>2600</v>
      </c>
    </row>
    <row r="98" spans="1:9">
      <c r="A98" s="2073"/>
      <c r="B98" s="2073"/>
      <c r="C98" s="2073"/>
      <c r="D98" s="2073"/>
      <c r="E98" s="2073"/>
      <c r="F98" s="2073"/>
      <c r="G98" s="2073"/>
      <c r="H98" s="2073"/>
      <c r="I98" s="2073"/>
    </row>
    <row r="99" spans="1:9" ht="13.5">
      <c r="A99" s="2073"/>
      <c r="B99" s="2073"/>
      <c r="C99" s="381" t="s">
        <v>2625</v>
      </c>
      <c r="D99" s="381" t="s">
        <v>2626</v>
      </c>
      <c r="E99" s="381" t="s">
        <v>2627</v>
      </c>
      <c r="F99" s="381" t="s">
        <v>2628</v>
      </c>
      <c r="G99" s="381" t="s">
        <v>2629</v>
      </c>
      <c r="H99" s="381" t="s">
        <v>2630</v>
      </c>
      <c r="I99" s="382" t="s">
        <v>2631</v>
      </c>
    </row>
    <row r="100" spans="1:9" ht="27">
      <c r="A100" s="2073"/>
      <c r="B100" s="381" t="s">
        <v>2249</v>
      </c>
      <c r="C100" s="381" t="s">
        <v>2632</v>
      </c>
      <c r="D100" s="381" t="s">
        <v>2633</v>
      </c>
      <c r="E100" s="381" t="s">
        <v>2634</v>
      </c>
      <c r="F100" s="381" t="s">
        <v>2635</v>
      </c>
      <c r="G100" s="381" t="s">
        <v>2636</v>
      </c>
      <c r="H100" s="381" t="s">
        <v>2637</v>
      </c>
      <c r="I100" s="382" t="s">
        <v>2612</v>
      </c>
    </row>
    <row r="101" spans="1:9">
      <c r="A101" s="2108" t="s">
        <v>4040</v>
      </c>
      <c r="B101" s="2105" t="s">
        <v>2166</v>
      </c>
      <c r="C101" s="2105" t="s">
        <v>2167</v>
      </c>
      <c r="D101" s="2105" t="s">
        <v>2168</v>
      </c>
      <c r="E101" s="2073"/>
      <c r="F101" s="2073"/>
      <c r="G101" s="2073"/>
      <c r="H101" s="2073"/>
      <c r="I101" s="2085" t="s">
        <v>2174</v>
      </c>
    </row>
    <row r="102" spans="1:9" ht="13.5">
      <c r="A102" s="2073"/>
      <c r="B102" s="2073"/>
      <c r="C102" s="2073"/>
      <c r="D102" s="383" t="s">
        <v>2169</v>
      </c>
      <c r="E102" s="383" t="s">
        <v>2170</v>
      </c>
      <c r="F102" s="383" t="s">
        <v>2171</v>
      </c>
      <c r="G102" s="383" t="s">
        <v>2172</v>
      </c>
      <c r="H102" s="383" t="s">
        <v>2173</v>
      </c>
      <c r="I102" s="2073"/>
    </row>
    <row r="103" spans="1:9" ht="27">
      <c r="A103" s="2105" t="s">
        <v>652</v>
      </c>
      <c r="B103" s="2105" t="s">
        <v>2182</v>
      </c>
      <c r="C103" s="383" t="s">
        <v>151</v>
      </c>
      <c r="D103" s="383" t="s">
        <v>2638</v>
      </c>
      <c r="E103" s="383" t="s">
        <v>2639</v>
      </c>
      <c r="F103" s="383" t="s">
        <v>2640</v>
      </c>
      <c r="G103" s="383" t="s">
        <v>2641</v>
      </c>
      <c r="H103" s="383" t="s">
        <v>2642</v>
      </c>
      <c r="I103" s="383"/>
    </row>
    <row r="104" spans="1:9" ht="13.5">
      <c r="A104" s="2073"/>
      <c r="B104" s="2073"/>
      <c r="C104" s="383" t="s">
        <v>2643</v>
      </c>
      <c r="D104" s="383" t="s">
        <v>2644</v>
      </c>
      <c r="E104" s="383" t="s">
        <v>2645</v>
      </c>
      <c r="F104" s="383" t="s">
        <v>2646</v>
      </c>
      <c r="G104" s="383" t="s">
        <v>2647</v>
      </c>
      <c r="H104" s="383" t="s">
        <v>2648</v>
      </c>
      <c r="I104" s="383"/>
    </row>
    <row r="105" spans="1:9" ht="13.5">
      <c r="A105" s="2073"/>
      <c r="B105" s="2073"/>
      <c r="C105" s="384" t="s">
        <v>2649</v>
      </c>
      <c r="D105" s="383" t="s">
        <v>2650</v>
      </c>
      <c r="E105" s="383" t="s">
        <v>2651</v>
      </c>
      <c r="F105" s="383" t="s">
        <v>2652</v>
      </c>
      <c r="G105" s="383" t="s">
        <v>2653</v>
      </c>
      <c r="H105" s="383" t="s">
        <v>2654</v>
      </c>
      <c r="I105" s="383"/>
    </row>
    <row r="106" spans="1:9" ht="27">
      <c r="A106" s="2073"/>
      <c r="B106" s="2073"/>
      <c r="C106" s="383" t="s">
        <v>2655</v>
      </c>
      <c r="D106" s="383" t="s">
        <v>2656</v>
      </c>
      <c r="E106" s="383" t="s">
        <v>2657</v>
      </c>
      <c r="F106" s="383" t="s">
        <v>2658</v>
      </c>
      <c r="G106" s="383" t="s">
        <v>2659</v>
      </c>
      <c r="H106" s="383" t="s">
        <v>2660</v>
      </c>
      <c r="I106" s="383"/>
    </row>
    <row r="107" spans="1:9" ht="13.5">
      <c r="A107" s="2105" t="s">
        <v>676</v>
      </c>
      <c r="B107" s="2105" t="s">
        <v>2175</v>
      </c>
      <c r="C107" s="383" t="s">
        <v>2661</v>
      </c>
      <c r="D107" s="383" t="s">
        <v>2662</v>
      </c>
      <c r="E107" s="383" t="s">
        <v>2663</v>
      </c>
      <c r="F107" s="383" t="s">
        <v>2664</v>
      </c>
      <c r="G107" s="383" t="s">
        <v>2665</v>
      </c>
      <c r="H107" s="383" t="s">
        <v>2666</v>
      </c>
      <c r="I107" s="383"/>
    </row>
    <row r="108" spans="1:9" ht="13.5">
      <c r="A108" s="2073"/>
      <c r="B108" s="2073"/>
      <c r="C108" s="383" t="s">
        <v>2667</v>
      </c>
      <c r="D108" s="383" t="s">
        <v>2668</v>
      </c>
      <c r="E108" s="383" t="s">
        <v>2669</v>
      </c>
      <c r="F108" s="383" t="s">
        <v>2670</v>
      </c>
      <c r="G108" s="383" t="s">
        <v>2671</v>
      </c>
      <c r="H108" s="383" t="s">
        <v>2672</v>
      </c>
      <c r="I108" s="383"/>
    </row>
    <row r="109" spans="1:9" ht="27">
      <c r="A109" s="2073"/>
      <c r="B109" s="2073"/>
      <c r="C109" s="383" t="s">
        <v>2673</v>
      </c>
      <c r="D109" s="383" t="s">
        <v>2674</v>
      </c>
      <c r="E109" s="383" t="s">
        <v>2675</v>
      </c>
      <c r="F109" s="383" t="s">
        <v>2676</v>
      </c>
      <c r="G109" s="383" t="s">
        <v>2677</v>
      </c>
      <c r="H109" s="383" t="s">
        <v>2678</v>
      </c>
      <c r="I109" s="383"/>
    </row>
    <row r="110" spans="1:9" ht="27">
      <c r="A110" s="2073"/>
      <c r="B110" s="2073"/>
      <c r="C110" s="383" t="s">
        <v>180</v>
      </c>
      <c r="D110" s="383" t="s">
        <v>2679</v>
      </c>
      <c r="E110" s="383" t="s">
        <v>2680</v>
      </c>
      <c r="F110" s="383" t="s">
        <v>2681</v>
      </c>
      <c r="G110" s="383" t="s">
        <v>2682</v>
      </c>
      <c r="H110" s="383" t="s">
        <v>2683</v>
      </c>
      <c r="I110" s="383"/>
    </row>
    <row r="111" spans="1:9" ht="27">
      <c r="A111" s="2073"/>
      <c r="B111" s="2073"/>
      <c r="C111" s="383" t="s">
        <v>2684</v>
      </c>
      <c r="D111" s="383" t="s">
        <v>2685</v>
      </c>
      <c r="E111" s="383" t="s">
        <v>2686</v>
      </c>
      <c r="F111" s="383" t="s">
        <v>2687</v>
      </c>
      <c r="G111" s="383" t="s">
        <v>2688</v>
      </c>
      <c r="H111" s="383" t="s">
        <v>2689</v>
      </c>
      <c r="I111" s="383"/>
    </row>
    <row r="112" spans="1:9" ht="27">
      <c r="A112" s="2073"/>
      <c r="B112" s="2105" t="s">
        <v>2182</v>
      </c>
      <c r="C112" s="383" t="s">
        <v>2690</v>
      </c>
      <c r="D112" s="383" t="s">
        <v>2691</v>
      </c>
      <c r="E112" s="383" t="s">
        <v>2692</v>
      </c>
      <c r="F112" s="383" t="s">
        <v>2693</v>
      </c>
      <c r="G112" s="383" t="s">
        <v>2694</v>
      </c>
      <c r="H112" s="383" t="s">
        <v>2695</v>
      </c>
      <c r="I112" s="383"/>
    </row>
    <row r="113" spans="1:9" ht="40.5">
      <c r="A113" s="2073"/>
      <c r="B113" s="2073"/>
      <c r="C113" s="383" t="s">
        <v>156</v>
      </c>
      <c r="D113" s="383" t="s">
        <v>2696</v>
      </c>
      <c r="E113" s="383" t="s">
        <v>2697</v>
      </c>
      <c r="F113" s="383" t="s">
        <v>2698</v>
      </c>
      <c r="G113" s="383" t="s">
        <v>2699</v>
      </c>
      <c r="H113" s="383" t="s">
        <v>2700</v>
      </c>
      <c r="I113" s="383"/>
    </row>
    <row r="114" spans="1:9" ht="13.5">
      <c r="A114" s="2073"/>
      <c r="B114" s="2073"/>
      <c r="C114" s="383" t="s">
        <v>2701</v>
      </c>
      <c r="D114" s="383" t="s">
        <v>2702</v>
      </c>
      <c r="E114" s="383" t="s">
        <v>2702</v>
      </c>
      <c r="F114" s="383" t="s">
        <v>2703</v>
      </c>
      <c r="G114" s="383" t="s">
        <v>2703</v>
      </c>
      <c r="H114" s="383" t="s">
        <v>2704</v>
      </c>
      <c r="I114" s="383"/>
    </row>
    <row r="115" spans="1:9" ht="27">
      <c r="A115" s="2073"/>
      <c r="B115" s="2105" t="s">
        <v>2249</v>
      </c>
      <c r="C115" s="383" t="s">
        <v>159</v>
      </c>
      <c r="D115" s="383" t="s">
        <v>2705</v>
      </c>
      <c r="E115" s="383" t="s">
        <v>2706</v>
      </c>
      <c r="F115" s="383" t="s">
        <v>2707</v>
      </c>
      <c r="G115" s="383" t="s">
        <v>2708</v>
      </c>
      <c r="H115" s="383" t="s">
        <v>2709</v>
      </c>
      <c r="I115" s="383"/>
    </row>
    <row r="116" spans="1:9" ht="54">
      <c r="A116" s="2073"/>
      <c r="B116" s="2073"/>
      <c r="C116" s="383" t="s">
        <v>2710</v>
      </c>
      <c r="D116" s="383" t="s">
        <v>2711</v>
      </c>
      <c r="E116" s="383" t="s">
        <v>2712</v>
      </c>
      <c r="F116" s="383" t="s">
        <v>2713</v>
      </c>
      <c r="G116" s="383" t="s">
        <v>2714</v>
      </c>
      <c r="H116" s="383" t="s">
        <v>2715</v>
      </c>
      <c r="I116" s="383"/>
    </row>
    <row r="117" spans="1:9" ht="27">
      <c r="A117" s="2105" t="s">
        <v>709</v>
      </c>
      <c r="B117" s="385" t="s">
        <v>2182</v>
      </c>
      <c r="C117" s="385" t="s">
        <v>2716</v>
      </c>
      <c r="D117" s="385" t="s">
        <v>2717</v>
      </c>
      <c r="E117" s="385" t="s">
        <v>2718</v>
      </c>
      <c r="F117" s="385" t="s">
        <v>2719</v>
      </c>
      <c r="G117" s="385" t="s">
        <v>2720</v>
      </c>
      <c r="H117" s="385" t="s">
        <v>2721</v>
      </c>
      <c r="I117" s="385"/>
    </row>
    <row r="118" spans="1:9" ht="13.5">
      <c r="A118" s="2102"/>
      <c r="B118" s="2105" t="s">
        <v>2249</v>
      </c>
      <c r="C118" s="383" t="s">
        <v>162</v>
      </c>
      <c r="D118" s="383" t="s">
        <v>2722</v>
      </c>
      <c r="E118" s="383" t="s">
        <v>2722</v>
      </c>
      <c r="F118" s="383" t="s">
        <v>2723</v>
      </c>
      <c r="G118" s="383" t="s">
        <v>2723</v>
      </c>
      <c r="H118" s="383" t="s">
        <v>2724</v>
      </c>
      <c r="I118" s="383"/>
    </row>
    <row r="119" spans="1:9" ht="27">
      <c r="A119" s="2102"/>
      <c r="B119" s="2073"/>
      <c r="C119" s="383" t="s">
        <v>2725</v>
      </c>
      <c r="D119" s="383" t="s">
        <v>2726</v>
      </c>
      <c r="E119" s="383" t="s">
        <v>2727</v>
      </c>
      <c r="F119" s="383" t="s">
        <v>2728</v>
      </c>
      <c r="G119" s="383" t="s">
        <v>2729</v>
      </c>
      <c r="H119" s="383" t="s">
        <v>2730</v>
      </c>
      <c r="I119" s="383"/>
    </row>
    <row r="120" spans="1:9">
      <c r="A120" s="2106" t="s">
        <v>2731</v>
      </c>
      <c r="B120" s="2074" t="s">
        <v>2166</v>
      </c>
      <c r="C120" s="2074" t="s">
        <v>2167</v>
      </c>
      <c r="D120" s="2074" t="s">
        <v>2168</v>
      </c>
      <c r="E120" s="2073"/>
      <c r="F120" s="2073"/>
      <c r="G120" s="2073"/>
      <c r="H120" s="2073"/>
      <c r="I120" s="2075" t="s">
        <v>2174</v>
      </c>
    </row>
    <row r="121" spans="1:9" ht="13.5">
      <c r="A121" s="2102"/>
      <c r="B121" s="2073"/>
      <c r="C121" s="2073"/>
      <c r="D121" s="386" t="s">
        <v>2169</v>
      </c>
      <c r="E121" s="386" t="s">
        <v>2170</v>
      </c>
      <c r="F121" s="386" t="s">
        <v>2171</v>
      </c>
      <c r="G121" s="386" t="s">
        <v>2172</v>
      </c>
      <c r="H121" s="386" t="s">
        <v>2173</v>
      </c>
      <c r="I121" s="2073"/>
    </row>
    <row r="122" spans="1:9" ht="27">
      <c r="A122" s="2107" t="s">
        <v>652</v>
      </c>
      <c r="B122" s="386" t="s">
        <v>2175</v>
      </c>
      <c r="C122" s="386" t="s">
        <v>2295</v>
      </c>
      <c r="D122" s="386" t="s">
        <v>2296</v>
      </c>
      <c r="E122" s="386" t="s">
        <v>2297</v>
      </c>
      <c r="F122" s="386" t="s">
        <v>2298</v>
      </c>
      <c r="G122" s="386" t="s">
        <v>2299</v>
      </c>
      <c r="H122" s="386" t="s">
        <v>2300</v>
      </c>
      <c r="I122" s="386"/>
    </row>
    <row r="123" spans="1:9" ht="27">
      <c r="A123" s="2102"/>
      <c r="B123" s="386" t="s">
        <v>2249</v>
      </c>
      <c r="C123" s="386" t="s">
        <v>2732</v>
      </c>
      <c r="D123" s="386" t="s">
        <v>2733</v>
      </c>
      <c r="E123" s="386" t="s">
        <v>2734</v>
      </c>
      <c r="F123" s="386" t="s">
        <v>2735</v>
      </c>
      <c r="G123" s="386" t="s">
        <v>2736</v>
      </c>
      <c r="H123" s="386" t="s">
        <v>2737</v>
      </c>
      <c r="I123" s="386"/>
    </row>
    <row r="124" spans="1:9" ht="27">
      <c r="A124" s="2107" t="s">
        <v>676</v>
      </c>
      <c r="B124" s="2074" t="s">
        <v>2249</v>
      </c>
      <c r="C124" s="386" t="s">
        <v>2738</v>
      </c>
      <c r="D124" s="386" t="s">
        <v>2739</v>
      </c>
      <c r="E124" s="386" t="s">
        <v>2740</v>
      </c>
      <c r="F124" s="386" t="s">
        <v>2741</v>
      </c>
      <c r="G124" s="386" t="s">
        <v>2742</v>
      </c>
      <c r="H124" s="386" t="s">
        <v>2743</v>
      </c>
      <c r="I124" s="386"/>
    </row>
    <row r="125" spans="1:9" ht="13.5">
      <c r="A125" s="2102"/>
      <c r="B125" s="2073"/>
      <c r="C125" s="386" t="s">
        <v>2744</v>
      </c>
      <c r="D125" s="386" t="s">
        <v>2745</v>
      </c>
      <c r="E125" s="386" t="s">
        <v>2746</v>
      </c>
      <c r="F125" s="386" t="s">
        <v>2747</v>
      </c>
      <c r="G125" s="386" t="s">
        <v>2748</v>
      </c>
      <c r="H125" s="386" t="s">
        <v>2749</v>
      </c>
      <c r="I125" s="386"/>
    </row>
    <row r="126" spans="1:9" ht="27">
      <c r="A126" s="2102"/>
      <c r="B126" s="2073"/>
      <c r="C126" s="386" t="s">
        <v>2385</v>
      </c>
      <c r="D126" s="386" t="s">
        <v>2386</v>
      </c>
      <c r="E126" s="386" t="s">
        <v>2386</v>
      </c>
      <c r="F126" s="386" t="s">
        <v>2387</v>
      </c>
      <c r="G126" s="386" t="s">
        <v>2388</v>
      </c>
      <c r="H126" s="386" t="s">
        <v>2389</v>
      </c>
      <c r="I126" s="386"/>
    </row>
    <row r="127" spans="1:9" ht="24" customHeight="1">
      <c r="A127" s="2083" t="s">
        <v>709</v>
      </c>
      <c r="B127" s="2075" t="s">
        <v>432</v>
      </c>
      <c r="C127" s="2075" t="s">
        <v>2750</v>
      </c>
      <c r="D127" s="2075" t="s">
        <v>2751</v>
      </c>
      <c r="E127" s="2075" t="s">
        <v>2752</v>
      </c>
      <c r="F127" s="2075" t="s">
        <v>2753</v>
      </c>
      <c r="G127" s="2075" t="s">
        <v>2754</v>
      </c>
      <c r="H127" s="2075" t="s">
        <v>2755</v>
      </c>
      <c r="I127" s="2075" t="s">
        <v>2756</v>
      </c>
    </row>
    <row r="128" spans="1:9" ht="24" customHeight="1">
      <c r="A128" s="1915"/>
      <c r="B128" s="2073"/>
      <c r="C128" s="2073"/>
      <c r="D128" s="2073"/>
      <c r="E128" s="2073"/>
      <c r="F128" s="2073"/>
      <c r="G128" s="2073"/>
      <c r="H128" s="2073"/>
      <c r="I128" s="2073"/>
    </row>
    <row r="129" spans="1:9" ht="13.5">
      <c r="A129" s="1915"/>
      <c r="B129" s="2074" t="s">
        <v>2182</v>
      </c>
      <c r="C129" s="386" t="s">
        <v>2757</v>
      </c>
      <c r="D129" s="386" t="s">
        <v>2758</v>
      </c>
      <c r="E129" s="386" t="s">
        <v>2759</v>
      </c>
      <c r="F129" s="386" t="s">
        <v>2760</v>
      </c>
      <c r="G129" s="386" t="s">
        <v>2761</v>
      </c>
      <c r="H129" s="386" t="s">
        <v>2762</v>
      </c>
      <c r="I129" s="2073"/>
    </row>
    <row r="130" spans="1:9" ht="40.9" customHeight="1">
      <c r="A130" s="1915"/>
      <c r="B130" s="2073"/>
      <c r="C130" s="386" t="s">
        <v>2763</v>
      </c>
      <c r="D130" s="386" t="s">
        <v>2764</v>
      </c>
      <c r="E130" s="386" t="s">
        <v>2765</v>
      </c>
      <c r="F130" s="386" t="s">
        <v>2766</v>
      </c>
      <c r="G130" s="386" t="s">
        <v>2767</v>
      </c>
      <c r="H130" s="386" t="s">
        <v>2768</v>
      </c>
      <c r="I130" s="2075" t="s">
        <v>2769</v>
      </c>
    </row>
    <row r="131" spans="1:9" ht="40.9" customHeight="1">
      <c r="A131" s="1915"/>
      <c r="B131" s="388" t="s">
        <v>2249</v>
      </c>
      <c r="C131" s="389" t="s">
        <v>2770</v>
      </c>
      <c r="D131" s="388" t="s">
        <v>2771</v>
      </c>
      <c r="E131" s="388" t="s">
        <v>2772</v>
      </c>
      <c r="F131" s="388" t="s">
        <v>2773</v>
      </c>
      <c r="G131" s="388" t="s">
        <v>2774</v>
      </c>
      <c r="H131" s="388" t="s">
        <v>2775</v>
      </c>
      <c r="I131" s="2076"/>
    </row>
    <row r="132" spans="1:9">
      <c r="A132" s="2072" t="s">
        <v>2776</v>
      </c>
      <c r="B132" s="2082" t="s">
        <v>2166</v>
      </c>
      <c r="C132" s="2082" t="s">
        <v>2167</v>
      </c>
      <c r="D132" s="2082" t="s">
        <v>2168</v>
      </c>
      <c r="E132" s="2073"/>
      <c r="F132" s="2073"/>
      <c r="G132" s="2073"/>
      <c r="H132" s="2073"/>
      <c r="I132" s="2072" t="s">
        <v>2174</v>
      </c>
    </row>
    <row r="133" spans="1:9" ht="13.5">
      <c r="A133" s="2073"/>
      <c r="B133" s="2073"/>
      <c r="C133" s="2073"/>
      <c r="D133" s="390" t="s">
        <v>2169</v>
      </c>
      <c r="E133" s="390" t="s">
        <v>2170</v>
      </c>
      <c r="F133" s="390" t="s">
        <v>2171</v>
      </c>
      <c r="G133" s="390" t="s">
        <v>2172</v>
      </c>
      <c r="H133" s="390" t="s">
        <v>2173</v>
      </c>
      <c r="I133" s="2073"/>
    </row>
    <row r="134" spans="1:9" ht="24" customHeight="1">
      <c r="A134" s="2073"/>
      <c r="B134" s="2072" t="s">
        <v>2777</v>
      </c>
      <c r="C134" s="2072" t="s">
        <v>2778</v>
      </c>
      <c r="D134" s="2072" t="s">
        <v>2779</v>
      </c>
      <c r="E134" s="2072" t="s">
        <v>2780</v>
      </c>
      <c r="F134" s="2072" t="s">
        <v>2781</v>
      </c>
      <c r="G134" s="2072" t="s">
        <v>2782</v>
      </c>
      <c r="H134" s="2072" t="s">
        <v>2783</v>
      </c>
      <c r="I134" s="2072" t="s">
        <v>2784</v>
      </c>
    </row>
    <row r="135" spans="1:9" ht="24" customHeight="1">
      <c r="A135" s="2073"/>
      <c r="B135" s="2073"/>
      <c r="C135" s="2073"/>
      <c r="D135" s="2073"/>
      <c r="E135" s="2073"/>
      <c r="F135" s="2073"/>
      <c r="G135" s="2073"/>
      <c r="H135" s="2073"/>
      <c r="I135" s="2072"/>
    </row>
    <row r="136" spans="1:9" ht="24" customHeight="1">
      <c r="A136" s="2073"/>
      <c r="B136" s="2073"/>
      <c r="C136" s="2073"/>
      <c r="D136" s="2073"/>
      <c r="E136" s="2073"/>
      <c r="F136" s="2073"/>
      <c r="G136" s="2073"/>
      <c r="H136" s="2073"/>
      <c r="I136" s="2072"/>
    </row>
    <row r="137" spans="1:9" ht="24" customHeight="1">
      <c r="A137" s="2073"/>
      <c r="B137" s="2072" t="s">
        <v>2785</v>
      </c>
      <c r="C137" s="2072" t="s">
        <v>2786</v>
      </c>
      <c r="D137" s="2072" t="s">
        <v>2787</v>
      </c>
      <c r="E137" s="2072" t="s">
        <v>2788</v>
      </c>
      <c r="F137" s="2072" t="s">
        <v>2789</v>
      </c>
      <c r="G137" s="2072" t="s">
        <v>2790</v>
      </c>
      <c r="H137" s="2072" t="s">
        <v>2791</v>
      </c>
      <c r="I137" s="2073"/>
    </row>
    <row r="138" spans="1:9" ht="24" customHeight="1">
      <c r="A138" s="2073"/>
      <c r="B138" s="2073"/>
      <c r="C138" s="2073"/>
      <c r="D138" s="2073"/>
      <c r="E138" s="2073"/>
      <c r="F138" s="2073"/>
      <c r="G138" s="2073"/>
      <c r="H138" s="2073"/>
      <c r="I138" s="2073"/>
    </row>
    <row r="139" spans="1:9" ht="24" customHeight="1">
      <c r="A139" s="2073"/>
      <c r="B139" s="2073"/>
      <c r="C139" s="2072" t="s">
        <v>2792</v>
      </c>
      <c r="D139" s="2072" t="s">
        <v>2793</v>
      </c>
      <c r="E139" s="2072" t="s">
        <v>2794</v>
      </c>
      <c r="F139" s="2072" t="s">
        <v>2795</v>
      </c>
      <c r="G139" s="2072" t="s">
        <v>2796</v>
      </c>
      <c r="H139" s="2072" t="s">
        <v>2797</v>
      </c>
      <c r="I139" s="2073"/>
    </row>
    <row r="140" spans="1:9" ht="24" customHeight="1">
      <c r="A140" s="2073"/>
      <c r="B140" s="2073"/>
      <c r="C140" s="2073"/>
      <c r="D140" s="2073"/>
      <c r="E140" s="2073"/>
      <c r="F140" s="2073"/>
      <c r="G140" s="2073"/>
      <c r="H140" s="2073"/>
      <c r="I140" s="2073"/>
    </row>
    <row r="141" spans="1:9" ht="24" customHeight="1">
      <c r="A141" s="2073"/>
      <c r="B141" s="2072" t="s">
        <v>2798</v>
      </c>
      <c r="C141" s="2072" t="s">
        <v>2799</v>
      </c>
      <c r="D141" s="2072" t="s">
        <v>2800</v>
      </c>
      <c r="E141" s="2072" t="s">
        <v>2801</v>
      </c>
      <c r="F141" s="2072" t="s">
        <v>2802</v>
      </c>
      <c r="G141" s="2072" t="s">
        <v>2803</v>
      </c>
      <c r="H141" s="2072" t="s">
        <v>2804</v>
      </c>
      <c r="I141" s="2073"/>
    </row>
    <row r="142" spans="1:9" ht="24" customHeight="1">
      <c r="A142" s="2073"/>
      <c r="B142" s="2073"/>
      <c r="C142" s="2073"/>
      <c r="D142" s="2073"/>
      <c r="E142" s="2073"/>
      <c r="F142" s="2073"/>
      <c r="G142" s="2073"/>
      <c r="H142" s="2073"/>
      <c r="I142" s="2073"/>
    </row>
    <row r="143" spans="1:9">
      <c r="A143" s="2079" t="s">
        <v>3895</v>
      </c>
      <c r="B143" s="2079" t="s">
        <v>2166</v>
      </c>
      <c r="C143" s="2079" t="s">
        <v>2167</v>
      </c>
      <c r="D143" s="2079" t="s">
        <v>2168</v>
      </c>
      <c r="E143" s="2080"/>
      <c r="F143" s="2080"/>
      <c r="G143" s="2080"/>
      <c r="H143" s="2080"/>
      <c r="I143" s="391"/>
    </row>
    <row r="144" spans="1:9" ht="13.5">
      <c r="A144" s="2081"/>
      <c r="B144" s="2073"/>
      <c r="C144" s="2073"/>
      <c r="D144" s="392" t="s">
        <v>2169</v>
      </c>
      <c r="E144" s="392" t="s">
        <v>2170</v>
      </c>
      <c r="F144" s="392" t="s">
        <v>2171</v>
      </c>
      <c r="G144" s="392" t="s">
        <v>2172</v>
      </c>
      <c r="H144" s="392" t="s">
        <v>2173</v>
      </c>
      <c r="I144" s="392"/>
    </row>
    <row r="145" spans="1:9" ht="13.5">
      <c r="A145" s="392" t="s">
        <v>652</v>
      </c>
      <c r="B145" s="392" t="s">
        <v>434</v>
      </c>
      <c r="C145" s="392" t="s">
        <v>2805</v>
      </c>
      <c r="D145" s="393" t="s">
        <v>2806</v>
      </c>
      <c r="E145" s="393" t="s">
        <v>2807</v>
      </c>
      <c r="F145" s="393" t="s">
        <v>2808</v>
      </c>
      <c r="G145" s="393" t="s">
        <v>2809</v>
      </c>
      <c r="H145" s="393" t="s">
        <v>2810</v>
      </c>
      <c r="I145" s="393"/>
    </row>
    <row r="146" spans="1:9" ht="13.5">
      <c r="A146" s="2081" t="s">
        <v>676</v>
      </c>
      <c r="B146" s="392" t="s">
        <v>432</v>
      </c>
      <c r="C146" s="392" t="s">
        <v>2811</v>
      </c>
      <c r="D146" s="393" t="s">
        <v>2812</v>
      </c>
      <c r="E146" s="393" t="s">
        <v>2812</v>
      </c>
      <c r="F146" s="393" t="s">
        <v>2813</v>
      </c>
      <c r="G146" s="393" t="s">
        <v>2813</v>
      </c>
      <c r="H146" s="393" t="s">
        <v>2814</v>
      </c>
      <c r="I146" s="393"/>
    </row>
    <row r="147" spans="1:9" ht="13.5">
      <c r="A147" s="2073"/>
      <c r="B147" s="392" t="s">
        <v>435</v>
      </c>
      <c r="C147" s="392" t="s">
        <v>2815</v>
      </c>
      <c r="D147" s="393" t="s">
        <v>2816</v>
      </c>
      <c r="E147" s="393" t="s">
        <v>2817</v>
      </c>
      <c r="F147" s="393" t="s">
        <v>2818</v>
      </c>
      <c r="G147" s="393" t="s">
        <v>2819</v>
      </c>
      <c r="H147" s="393" t="s">
        <v>2820</v>
      </c>
      <c r="I147" s="393"/>
    </row>
    <row r="148" spans="1:9" ht="27">
      <c r="A148" s="2081" t="s">
        <v>709</v>
      </c>
      <c r="B148" s="392" t="s">
        <v>432</v>
      </c>
      <c r="C148" s="392" t="s">
        <v>2821</v>
      </c>
      <c r="D148" s="393" t="s">
        <v>2822</v>
      </c>
      <c r="E148" s="393" t="s">
        <v>2823</v>
      </c>
      <c r="F148" s="393" t="s">
        <v>2824</v>
      </c>
      <c r="G148" s="393" t="s">
        <v>2825</v>
      </c>
      <c r="H148" s="393" t="s">
        <v>2826</v>
      </c>
      <c r="I148" s="393"/>
    </row>
    <row r="149" spans="1:9" ht="27">
      <c r="A149" s="2073"/>
      <c r="B149" s="392" t="s">
        <v>434</v>
      </c>
      <c r="C149" s="392" t="s">
        <v>2827</v>
      </c>
      <c r="D149" s="393" t="s">
        <v>2828</v>
      </c>
      <c r="E149" s="393" t="s">
        <v>2829</v>
      </c>
      <c r="F149" s="393" t="s">
        <v>2830</v>
      </c>
      <c r="G149" s="393" t="s">
        <v>2831</v>
      </c>
      <c r="H149" s="393" t="s">
        <v>2832</v>
      </c>
      <c r="I149" s="393"/>
    </row>
    <row r="150" spans="1:9">
      <c r="A150" s="2075" t="s">
        <v>1280</v>
      </c>
      <c r="B150" s="2074" t="s">
        <v>2166</v>
      </c>
      <c r="C150" s="2074" t="s">
        <v>2167</v>
      </c>
      <c r="D150" s="2074" t="s">
        <v>2168</v>
      </c>
      <c r="E150" s="2073"/>
      <c r="F150" s="2073"/>
      <c r="G150" s="2073"/>
      <c r="H150" s="2073"/>
      <c r="I150" s="380"/>
    </row>
    <row r="151" spans="1:9" ht="13.5">
      <c r="A151" s="2075"/>
      <c r="B151" s="2073"/>
      <c r="C151" s="2073"/>
      <c r="D151" s="386" t="s">
        <v>2169</v>
      </c>
      <c r="E151" s="386" t="s">
        <v>2170</v>
      </c>
      <c r="F151" s="386" t="s">
        <v>2171</v>
      </c>
      <c r="G151" s="386" t="s">
        <v>2172</v>
      </c>
      <c r="H151" s="386" t="s">
        <v>2173</v>
      </c>
      <c r="I151" s="386"/>
    </row>
    <row r="152" spans="1:9" ht="13.5">
      <c r="A152" s="2074" t="s">
        <v>652</v>
      </c>
      <c r="B152" s="2074" t="s">
        <v>2175</v>
      </c>
      <c r="C152" s="386" t="s">
        <v>2833</v>
      </c>
      <c r="D152" s="386" t="s">
        <v>2834</v>
      </c>
      <c r="E152" s="386" t="s">
        <v>2835</v>
      </c>
      <c r="F152" s="386" t="s">
        <v>2836</v>
      </c>
      <c r="G152" s="386" t="s">
        <v>2837</v>
      </c>
      <c r="H152" s="386" t="s">
        <v>2838</v>
      </c>
      <c r="I152" s="386"/>
    </row>
    <row r="153" spans="1:9" ht="40.9" customHeight="1">
      <c r="A153" s="2073"/>
      <c r="B153" s="2073"/>
      <c r="C153" s="386" t="s">
        <v>2295</v>
      </c>
      <c r="D153" s="386" t="s">
        <v>2296</v>
      </c>
      <c r="E153" s="386" t="s">
        <v>2297</v>
      </c>
      <c r="F153" s="386" t="s">
        <v>2298</v>
      </c>
      <c r="G153" s="386" t="s">
        <v>2299</v>
      </c>
      <c r="H153" s="386" t="s">
        <v>2300</v>
      </c>
      <c r="I153" s="386"/>
    </row>
    <row r="154" spans="1:9" ht="13.5">
      <c r="A154" s="2073"/>
      <c r="B154" s="2073"/>
      <c r="C154" s="386" t="s">
        <v>2839</v>
      </c>
      <c r="D154" s="386" t="s">
        <v>1417</v>
      </c>
      <c r="E154" s="386" t="s">
        <v>1520</v>
      </c>
      <c r="F154" s="386" t="s">
        <v>2840</v>
      </c>
      <c r="G154" s="386" t="s">
        <v>1338</v>
      </c>
      <c r="H154" s="386" t="s">
        <v>2841</v>
      </c>
      <c r="I154" s="386"/>
    </row>
    <row r="155" spans="1:9" ht="13.5">
      <c r="A155" s="2073"/>
      <c r="B155" s="2073"/>
      <c r="C155" s="386" t="s">
        <v>2842</v>
      </c>
      <c r="D155" s="386" t="s">
        <v>2843</v>
      </c>
      <c r="E155" s="386" t="s">
        <v>2844</v>
      </c>
      <c r="F155" s="386" t="s">
        <v>2845</v>
      </c>
      <c r="G155" s="386" t="s">
        <v>2846</v>
      </c>
      <c r="H155" s="386" t="s">
        <v>2847</v>
      </c>
      <c r="I155" s="386"/>
    </row>
    <row r="156" spans="1:9" ht="13.5">
      <c r="A156" s="2073"/>
      <c r="B156" s="2073"/>
      <c r="C156" s="386" t="s">
        <v>2848</v>
      </c>
      <c r="D156" s="386" t="s">
        <v>2834</v>
      </c>
      <c r="E156" s="386" t="s">
        <v>2835</v>
      </c>
      <c r="F156" s="386" t="s">
        <v>2836</v>
      </c>
      <c r="G156" s="386" t="s">
        <v>2837</v>
      </c>
      <c r="H156" s="386" t="s">
        <v>2838</v>
      </c>
      <c r="I156" s="386"/>
    </row>
    <row r="157" spans="1:9" ht="13.5">
      <c r="A157" s="2073"/>
      <c r="B157" s="2074" t="s">
        <v>2182</v>
      </c>
      <c r="C157" s="386" t="s">
        <v>2849</v>
      </c>
      <c r="D157" s="386" t="s">
        <v>2850</v>
      </c>
      <c r="E157" s="386" t="s">
        <v>2850</v>
      </c>
      <c r="F157" s="386" t="s">
        <v>2851</v>
      </c>
      <c r="G157" s="386" t="s">
        <v>2851</v>
      </c>
      <c r="H157" s="386" t="s">
        <v>2852</v>
      </c>
      <c r="I157" s="386"/>
    </row>
    <row r="158" spans="1:9" ht="40.9" customHeight="1">
      <c r="A158" s="2073"/>
      <c r="B158" s="2073"/>
      <c r="C158" s="386" t="s">
        <v>2853</v>
      </c>
      <c r="D158" s="386" t="s">
        <v>2854</v>
      </c>
      <c r="E158" s="386" t="s">
        <v>2855</v>
      </c>
      <c r="F158" s="386" t="s">
        <v>2856</v>
      </c>
      <c r="G158" s="386" t="s">
        <v>2857</v>
      </c>
      <c r="H158" s="386" t="s">
        <v>2858</v>
      </c>
      <c r="I158" s="386"/>
    </row>
    <row r="159" spans="1:9" ht="13.5">
      <c r="A159" s="2073"/>
      <c r="B159" s="2073"/>
      <c r="C159" s="386" t="s">
        <v>2859</v>
      </c>
      <c r="D159" s="386" t="s">
        <v>2860</v>
      </c>
      <c r="E159" s="386" t="s">
        <v>2861</v>
      </c>
      <c r="F159" s="386" t="s">
        <v>2862</v>
      </c>
      <c r="G159" s="386" t="s">
        <v>2863</v>
      </c>
      <c r="H159" s="386" t="s">
        <v>2864</v>
      </c>
      <c r="I159" s="386"/>
    </row>
    <row r="160" spans="1:9" ht="13.5">
      <c r="A160" s="2073"/>
      <c r="B160" s="2073"/>
      <c r="C160" s="386" t="s">
        <v>2865</v>
      </c>
      <c r="D160" s="386" t="s">
        <v>2866</v>
      </c>
      <c r="E160" s="386" t="s">
        <v>2867</v>
      </c>
      <c r="F160" s="386" t="s">
        <v>2868</v>
      </c>
      <c r="G160" s="386" t="s">
        <v>2869</v>
      </c>
      <c r="H160" s="386" t="s">
        <v>2870</v>
      </c>
      <c r="I160" s="386"/>
    </row>
    <row r="161" spans="1:9" ht="13.5">
      <c r="A161" s="2073"/>
      <c r="B161" s="2073"/>
      <c r="C161" s="387" t="s">
        <v>2871</v>
      </c>
      <c r="D161" s="387" t="s">
        <v>2872</v>
      </c>
      <c r="E161" s="387" t="s">
        <v>2872</v>
      </c>
      <c r="F161" s="387" t="s">
        <v>2873</v>
      </c>
      <c r="G161" s="387" t="s">
        <v>2873</v>
      </c>
      <c r="H161" s="387" t="s">
        <v>2874</v>
      </c>
      <c r="I161" s="387" t="s">
        <v>2875</v>
      </c>
    </row>
    <row r="162" spans="1:9" ht="13.5">
      <c r="A162" s="2073"/>
      <c r="B162" s="2074" t="s">
        <v>2249</v>
      </c>
      <c r="C162" s="386" t="s">
        <v>2876</v>
      </c>
      <c r="D162" s="386" t="s">
        <v>2877</v>
      </c>
      <c r="E162" s="386" t="s">
        <v>2878</v>
      </c>
      <c r="F162" s="386" t="s">
        <v>2879</v>
      </c>
      <c r="G162" s="386" t="s">
        <v>2880</v>
      </c>
      <c r="H162" s="386" t="s">
        <v>2881</v>
      </c>
      <c r="I162" s="386"/>
    </row>
    <row r="163" spans="1:9" ht="40.9" customHeight="1">
      <c r="A163" s="2073"/>
      <c r="B163" s="2073"/>
      <c r="C163" s="386" t="s">
        <v>2882</v>
      </c>
      <c r="D163" s="386" t="s">
        <v>2883</v>
      </c>
      <c r="E163" s="386" t="s">
        <v>2884</v>
      </c>
      <c r="F163" s="386" t="s">
        <v>2885</v>
      </c>
      <c r="G163" s="386" t="s">
        <v>2886</v>
      </c>
      <c r="H163" s="386" t="s">
        <v>2887</v>
      </c>
      <c r="I163" s="386"/>
    </row>
    <row r="164" spans="1:9" ht="13.5">
      <c r="A164" s="2073"/>
      <c r="B164" s="2073"/>
      <c r="C164" s="386" t="s">
        <v>2888</v>
      </c>
      <c r="D164" s="386" t="s">
        <v>2835</v>
      </c>
      <c r="E164" s="386" t="s">
        <v>2837</v>
      </c>
      <c r="F164" s="386" t="s">
        <v>2889</v>
      </c>
      <c r="G164" s="386" t="s">
        <v>2890</v>
      </c>
      <c r="H164" s="386" t="s">
        <v>2891</v>
      </c>
      <c r="I164" s="386"/>
    </row>
    <row r="165" spans="1:9" ht="40.9" customHeight="1">
      <c r="A165" s="2073"/>
      <c r="B165" s="2073"/>
      <c r="C165" s="386" t="s">
        <v>2892</v>
      </c>
      <c r="D165" s="386" t="s">
        <v>2893</v>
      </c>
      <c r="E165" s="386" t="s">
        <v>2894</v>
      </c>
      <c r="F165" s="386" t="s">
        <v>2895</v>
      </c>
      <c r="G165" s="386" t="s">
        <v>2896</v>
      </c>
      <c r="H165" s="386" t="s">
        <v>2897</v>
      </c>
      <c r="I165" s="386"/>
    </row>
    <row r="166" spans="1:9" ht="40.9" customHeight="1">
      <c r="A166" s="2073"/>
      <c r="B166" s="2073"/>
      <c r="C166" s="386" t="s">
        <v>2898</v>
      </c>
      <c r="D166" s="386" t="s">
        <v>2899</v>
      </c>
      <c r="E166" s="386" t="s">
        <v>2900</v>
      </c>
      <c r="F166" s="386" t="s">
        <v>2901</v>
      </c>
      <c r="G166" s="386" t="s">
        <v>2902</v>
      </c>
      <c r="H166" s="386" t="s">
        <v>2903</v>
      </c>
      <c r="I166" s="386"/>
    </row>
    <row r="167" spans="1:9" ht="40.9" customHeight="1">
      <c r="A167" s="2073"/>
      <c r="B167" s="2073"/>
      <c r="C167" s="386" t="s">
        <v>2904</v>
      </c>
      <c r="D167" s="386" t="s">
        <v>2905</v>
      </c>
      <c r="E167" s="386" t="s">
        <v>2906</v>
      </c>
      <c r="F167" s="386" t="s">
        <v>2907</v>
      </c>
      <c r="G167" s="386" t="s">
        <v>2908</v>
      </c>
      <c r="H167" s="386" t="s">
        <v>2909</v>
      </c>
      <c r="I167" s="386"/>
    </row>
    <row r="168" spans="1:9" ht="13.5">
      <c r="A168" s="2076"/>
      <c r="B168" s="2076"/>
      <c r="C168" s="389" t="s">
        <v>2910</v>
      </c>
      <c r="D168" s="389" t="s">
        <v>2911</v>
      </c>
      <c r="E168" s="389" t="s">
        <v>2912</v>
      </c>
      <c r="F168" s="389" t="s">
        <v>2913</v>
      </c>
      <c r="G168" s="389" t="s">
        <v>2914</v>
      </c>
      <c r="H168" s="389" t="s">
        <v>2915</v>
      </c>
      <c r="I168" s="389" t="s">
        <v>2916</v>
      </c>
    </row>
    <row r="169" spans="1:9" ht="40.9" customHeight="1">
      <c r="A169" s="2074" t="s">
        <v>676</v>
      </c>
      <c r="B169" s="2074" t="s">
        <v>2175</v>
      </c>
      <c r="C169" s="386" t="s">
        <v>2917</v>
      </c>
      <c r="D169" s="386" t="s">
        <v>2918</v>
      </c>
      <c r="E169" s="386" t="s">
        <v>2919</v>
      </c>
      <c r="F169" s="386" t="s">
        <v>2920</v>
      </c>
      <c r="G169" s="386" t="s">
        <v>2921</v>
      </c>
      <c r="H169" s="386" t="s">
        <v>2922</v>
      </c>
      <c r="I169" s="386"/>
    </row>
    <row r="170" spans="1:9" ht="13.5">
      <c r="A170" s="2073"/>
      <c r="B170" s="2073"/>
      <c r="C170" s="386" t="s">
        <v>2923</v>
      </c>
      <c r="D170" s="386" t="s">
        <v>2924</v>
      </c>
      <c r="E170" s="386" t="s">
        <v>2925</v>
      </c>
      <c r="F170" s="386" t="s">
        <v>2926</v>
      </c>
      <c r="G170" s="386" t="s">
        <v>2927</v>
      </c>
      <c r="H170" s="386" t="s">
        <v>2928</v>
      </c>
      <c r="I170" s="386"/>
    </row>
    <row r="171" spans="1:9" ht="40.9" customHeight="1">
      <c r="A171" s="2073"/>
      <c r="B171" s="2073"/>
      <c r="C171" s="386" t="s">
        <v>2929</v>
      </c>
      <c r="D171" s="386" t="s">
        <v>2930</v>
      </c>
      <c r="E171" s="386" t="s">
        <v>2931</v>
      </c>
      <c r="F171" s="386" t="s">
        <v>2932</v>
      </c>
      <c r="G171" s="386" t="s">
        <v>2933</v>
      </c>
      <c r="H171" s="386" t="s">
        <v>2934</v>
      </c>
      <c r="I171" s="386"/>
    </row>
    <row r="172" spans="1:9" ht="40.9" customHeight="1">
      <c r="A172" s="2073"/>
      <c r="B172" s="2073"/>
      <c r="C172" s="386" t="s">
        <v>2935</v>
      </c>
      <c r="D172" s="386" t="s">
        <v>2936</v>
      </c>
      <c r="E172" s="386" t="s">
        <v>2937</v>
      </c>
      <c r="F172" s="386" t="s">
        <v>2938</v>
      </c>
      <c r="G172" s="386" t="s">
        <v>2939</v>
      </c>
      <c r="H172" s="386" t="s">
        <v>2940</v>
      </c>
      <c r="I172" s="386"/>
    </row>
    <row r="173" spans="1:9" ht="40.9" customHeight="1">
      <c r="A173" s="2073"/>
      <c r="B173" s="2073"/>
      <c r="C173" s="386" t="s">
        <v>2941</v>
      </c>
      <c r="D173" s="386" t="s">
        <v>2942</v>
      </c>
      <c r="E173" s="386" t="s">
        <v>2943</v>
      </c>
      <c r="F173" s="386" t="s">
        <v>2944</v>
      </c>
      <c r="G173" s="386" t="s">
        <v>2945</v>
      </c>
      <c r="H173" s="386" t="s">
        <v>2946</v>
      </c>
      <c r="I173" s="386"/>
    </row>
    <row r="174" spans="1:9" ht="13.5">
      <c r="A174" s="2073"/>
      <c r="B174" s="2073"/>
      <c r="C174" s="386" t="s">
        <v>2947</v>
      </c>
      <c r="D174" s="386" t="s">
        <v>2948</v>
      </c>
      <c r="E174" s="386" t="s">
        <v>2949</v>
      </c>
      <c r="F174" s="386" t="s">
        <v>2950</v>
      </c>
      <c r="G174" s="386" t="s">
        <v>2951</v>
      </c>
      <c r="H174" s="386" t="s">
        <v>2952</v>
      </c>
      <c r="I174" s="386"/>
    </row>
    <row r="175" spans="1:9" ht="24" customHeight="1">
      <c r="A175" s="2073"/>
      <c r="B175" s="2073"/>
      <c r="C175" s="2074" t="s">
        <v>2953</v>
      </c>
      <c r="D175" s="2074" t="s">
        <v>2954</v>
      </c>
      <c r="E175" s="2074" t="s">
        <v>2955</v>
      </c>
      <c r="F175" s="2074" t="s">
        <v>2956</v>
      </c>
      <c r="G175" s="2074" t="s">
        <v>2957</v>
      </c>
      <c r="H175" s="2074" t="s">
        <v>2958</v>
      </c>
      <c r="I175" s="2074"/>
    </row>
    <row r="176" spans="1:9" ht="24" customHeight="1">
      <c r="A176" s="2073"/>
      <c r="B176" s="2073"/>
      <c r="C176" s="2073"/>
      <c r="D176" s="2073"/>
      <c r="E176" s="2073"/>
      <c r="F176" s="2073"/>
      <c r="G176" s="2073"/>
      <c r="H176" s="2073"/>
      <c r="I176" s="2073"/>
    </row>
    <row r="177" spans="1:9" ht="24" customHeight="1">
      <c r="A177" s="2073"/>
      <c r="B177" s="2073"/>
      <c r="C177" s="387" t="s">
        <v>2959</v>
      </c>
      <c r="D177" s="387" t="s">
        <v>2960</v>
      </c>
      <c r="E177" s="387" t="s">
        <v>2961</v>
      </c>
      <c r="F177" s="387" t="s">
        <v>2962</v>
      </c>
      <c r="G177" s="387" t="s">
        <v>2963</v>
      </c>
      <c r="H177" s="387" t="s">
        <v>2964</v>
      </c>
      <c r="I177" s="387" t="s">
        <v>2875</v>
      </c>
    </row>
    <row r="178" spans="1:9" ht="40.9" customHeight="1">
      <c r="A178" s="2073"/>
      <c r="B178" s="2074" t="s">
        <v>2182</v>
      </c>
      <c r="C178" s="386" t="s">
        <v>2965</v>
      </c>
      <c r="D178" s="387" t="s">
        <v>2966</v>
      </c>
      <c r="E178" s="387" t="s">
        <v>2967</v>
      </c>
      <c r="F178" s="387" t="s">
        <v>2968</v>
      </c>
      <c r="G178" s="387" t="s">
        <v>2969</v>
      </c>
      <c r="H178" s="387" t="s">
        <v>2970</v>
      </c>
      <c r="I178" s="386"/>
    </row>
    <row r="179" spans="1:9" ht="13.5">
      <c r="A179" s="2073"/>
      <c r="B179" s="2073"/>
      <c r="C179" s="386" t="s">
        <v>2971</v>
      </c>
      <c r="D179" s="386" t="s">
        <v>2972</v>
      </c>
      <c r="E179" s="386" t="s">
        <v>2973</v>
      </c>
      <c r="F179" s="386" t="s">
        <v>2974</v>
      </c>
      <c r="G179" s="386" t="s">
        <v>2975</v>
      </c>
      <c r="H179" s="386" t="s">
        <v>2976</v>
      </c>
      <c r="I179" s="387" t="s">
        <v>2977</v>
      </c>
    </row>
    <row r="180" spans="1:9" ht="13.5">
      <c r="A180" s="2073"/>
      <c r="B180" s="2073"/>
      <c r="C180" s="386" t="s">
        <v>2978</v>
      </c>
      <c r="D180" s="386" t="s">
        <v>2979</v>
      </c>
      <c r="E180" s="386" t="s">
        <v>2980</v>
      </c>
      <c r="F180" s="386" t="s">
        <v>2981</v>
      </c>
      <c r="G180" s="386" t="s">
        <v>2982</v>
      </c>
      <c r="H180" s="386" t="s">
        <v>2983</v>
      </c>
      <c r="I180" s="386"/>
    </row>
    <row r="181" spans="1:9" ht="40.9" customHeight="1">
      <c r="A181" s="2073"/>
      <c r="B181" s="2073"/>
      <c r="C181" s="386" t="s">
        <v>2984</v>
      </c>
      <c r="D181" s="386" t="s">
        <v>2985</v>
      </c>
      <c r="E181" s="386" t="s">
        <v>2986</v>
      </c>
      <c r="F181" s="386" t="s">
        <v>2987</v>
      </c>
      <c r="G181" s="386" t="s">
        <v>2988</v>
      </c>
      <c r="H181" s="386" t="s">
        <v>2989</v>
      </c>
      <c r="I181" s="387" t="s">
        <v>532</v>
      </c>
    </row>
    <row r="182" spans="1:9" ht="13.5">
      <c r="A182" s="2073"/>
      <c r="B182" s="2074" t="s">
        <v>2249</v>
      </c>
      <c r="C182" s="386" t="s">
        <v>1851</v>
      </c>
      <c r="D182" s="386" t="s">
        <v>2837</v>
      </c>
      <c r="E182" s="386" t="s">
        <v>2990</v>
      </c>
      <c r="F182" s="386" t="s">
        <v>2991</v>
      </c>
      <c r="G182" s="386" t="s">
        <v>2992</v>
      </c>
      <c r="H182" s="386" t="s">
        <v>2993</v>
      </c>
      <c r="I182" s="386"/>
    </row>
    <row r="183" spans="1:9" ht="40.9" customHeight="1">
      <c r="A183" s="2073"/>
      <c r="B183" s="2073"/>
      <c r="C183" s="386" t="s">
        <v>2994</v>
      </c>
      <c r="D183" s="386" t="s">
        <v>2995</v>
      </c>
      <c r="E183" s="386" t="s">
        <v>2996</v>
      </c>
      <c r="F183" s="386" t="s">
        <v>2997</v>
      </c>
      <c r="G183" s="386" t="s">
        <v>2998</v>
      </c>
      <c r="H183" s="386" t="s">
        <v>2999</v>
      </c>
      <c r="I183" s="386"/>
    </row>
    <row r="184" spans="1:9" ht="40.9" customHeight="1">
      <c r="A184" s="2073"/>
      <c r="B184" s="2073"/>
      <c r="C184" s="386" t="s">
        <v>2560</v>
      </c>
      <c r="D184" s="386" t="s">
        <v>3000</v>
      </c>
      <c r="E184" s="386" t="s">
        <v>3001</v>
      </c>
      <c r="F184" s="386" t="s">
        <v>3002</v>
      </c>
      <c r="G184" s="386" t="s">
        <v>3003</v>
      </c>
      <c r="H184" s="386" t="s">
        <v>3004</v>
      </c>
      <c r="I184" s="386"/>
    </row>
    <row r="185" spans="1:9" ht="13.5">
      <c r="A185" s="2073"/>
      <c r="B185" s="2073"/>
      <c r="C185" s="386" t="s">
        <v>3005</v>
      </c>
      <c r="D185" s="386" t="s">
        <v>3006</v>
      </c>
      <c r="E185" s="386" t="s">
        <v>3007</v>
      </c>
      <c r="F185" s="386" t="s">
        <v>3008</v>
      </c>
      <c r="G185" s="386" t="s">
        <v>3009</v>
      </c>
      <c r="H185" s="386" t="s">
        <v>3010</v>
      </c>
      <c r="I185" s="387" t="s">
        <v>3011</v>
      </c>
    </row>
    <row r="186" spans="1:9" ht="13.5">
      <c r="A186" s="2073"/>
      <c r="B186" s="2073"/>
      <c r="C186" s="386" t="s">
        <v>3012</v>
      </c>
      <c r="D186" s="386" t="s">
        <v>3013</v>
      </c>
      <c r="E186" s="386" t="s">
        <v>3014</v>
      </c>
      <c r="F186" s="386" t="s">
        <v>3015</v>
      </c>
      <c r="G186" s="386" t="s">
        <v>3016</v>
      </c>
      <c r="H186" s="386" t="s">
        <v>3017</v>
      </c>
      <c r="I186" s="386"/>
    </row>
    <row r="187" spans="1:9" ht="13.5">
      <c r="A187" s="2073"/>
      <c r="B187" s="2073"/>
      <c r="C187" s="386" t="s">
        <v>3018</v>
      </c>
      <c r="D187" s="386" t="s">
        <v>3019</v>
      </c>
      <c r="E187" s="386" t="s">
        <v>3020</v>
      </c>
      <c r="F187" s="386" t="s">
        <v>3021</v>
      </c>
      <c r="G187" s="386" t="s">
        <v>3022</v>
      </c>
      <c r="H187" s="386" t="s">
        <v>3023</v>
      </c>
      <c r="I187" s="386"/>
    </row>
    <row r="188" spans="1:9" ht="24" customHeight="1">
      <c r="A188" s="2073"/>
      <c r="B188" s="2073"/>
      <c r="C188" s="2074" t="s">
        <v>3024</v>
      </c>
      <c r="D188" s="2074" t="s">
        <v>3025</v>
      </c>
      <c r="E188" s="2074" t="s">
        <v>3026</v>
      </c>
      <c r="F188" s="2074" t="s">
        <v>3027</v>
      </c>
      <c r="G188" s="2074" t="s">
        <v>3028</v>
      </c>
      <c r="H188" s="2074" t="s">
        <v>3029</v>
      </c>
      <c r="I188" s="2074"/>
    </row>
    <row r="189" spans="1:9" ht="24" customHeight="1">
      <c r="A189" s="2073"/>
      <c r="B189" s="2073"/>
      <c r="C189" s="2073"/>
      <c r="D189" s="2073"/>
      <c r="E189" s="2073"/>
      <c r="F189" s="2073"/>
      <c r="G189" s="2073"/>
      <c r="H189" s="2073"/>
      <c r="I189" s="2073"/>
    </row>
    <row r="190" spans="1:9" ht="24" customHeight="1">
      <c r="A190" s="2073"/>
      <c r="B190" s="2073"/>
      <c r="C190" s="2074" t="s">
        <v>3030</v>
      </c>
      <c r="D190" s="2075" t="s">
        <v>3031</v>
      </c>
      <c r="E190" s="2075" t="s">
        <v>3032</v>
      </c>
      <c r="F190" s="2075" t="s">
        <v>3033</v>
      </c>
      <c r="G190" s="2075" t="s">
        <v>3034</v>
      </c>
      <c r="H190" s="2075" t="s">
        <v>3035</v>
      </c>
      <c r="I190" s="2074"/>
    </row>
    <row r="191" spans="1:9" ht="24" customHeight="1">
      <c r="A191" s="2073"/>
      <c r="B191" s="2073"/>
      <c r="C191" s="2073"/>
      <c r="D191" s="2073"/>
      <c r="E191" s="2073"/>
      <c r="F191" s="2073"/>
      <c r="G191" s="2073"/>
      <c r="H191" s="2073"/>
      <c r="I191" s="2073"/>
    </row>
    <row r="192" spans="1:9" ht="27">
      <c r="A192" s="2073"/>
      <c r="B192" s="2073"/>
      <c r="C192" s="387" t="s">
        <v>3036</v>
      </c>
      <c r="D192" s="387" t="s">
        <v>3037</v>
      </c>
      <c r="E192" s="387" t="s">
        <v>3038</v>
      </c>
      <c r="F192" s="387" t="s">
        <v>3039</v>
      </c>
      <c r="G192" s="387" t="s">
        <v>3040</v>
      </c>
      <c r="H192" s="387" t="s">
        <v>3041</v>
      </c>
      <c r="I192" s="387" t="s">
        <v>2916</v>
      </c>
    </row>
    <row r="193" spans="1:9" ht="13.5">
      <c r="A193" s="2073"/>
      <c r="B193" s="2073"/>
      <c r="C193" s="387" t="s">
        <v>3042</v>
      </c>
      <c r="D193" s="387" t="s">
        <v>3043</v>
      </c>
      <c r="E193" s="387" t="s">
        <v>3044</v>
      </c>
      <c r="F193" s="387" t="s">
        <v>3045</v>
      </c>
      <c r="G193" s="387" t="s">
        <v>3046</v>
      </c>
      <c r="H193" s="387" t="s">
        <v>3047</v>
      </c>
      <c r="I193" s="387" t="s">
        <v>2916</v>
      </c>
    </row>
    <row r="194" spans="1:9" ht="13.5">
      <c r="A194" s="2073"/>
      <c r="B194" s="2073"/>
      <c r="C194" s="386" t="s">
        <v>3048</v>
      </c>
      <c r="D194" s="386" t="s">
        <v>3049</v>
      </c>
      <c r="E194" s="386" t="s">
        <v>3050</v>
      </c>
      <c r="F194" s="386" t="s">
        <v>3051</v>
      </c>
      <c r="G194" s="386" t="s">
        <v>3052</v>
      </c>
      <c r="H194" s="386" t="s">
        <v>3053</v>
      </c>
      <c r="I194" s="386"/>
    </row>
    <row r="195" spans="1:9" ht="13.5">
      <c r="A195" s="2073"/>
      <c r="B195" s="2073"/>
      <c r="C195" s="386" t="s">
        <v>3054</v>
      </c>
      <c r="D195" s="386" t="s">
        <v>3055</v>
      </c>
      <c r="E195" s="386" t="s">
        <v>3056</v>
      </c>
      <c r="F195" s="386" t="s">
        <v>3057</v>
      </c>
      <c r="G195" s="386" t="s">
        <v>3058</v>
      </c>
      <c r="H195" s="386" t="s">
        <v>3059</v>
      </c>
      <c r="I195" s="386"/>
    </row>
    <row r="196" spans="1:9" ht="40.9" customHeight="1">
      <c r="A196" s="2073"/>
      <c r="B196" s="2073"/>
      <c r="C196" s="386" t="s">
        <v>3060</v>
      </c>
      <c r="D196" s="386" t="s">
        <v>3061</v>
      </c>
      <c r="E196" s="386" t="s">
        <v>3062</v>
      </c>
      <c r="F196" s="386" t="s">
        <v>3063</v>
      </c>
      <c r="G196" s="386" t="s">
        <v>3064</v>
      </c>
      <c r="H196" s="386" t="s">
        <v>3065</v>
      </c>
      <c r="I196" s="386"/>
    </row>
    <row r="197" spans="1:9" ht="40.9" customHeight="1">
      <c r="A197" s="2073"/>
      <c r="B197" s="2073"/>
      <c r="C197" s="386" t="s">
        <v>3066</v>
      </c>
      <c r="D197" s="386" t="s">
        <v>3067</v>
      </c>
      <c r="E197" s="386" t="s">
        <v>3068</v>
      </c>
      <c r="F197" s="386" t="s">
        <v>3069</v>
      </c>
      <c r="G197" s="386" t="s">
        <v>3070</v>
      </c>
      <c r="H197" s="386" t="s">
        <v>3071</v>
      </c>
      <c r="I197" s="387" t="s">
        <v>3072</v>
      </c>
    </row>
    <row r="198" spans="1:9" ht="40.9" customHeight="1">
      <c r="A198" s="2073"/>
      <c r="B198" s="2073"/>
      <c r="C198" s="386" t="s">
        <v>3073</v>
      </c>
      <c r="D198" s="386" t="s">
        <v>3074</v>
      </c>
      <c r="E198" s="386" t="s">
        <v>3075</v>
      </c>
      <c r="F198" s="386" t="s">
        <v>3076</v>
      </c>
      <c r="G198" s="386" t="s">
        <v>3077</v>
      </c>
      <c r="H198" s="386" t="s">
        <v>3078</v>
      </c>
      <c r="I198" s="386"/>
    </row>
    <row r="199" spans="1:9" ht="27">
      <c r="A199" s="2073"/>
      <c r="B199" s="2073"/>
      <c r="C199" s="386" t="s">
        <v>3079</v>
      </c>
      <c r="D199" s="386" t="s">
        <v>3080</v>
      </c>
      <c r="E199" s="386" t="s">
        <v>3081</v>
      </c>
      <c r="F199" s="386" t="s">
        <v>3082</v>
      </c>
      <c r="G199" s="386" t="s">
        <v>3083</v>
      </c>
      <c r="H199" s="386" t="s">
        <v>3084</v>
      </c>
      <c r="I199" s="386"/>
    </row>
    <row r="200" spans="1:9" ht="40.9" customHeight="1">
      <c r="A200" s="2073"/>
      <c r="B200" s="2073"/>
      <c r="C200" s="386" t="s">
        <v>3085</v>
      </c>
      <c r="D200" s="386" t="s">
        <v>3086</v>
      </c>
      <c r="E200" s="386" t="s">
        <v>3087</v>
      </c>
      <c r="F200" s="386" t="s">
        <v>3088</v>
      </c>
      <c r="G200" s="386" t="s">
        <v>3089</v>
      </c>
      <c r="H200" s="386" t="s">
        <v>3090</v>
      </c>
      <c r="I200" s="386"/>
    </row>
    <row r="201" spans="1:9" ht="24" customHeight="1">
      <c r="A201" s="2073"/>
      <c r="B201" s="2073"/>
      <c r="C201" s="386" t="s">
        <v>3091</v>
      </c>
      <c r="D201" s="386" t="s">
        <v>3092</v>
      </c>
      <c r="E201" s="386" t="s">
        <v>3093</v>
      </c>
      <c r="F201" s="386" t="s">
        <v>3094</v>
      </c>
      <c r="G201" s="386" t="s">
        <v>3095</v>
      </c>
      <c r="H201" s="386" t="s">
        <v>3096</v>
      </c>
      <c r="I201" s="386"/>
    </row>
    <row r="202" spans="1:9" ht="24" customHeight="1">
      <c r="A202" s="2073"/>
      <c r="B202" s="2073"/>
      <c r="C202" s="386" t="s">
        <v>3097</v>
      </c>
      <c r="D202" s="386" t="s">
        <v>3098</v>
      </c>
      <c r="E202" s="386" t="s">
        <v>3099</v>
      </c>
      <c r="F202" s="386" t="s">
        <v>3100</v>
      </c>
      <c r="G202" s="386" t="s">
        <v>3101</v>
      </c>
      <c r="H202" s="386" t="s">
        <v>3102</v>
      </c>
      <c r="I202" s="386"/>
    </row>
    <row r="203" spans="1:9" ht="24" customHeight="1">
      <c r="A203" s="2073"/>
      <c r="B203" s="2073"/>
      <c r="C203" s="386" t="s">
        <v>3103</v>
      </c>
      <c r="D203" s="386" t="s">
        <v>3104</v>
      </c>
      <c r="E203" s="386" t="s">
        <v>3105</v>
      </c>
      <c r="F203" s="386" t="s">
        <v>3106</v>
      </c>
      <c r="G203" s="386" t="s">
        <v>3107</v>
      </c>
      <c r="H203" s="386" t="s">
        <v>3108</v>
      </c>
      <c r="I203" s="386"/>
    </row>
    <row r="204" spans="1:9" ht="24" customHeight="1">
      <c r="A204" s="2073"/>
      <c r="B204" s="2073"/>
      <c r="C204" s="2075" t="s">
        <v>3109</v>
      </c>
      <c r="D204" s="2075" t="s">
        <v>3110</v>
      </c>
      <c r="E204" s="2075" t="s">
        <v>3111</v>
      </c>
      <c r="F204" s="2075" t="s">
        <v>3112</v>
      </c>
      <c r="G204" s="2075" t="s">
        <v>3113</v>
      </c>
      <c r="H204" s="2075" t="s">
        <v>3114</v>
      </c>
      <c r="I204" s="2075" t="s">
        <v>2916</v>
      </c>
    </row>
    <row r="205" spans="1:9" ht="24" customHeight="1">
      <c r="A205" s="2073"/>
      <c r="B205" s="2073"/>
      <c r="C205" s="2073"/>
      <c r="D205" s="2073"/>
      <c r="E205" s="2073"/>
      <c r="F205" s="2073"/>
      <c r="G205" s="2073"/>
      <c r="H205" s="2073"/>
      <c r="I205" s="2073"/>
    </row>
    <row r="206" spans="1:9" ht="24" customHeight="1">
      <c r="A206" s="2073"/>
      <c r="B206" s="2073"/>
      <c r="C206" s="2075" t="s">
        <v>3115</v>
      </c>
      <c r="D206" s="2075" t="s">
        <v>3116</v>
      </c>
      <c r="E206" s="2075" t="s">
        <v>3117</v>
      </c>
      <c r="F206" s="2075" t="s">
        <v>3118</v>
      </c>
      <c r="G206" s="2075" t="s">
        <v>3119</v>
      </c>
      <c r="H206" s="2075" t="s">
        <v>3120</v>
      </c>
      <c r="I206" s="2075" t="s">
        <v>3121</v>
      </c>
    </row>
    <row r="207" spans="1:9" ht="24" customHeight="1">
      <c r="A207" s="2073"/>
      <c r="B207" s="2073"/>
      <c r="C207" s="2073"/>
      <c r="D207" s="2073"/>
      <c r="E207" s="2073"/>
      <c r="F207" s="2073"/>
      <c r="G207" s="2073"/>
      <c r="H207" s="2073"/>
      <c r="I207" s="2073"/>
    </row>
    <row r="208" spans="1:9" ht="24" customHeight="1">
      <c r="A208" s="2073"/>
      <c r="B208" s="2073"/>
      <c r="C208" s="2075" t="s">
        <v>3122</v>
      </c>
      <c r="D208" s="2075" t="s">
        <v>3123</v>
      </c>
      <c r="E208" s="2075" t="s">
        <v>3124</v>
      </c>
      <c r="F208" s="2075" t="s">
        <v>3125</v>
      </c>
      <c r="G208" s="2075" t="s">
        <v>3126</v>
      </c>
      <c r="H208" s="2075" t="s">
        <v>3127</v>
      </c>
      <c r="I208" s="2075" t="s">
        <v>3121</v>
      </c>
    </row>
    <row r="209" spans="1:9" ht="24" customHeight="1">
      <c r="A209" s="2073"/>
      <c r="B209" s="2073"/>
      <c r="C209" s="2073"/>
      <c r="D209" s="2073"/>
      <c r="E209" s="2073"/>
      <c r="F209" s="2073"/>
      <c r="G209" s="2073"/>
      <c r="H209" s="2073"/>
      <c r="I209" s="2073"/>
    </row>
    <row r="210" spans="1:9" ht="24" customHeight="1">
      <c r="A210" s="2073"/>
      <c r="B210" s="2073"/>
      <c r="C210" s="2075" t="s">
        <v>3128</v>
      </c>
      <c r="D210" s="2075" t="s">
        <v>3129</v>
      </c>
      <c r="E210" s="2075" t="s">
        <v>3130</v>
      </c>
      <c r="F210" s="2075" t="s">
        <v>3131</v>
      </c>
      <c r="G210" s="2075" t="s">
        <v>3132</v>
      </c>
      <c r="H210" s="2075" t="s">
        <v>3133</v>
      </c>
      <c r="I210" s="2075" t="s">
        <v>3134</v>
      </c>
    </row>
    <row r="211" spans="1:9" ht="24" customHeight="1">
      <c r="A211" s="2073"/>
      <c r="B211" s="2073"/>
      <c r="C211" s="2073"/>
      <c r="D211" s="2073"/>
      <c r="E211" s="2073"/>
      <c r="F211" s="2073"/>
      <c r="G211" s="2073"/>
      <c r="H211" s="2073"/>
      <c r="I211" s="2073"/>
    </row>
    <row r="212" spans="1:9" ht="24" customHeight="1">
      <c r="A212" s="2088" t="s">
        <v>709</v>
      </c>
      <c r="B212" s="2088" t="s">
        <v>2175</v>
      </c>
      <c r="C212" s="2088" t="s">
        <v>3135</v>
      </c>
      <c r="D212" s="2088" t="s">
        <v>3136</v>
      </c>
      <c r="E212" s="2088" t="s">
        <v>3137</v>
      </c>
      <c r="F212" s="2088" t="s">
        <v>3138</v>
      </c>
      <c r="G212" s="2088" t="s">
        <v>3139</v>
      </c>
      <c r="H212" s="2088" t="s">
        <v>3140</v>
      </c>
      <c r="I212" s="2091" t="s">
        <v>530</v>
      </c>
    </row>
    <row r="213" spans="1:9">
      <c r="A213" s="2073"/>
      <c r="B213" s="2073"/>
      <c r="C213" s="2073"/>
      <c r="D213" s="2073"/>
      <c r="E213" s="2073"/>
      <c r="F213" s="2073"/>
      <c r="G213" s="2073"/>
      <c r="H213" s="2073"/>
      <c r="I213" s="2073"/>
    </row>
    <row r="214" spans="1:9" ht="24" customHeight="1">
      <c r="A214" s="2073"/>
      <c r="B214" s="2073"/>
      <c r="C214" s="2074" t="s">
        <v>3141</v>
      </c>
      <c r="D214" s="2074" t="s">
        <v>3142</v>
      </c>
      <c r="E214" s="2074" t="s">
        <v>3143</v>
      </c>
      <c r="F214" s="2074" t="s">
        <v>3144</v>
      </c>
      <c r="G214" s="2074" t="s">
        <v>3145</v>
      </c>
      <c r="H214" s="2074" t="s">
        <v>3146</v>
      </c>
      <c r="I214" s="2074" t="s">
        <v>530</v>
      </c>
    </row>
    <row r="215" spans="1:9">
      <c r="A215" s="2073"/>
      <c r="B215" s="2073"/>
      <c r="C215" s="2073"/>
      <c r="D215" s="2073"/>
      <c r="E215" s="2073"/>
      <c r="F215" s="2073"/>
      <c r="G215" s="2073"/>
      <c r="H215" s="2073"/>
      <c r="I215" s="2073"/>
    </row>
    <row r="216" spans="1:9">
      <c r="A216" s="2073"/>
      <c r="B216" s="2073"/>
      <c r="C216" s="2075" t="s">
        <v>3147</v>
      </c>
      <c r="D216" s="2075" t="s">
        <v>3148</v>
      </c>
      <c r="E216" s="2075" t="s">
        <v>3149</v>
      </c>
      <c r="F216" s="2075" t="s">
        <v>3150</v>
      </c>
      <c r="G216" s="2075" t="s">
        <v>3151</v>
      </c>
      <c r="H216" s="2075" t="s">
        <v>3152</v>
      </c>
      <c r="I216" s="2075" t="s">
        <v>3121</v>
      </c>
    </row>
    <row r="217" spans="1:9">
      <c r="A217" s="2073"/>
      <c r="B217" s="2073"/>
      <c r="C217" s="2073"/>
      <c r="D217" s="2073"/>
      <c r="E217" s="2073"/>
      <c r="F217" s="2073"/>
      <c r="G217" s="2073"/>
      <c r="H217" s="2073"/>
      <c r="I217" s="2073"/>
    </row>
    <row r="218" spans="1:9">
      <c r="A218" s="2073"/>
      <c r="B218" s="2073"/>
      <c r="C218" s="2075" t="s">
        <v>3153</v>
      </c>
      <c r="D218" s="2075" t="s">
        <v>3154</v>
      </c>
      <c r="E218" s="2075" t="s">
        <v>3155</v>
      </c>
      <c r="F218" s="2075" t="s">
        <v>3156</v>
      </c>
      <c r="G218" s="2075" t="s">
        <v>3157</v>
      </c>
      <c r="H218" s="2075" t="s">
        <v>3158</v>
      </c>
      <c r="I218" s="2075"/>
    </row>
    <row r="219" spans="1:9">
      <c r="A219" s="2073"/>
      <c r="B219" s="2073"/>
      <c r="C219" s="2073"/>
      <c r="D219" s="2073"/>
      <c r="E219" s="2073"/>
      <c r="F219" s="2073"/>
      <c r="G219" s="2073"/>
      <c r="H219" s="2073"/>
      <c r="I219" s="2073"/>
    </row>
    <row r="220" spans="1:9" ht="13.5">
      <c r="A220" s="2073"/>
      <c r="B220" s="2073"/>
      <c r="C220" s="386" t="s">
        <v>3159</v>
      </c>
      <c r="D220" s="386" t="s">
        <v>3160</v>
      </c>
      <c r="E220" s="386" t="s">
        <v>3161</v>
      </c>
      <c r="F220" s="386" t="s">
        <v>3162</v>
      </c>
      <c r="G220" s="386" t="s">
        <v>3163</v>
      </c>
      <c r="H220" s="386" t="s">
        <v>3164</v>
      </c>
      <c r="I220" s="386"/>
    </row>
    <row r="221" spans="1:9" ht="13.5">
      <c r="A221" s="2073"/>
      <c r="B221" s="2074" t="s">
        <v>2182</v>
      </c>
      <c r="C221" s="386" t="s">
        <v>3165</v>
      </c>
      <c r="D221" s="386" t="s">
        <v>3166</v>
      </c>
      <c r="E221" s="387" t="s">
        <v>3167</v>
      </c>
      <c r="F221" s="386" t="s">
        <v>3168</v>
      </c>
      <c r="G221" s="386" t="s">
        <v>3169</v>
      </c>
      <c r="H221" s="386" t="s">
        <v>3170</v>
      </c>
      <c r="I221" s="386"/>
    </row>
    <row r="222" spans="1:9" ht="24" customHeight="1">
      <c r="A222" s="2073"/>
      <c r="B222" s="2073"/>
      <c r="C222" s="2074" t="s">
        <v>3171</v>
      </c>
      <c r="D222" s="2074" t="s">
        <v>3172</v>
      </c>
      <c r="E222" s="2074" t="s">
        <v>3173</v>
      </c>
      <c r="F222" s="2074" t="s">
        <v>3174</v>
      </c>
      <c r="G222" s="2074" t="s">
        <v>3175</v>
      </c>
      <c r="H222" s="2074" t="s">
        <v>3176</v>
      </c>
      <c r="I222" s="2075" t="s">
        <v>532</v>
      </c>
    </row>
    <row r="223" spans="1:9" ht="24" customHeight="1">
      <c r="A223" s="2073"/>
      <c r="B223" s="2073"/>
      <c r="C223" s="2073"/>
      <c r="D223" s="2073"/>
      <c r="E223" s="2073"/>
      <c r="F223" s="2073"/>
      <c r="G223" s="2073"/>
      <c r="H223" s="2073"/>
      <c r="I223" s="2073"/>
    </row>
    <row r="224" spans="1:9" ht="13.5">
      <c r="A224" s="2073"/>
      <c r="B224" s="2073"/>
      <c r="C224" s="386" t="s">
        <v>3177</v>
      </c>
      <c r="D224" s="386" t="s">
        <v>3178</v>
      </c>
      <c r="E224" s="386" t="s">
        <v>3178</v>
      </c>
      <c r="F224" s="386" t="s">
        <v>3179</v>
      </c>
      <c r="G224" s="386" t="s">
        <v>3179</v>
      </c>
      <c r="H224" s="386" t="s">
        <v>3180</v>
      </c>
      <c r="I224" s="387" t="s">
        <v>532</v>
      </c>
    </row>
    <row r="225" spans="1:9" ht="40.9" customHeight="1">
      <c r="A225" s="2073"/>
      <c r="B225" s="2073"/>
      <c r="C225" s="386" t="s">
        <v>3181</v>
      </c>
      <c r="D225" s="386" t="s">
        <v>3182</v>
      </c>
      <c r="E225" s="386" t="s">
        <v>3183</v>
      </c>
      <c r="F225" s="386" t="s">
        <v>3184</v>
      </c>
      <c r="G225" s="386" t="s">
        <v>3185</v>
      </c>
      <c r="H225" s="386" t="s">
        <v>3186</v>
      </c>
      <c r="I225" s="386"/>
    </row>
    <row r="226" spans="1:9" ht="13.5">
      <c r="A226" s="2073"/>
      <c r="B226" s="2073"/>
      <c r="C226" s="386" t="s">
        <v>3187</v>
      </c>
      <c r="D226" s="386" t="s">
        <v>3188</v>
      </c>
      <c r="E226" s="386" t="s">
        <v>3189</v>
      </c>
      <c r="F226" s="386" t="s">
        <v>3190</v>
      </c>
      <c r="G226" s="386" t="s">
        <v>3191</v>
      </c>
      <c r="H226" s="386" t="s">
        <v>3192</v>
      </c>
      <c r="I226" s="386"/>
    </row>
    <row r="227" spans="1:9" ht="24" customHeight="1">
      <c r="A227" s="2073"/>
      <c r="B227" s="2073"/>
      <c r="C227" s="2074" t="s">
        <v>2965</v>
      </c>
      <c r="D227" s="2074" t="s">
        <v>3193</v>
      </c>
      <c r="E227" s="2074" t="s">
        <v>3194</v>
      </c>
      <c r="F227" s="2074" t="s">
        <v>3195</v>
      </c>
      <c r="G227" s="2074" t="s">
        <v>3196</v>
      </c>
      <c r="H227" s="2074" t="s">
        <v>3197</v>
      </c>
      <c r="I227" s="2074"/>
    </row>
    <row r="228" spans="1:9" ht="24" customHeight="1">
      <c r="A228" s="2073"/>
      <c r="B228" s="2073"/>
      <c r="C228" s="2073"/>
      <c r="D228" s="2073"/>
      <c r="E228" s="2073"/>
      <c r="F228" s="2073"/>
      <c r="G228" s="2073"/>
      <c r="H228" s="2073"/>
      <c r="I228" s="2073"/>
    </row>
    <row r="229" spans="1:9" ht="24" customHeight="1">
      <c r="A229" s="2073"/>
      <c r="B229" s="2073"/>
      <c r="C229" s="2074" t="s">
        <v>3198</v>
      </c>
      <c r="D229" s="2075" t="s">
        <v>3199</v>
      </c>
      <c r="E229" s="2075" t="s">
        <v>3200</v>
      </c>
      <c r="F229" s="2075" t="s">
        <v>3201</v>
      </c>
      <c r="G229" s="2075" t="s">
        <v>3202</v>
      </c>
      <c r="H229" s="2075" t="s">
        <v>3203</v>
      </c>
      <c r="I229" s="2075" t="s">
        <v>3121</v>
      </c>
    </row>
    <row r="230" spans="1:9" ht="24" customHeight="1">
      <c r="A230" s="2073"/>
      <c r="B230" s="2073"/>
      <c r="C230" s="2074"/>
      <c r="D230" s="2075"/>
      <c r="E230" s="2074"/>
      <c r="F230" s="2074"/>
      <c r="G230" s="2074"/>
      <c r="H230" s="2074"/>
      <c r="I230" s="2073"/>
    </row>
    <row r="231" spans="1:9" ht="24" customHeight="1">
      <c r="A231" s="2073"/>
      <c r="B231" s="2073"/>
      <c r="C231" s="2073"/>
      <c r="D231" s="2073"/>
      <c r="E231" s="2073"/>
      <c r="F231" s="2073"/>
      <c r="G231" s="2073"/>
      <c r="H231" s="2073"/>
      <c r="I231" s="2073"/>
    </row>
    <row r="232" spans="1:9" ht="24" customHeight="1">
      <c r="A232" s="2073"/>
      <c r="B232" s="2073"/>
      <c r="C232" s="2074" t="s">
        <v>3204</v>
      </c>
      <c r="D232" s="2074" t="s">
        <v>3205</v>
      </c>
      <c r="E232" s="2074" t="s">
        <v>3206</v>
      </c>
      <c r="F232" s="2074" t="s">
        <v>3207</v>
      </c>
      <c r="G232" s="2074" t="s">
        <v>3208</v>
      </c>
      <c r="H232" s="2074" t="s">
        <v>3209</v>
      </c>
      <c r="I232" s="2075" t="s">
        <v>3210</v>
      </c>
    </row>
    <row r="233" spans="1:9">
      <c r="A233" s="2073"/>
      <c r="B233" s="2073"/>
      <c r="C233" s="2073"/>
      <c r="D233" s="2073"/>
      <c r="E233" s="2073"/>
      <c r="F233" s="2073"/>
      <c r="G233" s="2073"/>
      <c r="H233" s="2073"/>
      <c r="I233" s="2073"/>
    </row>
    <row r="234" spans="1:9">
      <c r="A234" s="2073"/>
      <c r="B234" s="2073"/>
      <c r="C234" s="2075" t="s">
        <v>3211</v>
      </c>
      <c r="D234" s="2075" t="s">
        <v>3212</v>
      </c>
      <c r="E234" s="2075" t="s">
        <v>3213</v>
      </c>
      <c r="F234" s="2075" t="s">
        <v>3214</v>
      </c>
      <c r="G234" s="2075" t="s">
        <v>3215</v>
      </c>
      <c r="H234" s="2075" t="s">
        <v>3216</v>
      </c>
      <c r="I234" s="2075" t="s">
        <v>3217</v>
      </c>
    </row>
    <row r="235" spans="1:9">
      <c r="A235" s="2073"/>
      <c r="B235" s="2073"/>
      <c r="C235" s="2073"/>
      <c r="D235" s="2073"/>
      <c r="E235" s="2073"/>
      <c r="F235" s="2073"/>
      <c r="G235" s="2073"/>
      <c r="H235" s="2073"/>
      <c r="I235" s="2073"/>
    </row>
    <row r="236" spans="1:9">
      <c r="A236" s="2073"/>
      <c r="B236" s="2073"/>
      <c r="C236" s="2075" t="s">
        <v>1677</v>
      </c>
      <c r="D236" s="2075" t="s">
        <v>3218</v>
      </c>
      <c r="E236" s="2075" t="s">
        <v>3219</v>
      </c>
      <c r="F236" s="2075" t="s">
        <v>3220</v>
      </c>
      <c r="G236" s="2075" t="s">
        <v>3221</v>
      </c>
      <c r="H236" s="2075" t="s">
        <v>3222</v>
      </c>
      <c r="I236" s="2075" t="s">
        <v>3223</v>
      </c>
    </row>
    <row r="237" spans="1:9">
      <c r="A237" s="2073"/>
      <c r="B237" s="2073"/>
      <c r="C237" s="2073"/>
      <c r="D237" s="2073"/>
      <c r="E237" s="2073"/>
      <c r="F237" s="2073"/>
      <c r="G237" s="2073"/>
      <c r="H237" s="2073"/>
      <c r="I237" s="2073"/>
    </row>
    <row r="238" spans="1:9">
      <c r="A238" s="2073"/>
      <c r="B238" s="2073"/>
      <c r="C238" s="2073"/>
      <c r="D238" s="2073"/>
      <c r="E238" s="2073"/>
      <c r="F238" s="2073"/>
      <c r="G238" s="2073"/>
      <c r="H238" s="2073"/>
      <c r="I238" s="2073"/>
    </row>
    <row r="239" spans="1:9">
      <c r="A239" s="2073"/>
      <c r="B239" s="2073"/>
      <c r="C239" s="2073"/>
      <c r="D239" s="2073"/>
      <c r="E239" s="2073"/>
      <c r="F239" s="2073"/>
      <c r="G239" s="2073"/>
      <c r="H239" s="2073"/>
      <c r="I239" s="2073"/>
    </row>
    <row r="240" spans="1:9" ht="13.5">
      <c r="A240" s="2073"/>
      <c r="B240" s="386" t="s">
        <v>2249</v>
      </c>
      <c r="C240" s="386" t="s">
        <v>3224</v>
      </c>
      <c r="D240" s="386" t="s">
        <v>3225</v>
      </c>
      <c r="E240" s="386" t="s">
        <v>3226</v>
      </c>
      <c r="F240" s="386" t="s">
        <v>3227</v>
      </c>
      <c r="G240" s="386" t="s">
        <v>3228</v>
      </c>
      <c r="H240" s="386" t="s">
        <v>3229</v>
      </c>
      <c r="I240" s="386"/>
    </row>
    <row r="241" spans="1:9">
      <c r="A241" s="2103" t="s">
        <v>3908</v>
      </c>
      <c r="B241" s="2104" t="s">
        <v>2166</v>
      </c>
      <c r="C241" s="2104" t="s">
        <v>2167</v>
      </c>
      <c r="D241" s="2104" t="s">
        <v>2168</v>
      </c>
      <c r="E241" s="2080"/>
      <c r="F241" s="2080"/>
      <c r="G241" s="2080"/>
      <c r="H241" s="2080"/>
      <c r="I241" s="391"/>
    </row>
    <row r="242" spans="1:9" ht="13.5">
      <c r="A242" s="2073"/>
      <c r="B242" s="2073"/>
      <c r="C242" s="2073"/>
      <c r="D242" s="394" t="s">
        <v>2169</v>
      </c>
      <c r="E242" s="394" t="s">
        <v>2170</v>
      </c>
      <c r="F242" s="394" t="s">
        <v>2171</v>
      </c>
      <c r="G242" s="394" t="s">
        <v>2172</v>
      </c>
      <c r="H242" s="394" t="s">
        <v>2173</v>
      </c>
      <c r="I242" s="394"/>
    </row>
    <row r="243" spans="1:9" ht="27">
      <c r="A243" s="2089" t="s">
        <v>676</v>
      </c>
      <c r="B243" s="2089" t="s">
        <v>2182</v>
      </c>
      <c r="C243" s="394" t="s">
        <v>3230</v>
      </c>
      <c r="D243" s="394" t="s">
        <v>3231</v>
      </c>
      <c r="E243" s="394" t="s">
        <v>3232</v>
      </c>
      <c r="F243" s="394" t="s">
        <v>3233</v>
      </c>
      <c r="G243" s="394" t="s">
        <v>3234</v>
      </c>
      <c r="H243" s="394" t="s">
        <v>3235</v>
      </c>
      <c r="I243" s="395" t="s">
        <v>3236</v>
      </c>
    </row>
    <row r="244" spans="1:9" ht="13.5">
      <c r="A244" s="2073"/>
      <c r="B244" s="2073"/>
      <c r="C244" s="394" t="s">
        <v>3237</v>
      </c>
      <c r="D244" s="394" t="s">
        <v>3238</v>
      </c>
      <c r="E244" s="394" t="s">
        <v>3239</v>
      </c>
      <c r="F244" s="394" t="s">
        <v>3240</v>
      </c>
      <c r="G244" s="394" t="s">
        <v>3241</v>
      </c>
      <c r="H244" s="394" t="s">
        <v>3242</v>
      </c>
      <c r="I244" s="395" t="s">
        <v>3243</v>
      </c>
    </row>
    <row r="245" spans="1:9" ht="27">
      <c r="A245" s="2073"/>
      <c r="B245" s="2089" t="s">
        <v>2249</v>
      </c>
      <c r="C245" s="394" t="s">
        <v>3244</v>
      </c>
      <c r="D245" s="394" t="s">
        <v>3245</v>
      </c>
      <c r="E245" s="394" t="s">
        <v>3246</v>
      </c>
      <c r="F245" s="394" t="s">
        <v>3247</v>
      </c>
      <c r="G245" s="394" t="s">
        <v>3248</v>
      </c>
      <c r="H245" s="394" t="s">
        <v>3249</v>
      </c>
      <c r="I245" s="394"/>
    </row>
    <row r="246" spans="1:9" ht="27">
      <c r="A246" s="2073"/>
      <c r="B246" s="2073"/>
      <c r="C246" s="394" t="s">
        <v>3250</v>
      </c>
      <c r="D246" s="394" t="s">
        <v>3251</v>
      </c>
      <c r="E246" s="394" t="s">
        <v>3252</v>
      </c>
      <c r="F246" s="394" t="s">
        <v>3253</v>
      </c>
      <c r="G246" s="394" t="s">
        <v>3254</v>
      </c>
      <c r="H246" s="394" t="s">
        <v>3255</v>
      </c>
      <c r="I246" s="394"/>
    </row>
    <row r="247" spans="1:9" ht="27">
      <c r="A247" s="2073"/>
      <c r="B247" s="2073"/>
      <c r="C247" s="394" t="s">
        <v>3256</v>
      </c>
      <c r="D247" s="394" t="s">
        <v>3257</v>
      </c>
      <c r="E247" s="394" t="s">
        <v>3258</v>
      </c>
      <c r="F247" s="394" t="s">
        <v>3259</v>
      </c>
      <c r="G247" s="394" t="s">
        <v>3260</v>
      </c>
      <c r="H247" s="394" t="s">
        <v>3261</v>
      </c>
      <c r="I247" s="394"/>
    </row>
    <row r="248" spans="1:9" ht="13.5">
      <c r="A248" s="2089" t="s">
        <v>709</v>
      </c>
      <c r="B248" s="2089" t="s">
        <v>2175</v>
      </c>
      <c r="C248" s="394" t="s">
        <v>3262</v>
      </c>
      <c r="D248" s="394" t="s">
        <v>3263</v>
      </c>
      <c r="E248" s="394" t="s">
        <v>3264</v>
      </c>
      <c r="F248" s="394" t="s">
        <v>3265</v>
      </c>
      <c r="G248" s="394" t="s">
        <v>3266</v>
      </c>
      <c r="H248" s="394" t="s">
        <v>3267</v>
      </c>
      <c r="I248" s="395" t="s">
        <v>3268</v>
      </c>
    </row>
    <row r="249" spans="1:9" ht="24" customHeight="1">
      <c r="A249" s="2073"/>
      <c r="B249" s="2073"/>
      <c r="C249" s="2089" t="s">
        <v>3269</v>
      </c>
      <c r="D249" s="2089" t="s">
        <v>3270</v>
      </c>
      <c r="E249" s="2089" t="s">
        <v>3271</v>
      </c>
      <c r="F249" s="2089" t="s">
        <v>3272</v>
      </c>
      <c r="G249" s="2089" t="s">
        <v>3273</v>
      </c>
      <c r="H249" s="2089" t="s">
        <v>3274</v>
      </c>
      <c r="I249" s="2089" t="s">
        <v>1253</v>
      </c>
    </row>
    <row r="250" spans="1:9" ht="24" customHeight="1">
      <c r="A250" s="2073"/>
      <c r="B250" s="2073"/>
      <c r="C250" s="2073"/>
      <c r="D250" s="2073"/>
      <c r="E250" s="2073"/>
      <c r="F250" s="2073"/>
      <c r="G250" s="2073"/>
      <c r="H250" s="2073"/>
      <c r="I250" s="2073"/>
    </row>
    <row r="251" spans="1:9" ht="24" customHeight="1">
      <c r="A251" s="2073"/>
      <c r="B251" s="2073"/>
      <c r="C251" s="2073"/>
      <c r="D251" s="2073"/>
      <c r="E251" s="2073"/>
      <c r="F251" s="2073"/>
      <c r="G251" s="2073"/>
      <c r="H251" s="2073"/>
      <c r="I251" s="2073"/>
    </row>
    <row r="252" spans="1:9" ht="24" customHeight="1">
      <c r="A252" s="2073"/>
      <c r="B252" s="2073"/>
      <c r="C252" s="2089" t="s">
        <v>3275</v>
      </c>
      <c r="D252" s="2089" t="s">
        <v>3276</v>
      </c>
      <c r="E252" s="2089" t="s">
        <v>3277</v>
      </c>
      <c r="F252" s="2089" t="s">
        <v>3278</v>
      </c>
      <c r="G252" s="2089" t="s">
        <v>3279</v>
      </c>
      <c r="H252" s="2089" t="s">
        <v>3280</v>
      </c>
      <c r="I252" s="2089" t="s">
        <v>3236</v>
      </c>
    </row>
    <row r="253" spans="1:9" ht="24" customHeight="1">
      <c r="A253" s="2073"/>
      <c r="B253" s="2073"/>
      <c r="C253" s="2073"/>
      <c r="D253" s="2073"/>
      <c r="E253" s="2073"/>
      <c r="F253" s="2073"/>
      <c r="G253" s="2073"/>
      <c r="H253" s="2073"/>
      <c r="I253" s="2073"/>
    </row>
    <row r="254" spans="1:9" ht="24" customHeight="1">
      <c r="A254" s="2073"/>
      <c r="B254" s="2073"/>
      <c r="C254" s="2089" t="s">
        <v>3281</v>
      </c>
      <c r="D254" s="2090" t="s">
        <v>3282</v>
      </c>
      <c r="E254" s="2090" t="s">
        <v>3283</v>
      </c>
      <c r="F254" s="2090" t="s">
        <v>3284</v>
      </c>
      <c r="G254" s="2090" t="s">
        <v>3285</v>
      </c>
      <c r="H254" s="2090" t="s">
        <v>3286</v>
      </c>
      <c r="I254" s="2089"/>
    </row>
    <row r="255" spans="1:9" ht="24" customHeight="1">
      <c r="A255" s="2073"/>
      <c r="B255" s="2073"/>
      <c r="C255" s="2073"/>
      <c r="D255" s="2073"/>
      <c r="E255" s="2073"/>
      <c r="F255" s="2073"/>
      <c r="G255" s="2073"/>
      <c r="H255" s="2073"/>
      <c r="I255" s="2073"/>
    </row>
    <row r="256" spans="1:9" ht="13.5">
      <c r="A256" s="2073"/>
      <c r="B256" s="2089" t="s">
        <v>2182</v>
      </c>
      <c r="C256" s="394" t="s">
        <v>2613</v>
      </c>
      <c r="D256" s="394" t="s">
        <v>3287</v>
      </c>
      <c r="E256" s="394" t="s">
        <v>3288</v>
      </c>
      <c r="F256" s="394" t="s">
        <v>3289</v>
      </c>
      <c r="G256" s="394" t="s">
        <v>3290</v>
      </c>
      <c r="H256" s="394" t="s">
        <v>3291</v>
      </c>
      <c r="I256" s="394"/>
    </row>
    <row r="257" spans="1:9" ht="40.9" customHeight="1">
      <c r="A257" s="2073"/>
      <c r="B257" s="2073"/>
      <c r="C257" s="394" t="s">
        <v>3292</v>
      </c>
      <c r="D257" s="394" t="s">
        <v>3293</v>
      </c>
      <c r="E257" s="394" t="s">
        <v>3294</v>
      </c>
      <c r="F257" s="394" t="s">
        <v>3295</v>
      </c>
      <c r="G257" s="394" t="s">
        <v>3296</v>
      </c>
      <c r="H257" s="394" t="s">
        <v>3297</v>
      </c>
      <c r="I257" s="394"/>
    </row>
    <row r="258" spans="1:9" ht="40.9" customHeight="1">
      <c r="A258" s="2073"/>
      <c r="B258" s="2073"/>
      <c r="C258" s="394" t="s">
        <v>3298</v>
      </c>
      <c r="D258" s="394" t="s">
        <v>3299</v>
      </c>
      <c r="E258" s="394" t="s">
        <v>3300</v>
      </c>
      <c r="F258" s="394" t="s">
        <v>3301</v>
      </c>
      <c r="G258" s="394" t="s">
        <v>3302</v>
      </c>
      <c r="H258" s="395" t="s">
        <v>3303</v>
      </c>
      <c r="I258" s="395" t="s">
        <v>1253</v>
      </c>
    </row>
    <row r="259" spans="1:9" ht="24" customHeight="1">
      <c r="A259" s="2073"/>
      <c r="B259" s="2073"/>
      <c r="C259" s="2089" t="s">
        <v>3304</v>
      </c>
      <c r="D259" s="2089" t="s">
        <v>3305</v>
      </c>
      <c r="E259" s="2089" t="s">
        <v>3306</v>
      </c>
      <c r="F259" s="2089" t="s">
        <v>3307</v>
      </c>
      <c r="G259" s="2089" t="s">
        <v>3308</v>
      </c>
      <c r="H259" s="2089" t="s">
        <v>3309</v>
      </c>
      <c r="I259" s="2089"/>
    </row>
    <row r="260" spans="1:9" ht="24" customHeight="1">
      <c r="A260" s="2073"/>
      <c r="B260" s="2073"/>
      <c r="C260" s="2073"/>
      <c r="D260" s="2073"/>
      <c r="E260" s="2073"/>
      <c r="F260" s="2073"/>
      <c r="G260" s="2073"/>
      <c r="H260" s="2073"/>
      <c r="I260" s="2073"/>
    </row>
    <row r="261" spans="1:9" ht="24" customHeight="1">
      <c r="A261" s="2073"/>
      <c r="B261" s="2073"/>
      <c r="C261" s="2073"/>
      <c r="D261" s="2073"/>
      <c r="E261" s="2073"/>
      <c r="F261" s="2073"/>
      <c r="G261" s="2073"/>
      <c r="H261" s="2073"/>
      <c r="I261" s="2073"/>
    </row>
    <row r="262" spans="1:9" ht="24" customHeight="1">
      <c r="A262" s="2073"/>
      <c r="B262" s="2073"/>
      <c r="C262" s="2089" t="s">
        <v>3310</v>
      </c>
      <c r="D262" s="2089" t="s">
        <v>3311</v>
      </c>
      <c r="E262" s="2089" t="s">
        <v>3312</v>
      </c>
      <c r="F262" s="2089" t="s">
        <v>3313</v>
      </c>
      <c r="G262" s="2089" t="s">
        <v>3314</v>
      </c>
      <c r="H262" s="2089" t="s">
        <v>3315</v>
      </c>
      <c r="I262" s="2089"/>
    </row>
    <row r="263" spans="1:9" ht="24" customHeight="1">
      <c r="A263" s="2073"/>
      <c r="B263" s="2073"/>
      <c r="C263" s="2073"/>
      <c r="D263" s="2073"/>
      <c r="E263" s="2073"/>
      <c r="F263" s="2073"/>
      <c r="G263" s="2073"/>
      <c r="H263" s="2073"/>
      <c r="I263" s="2073"/>
    </row>
    <row r="264" spans="1:9" ht="24" customHeight="1">
      <c r="A264" s="2073"/>
      <c r="B264" s="2073"/>
      <c r="C264" s="2090" t="s">
        <v>3316</v>
      </c>
      <c r="D264" s="2090" t="s">
        <v>3317</v>
      </c>
      <c r="E264" s="2090" t="s">
        <v>3318</v>
      </c>
      <c r="F264" s="2090" t="s">
        <v>3319</v>
      </c>
      <c r="G264" s="2090" t="s">
        <v>3320</v>
      </c>
      <c r="H264" s="2090" t="s">
        <v>3321</v>
      </c>
      <c r="I264" s="2090" t="s">
        <v>2916</v>
      </c>
    </row>
    <row r="265" spans="1:9" ht="24" customHeight="1">
      <c r="A265" s="2073"/>
      <c r="B265" s="2073"/>
      <c r="C265" s="2073"/>
      <c r="D265" s="2073"/>
      <c r="E265" s="2073"/>
      <c r="F265" s="2073"/>
      <c r="G265" s="2073"/>
      <c r="H265" s="2073"/>
      <c r="I265" s="2073"/>
    </row>
    <row r="266" spans="1:9" ht="61.15" customHeight="1">
      <c r="A266" s="2073"/>
      <c r="B266" s="2089" t="s">
        <v>2249</v>
      </c>
      <c r="C266" s="394" t="s">
        <v>3322</v>
      </c>
      <c r="D266" s="394" t="s">
        <v>3323</v>
      </c>
      <c r="E266" s="394" t="s">
        <v>3324</v>
      </c>
      <c r="F266" s="394" t="s">
        <v>3325</v>
      </c>
      <c r="G266" s="394" t="s">
        <v>3326</v>
      </c>
      <c r="H266" s="394" t="s">
        <v>3327</v>
      </c>
      <c r="I266" s="395" t="s">
        <v>3328</v>
      </c>
    </row>
    <row r="267" spans="1:9" ht="61.15" customHeight="1">
      <c r="A267" s="2073"/>
      <c r="B267" s="2073"/>
      <c r="C267" s="394" t="s">
        <v>3329</v>
      </c>
      <c r="D267" s="394" t="s">
        <v>3330</v>
      </c>
      <c r="E267" s="394" t="s">
        <v>3331</v>
      </c>
      <c r="F267" s="394" t="s">
        <v>3332</v>
      </c>
      <c r="G267" s="394" t="s">
        <v>3333</v>
      </c>
      <c r="H267" s="394" t="s">
        <v>3334</v>
      </c>
      <c r="I267" s="394"/>
    </row>
    <row r="268" spans="1:9" ht="61.15" customHeight="1">
      <c r="A268" s="2073"/>
      <c r="B268" s="2073"/>
      <c r="C268" s="395" t="s">
        <v>3335</v>
      </c>
      <c r="D268" s="395" t="s">
        <v>3336</v>
      </c>
      <c r="E268" s="395" t="s">
        <v>3337</v>
      </c>
      <c r="F268" s="395" t="s">
        <v>3338</v>
      </c>
      <c r="G268" s="395" t="s">
        <v>3339</v>
      </c>
      <c r="H268" s="395" t="s">
        <v>3340</v>
      </c>
      <c r="I268" s="395" t="s">
        <v>2875</v>
      </c>
    </row>
    <row r="269" spans="1:9">
      <c r="A269" s="85"/>
      <c r="B269" s="85"/>
      <c r="C269" s="85"/>
      <c r="D269" s="85"/>
      <c r="E269" s="85"/>
      <c r="F269" s="85"/>
      <c r="G269" s="85"/>
      <c r="H269" s="85"/>
      <c r="I269" s="85"/>
    </row>
    <row r="270" spans="1:9">
      <c r="A270" s="85"/>
      <c r="B270" s="85"/>
      <c r="C270" s="85"/>
      <c r="D270" s="85"/>
      <c r="E270" s="85"/>
      <c r="F270" s="85"/>
      <c r="G270" s="85"/>
      <c r="H270" s="85"/>
      <c r="I270" s="85"/>
    </row>
    <row r="271" spans="1:9">
      <c r="A271" s="85"/>
      <c r="B271" s="85"/>
      <c r="C271" s="85"/>
      <c r="D271" s="85"/>
      <c r="E271" s="85"/>
      <c r="F271" s="85"/>
      <c r="G271" s="85"/>
      <c r="H271" s="85"/>
      <c r="I271" s="85"/>
    </row>
    <row r="272" spans="1:9">
      <c r="A272" s="85"/>
      <c r="B272" s="85"/>
      <c r="C272" s="85"/>
      <c r="D272" s="85"/>
      <c r="E272" s="85"/>
      <c r="F272" s="85"/>
      <c r="G272" s="85"/>
      <c r="H272" s="85"/>
      <c r="I272" s="85"/>
    </row>
    <row r="273" spans="1:9">
      <c r="A273" s="85"/>
      <c r="B273" s="85"/>
      <c r="C273" s="85"/>
      <c r="D273" s="85"/>
      <c r="E273" s="85"/>
      <c r="F273" s="85"/>
      <c r="G273" s="85"/>
      <c r="H273" s="85"/>
      <c r="I273" s="85"/>
    </row>
    <row r="274" spans="1:9">
      <c r="A274" s="85"/>
      <c r="B274" s="85"/>
      <c r="C274" s="85"/>
      <c r="D274" s="85"/>
      <c r="E274" s="85"/>
      <c r="F274" s="85"/>
      <c r="G274" s="85"/>
      <c r="H274" s="85"/>
      <c r="I274" s="85"/>
    </row>
    <row r="275" spans="1:9">
      <c r="A275" s="85"/>
      <c r="B275" s="85"/>
      <c r="C275" s="85"/>
      <c r="D275" s="85"/>
      <c r="E275" s="85"/>
      <c r="F275" s="85"/>
      <c r="G275" s="85"/>
      <c r="H275" s="85"/>
      <c r="I275" s="85"/>
    </row>
    <row r="276" spans="1:9">
      <c r="A276" s="85"/>
      <c r="B276" s="85"/>
      <c r="C276" s="85"/>
      <c r="D276" s="85"/>
      <c r="E276" s="85"/>
      <c r="F276" s="85"/>
      <c r="G276" s="85"/>
      <c r="H276" s="85"/>
      <c r="I276" s="85"/>
    </row>
    <row r="277" spans="1:9">
      <c r="A277" s="85"/>
      <c r="B277" s="85"/>
      <c r="C277" s="85"/>
      <c r="D277" s="85"/>
      <c r="E277" s="85"/>
      <c r="F277" s="85"/>
      <c r="G277" s="85"/>
      <c r="H277" s="85"/>
      <c r="I277" s="85"/>
    </row>
    <row r="278" spans="1:9">
      <c r="A278" s="85"/>
      <c r="B278" s="85"/>
      <c r="C278" s="85"/>
      <c r="D278" s="85"/>
      <c r="E278" s="85"/>
      <c r="F278" s="85"/>
      <c r="G278" s="85"/>
      <c r="H278" s="85"/>
      <c r="I278" s="85"/>
    </row>
    <row r="279" spans="1:9">
      <c r="A279" s="85"/>
      <c r="B279" s="85"/>
      <c r="C279" s="85"/>
      <c r="D279" s="85"/>
      <c r="E279" s="85"/>
      <c r="F279" s="85"/>
      <c r="G279" s="85"/>
      <c r="H279" s="85"/>
      <c r="I279" s="85"/>
    </row>
    <row r="280" spans="1:9">
      <c r="A280" s="85"/>
      <c r="B280" s="85"/>
      <c r="C280" s="85"/>
      <c r="D280" s="85"/>
      <c r="E280" s="85"/>
      <c r="F280" s="85"/>
      <c r="G280" s="85"/>
      <c r="H280" s="85"/>
      <c r="I280" s="85"/>
    </row>
    <row r="281" spans="1:9">
      <c r="A281" s="85"/>
      <c r="B281" s="85"/>
      <c r="C281" s="85"/>
      <c r="D281" s="85"/>
      <c r="E281" s="85"/>
      <c r="F281" s="85"/>
      <c r="G281" s="85"/>
      <c r="H281" s="85"/>
      <c r="I281" s="85"/>
    </row>
    <row r="282" spans="1:9">
      <c r="A282" s="85"/>
      <c r="B282" s="85"/>
      <c r="C282" s="85"/>
      <c r="D282" s="85"/>
      <c r="E282" s="85"/>
      <c r="F282" s="85"/>
      <c r="G282" s="85"/>
      <c r="H282" s="85"/>
      <c r="I282" s="85"/>
    </row>
    <row r="283" spans="1:9">
      <c r="A283" s="85"/>
      <c r="B283" s="85"/>
      <c r="C283" s="85"/>
      <c r="D283" s="85"/>
      <c r="E283" s="85"/>
      <c r="F283" s="85"/>
      <c r="G283" s="85"/>
      <c r="H283" s="85"/>
      <c r="I283" s="85"/>
    </row>
    <row r="284" spans="1:9">
      <c r="A284" s="85"/>
      <c r="B284" s="85"/>
      <c r="C284" s="85"/>
      <c r="D284" s="85"/>
      <c r="E284" s="85"/>
      <c r="F284" s="85"/>
      <c r="G284" s="85"/>
      <c r="H284" s="85"/>
      <c r="I284" s="85"/>
    </row>
    <row r="285" spans="1:9">
      <c r="A285" s="85"/>
      <c r="B285" s="85"/>
      <c r="C285" s="85"/>
      <c r="D285" s="85"/>
      <c r="E285" s="85"/>
      <c r="F285" s="85"/>
      <c r="G285" s="85"/>
      <c r="H285" s="85"/>
      <c r="I285" s="85"/>
    </row>
    <row r="286" spans="1:9">
      <c r="A286" s="85"/>
      <c r="B286" s="85"/>
      <c r="C286" s="85"/>
      <c r="D286" s="85"/>
      <c r="E286" s="85"/>
      <c r="F286" s="85"/>
      <c r="G286" s="85"/>
      <c r="H286" s="85"/>
      <c r="I286" s="85"/>
    </row>
    <row r="287" spans="1:9">
      <c r="A287" s="85"/>
      <c r="B287" s="85"/>
      <c r="C287" s="85"/>
      <c r="D287" s="85"/>
      <c r="E287" s="85"/>
      <c r="F287" s="85"/>
      <c r="G287" s="85"/>
      <c r="H287" s="85"/>
      <c r="I287" s="85"/>
    </row>
    <row r="288" spans="1:9">
      <c r="A288" s="85"/>
      <c r="B288" s="85"/>
      <c r="C288" s="85"/>
      <c r="D288" s="85"/>
      <c r="E288" s="85"/>
      <c r="F288" s="85"/>
      <c r="G288" s="85"/>
      <c r="H288" s="85"/>
      <c r="I288" s="85"/>
    </row>
    <row r="289" spans="1:9">
      <c r="A289" s="85"/>
      <c r="B289" s="85"/>
      <c r="C289" s="85"/>
      <c r="D289" s="85"/>
      <c r="E289" s="85"/>
      <c r="F289" s="85"/>
      <c r="G289" s="85"/>
      <c r="H289" s="85"/>
      <c r="I289" s="85"/>
    </row>
    <row r="290" spans="1:9">
      <c r="A290" s="85"/>
      <c r="B290" s="85"/>
      <c r="C290" s="85"/>
      <c r="D290" s="85"/>
      <c r="E290" s="85"/>
      <c r="F290" s="85"/>
      <c r="G290" s="85"/>
      <c r="H290" s="85"/>
      <c r="I290" s="85"/>
    </row>
    <row r="291" spans="1:9">
      <c r="A291" s="85"/>
      <c r="B291" s="85"/>
      <c r="C291" s="85"/>
      <c r="D291" s="85"/>
      <c r="E291" s="85"/>
      <c r="F291" s="85"/>
      <c r="G291" s="85"/>
      <c r="H291" s="85"/>
      <c r="I291" s="85"/>
    </row>
    <row r="292" spans="1:9">
      <c r="A292" s="85"/>
      <c r="B292" s="85"/>
      <c r="C292" s="85"/>
      <c r="D292" s="85"/>
      <c r="E292" s="85"/>
      <c r="F292" s="85"/>
      <c r="G292" s="85"/>
      <c r="H292" s="85"/>
      <c r="I292" s="85"/>
    </row>
    <row r="293" spans="1:9">
      <c r="A293" s="85"/>
      <c r="B293" s="85"/>
      <c r="C293" s="85"/>
      <c r="D293" s="85"/>
      <c r="E293" s="85"/>
      <c r="F293" s="85"/>
      <c r="G293" s="85"/>
      <c r="H293" s="85"/>
      <c r="I293" s="85"/>
    </row>
    <row r="294" spans="1:9">
      <c r="A294" s="85"/>
      <c r="B294" s="85"/>
      <c r="C294" s="85"/>
      <c r="D294" s="85"/>
      <c r="E294" s="85"/>
      <c r="F294" s="85"/>
      <c r="G294" s="85"/>
      <c r="H294" s="85"/>
      <c r="I294" s="85"/>
    </row>
    <row r="295" spans="1:9">
      <c r="A295" s="85"/>
      <c r="B295" s="85"/>
      <c r="C295" s="85"/>
      <c r="D295" s="85"/>
      <c r="E295" s="85"/>
      <c r="F295" s="85"/>
      <c r="G295" s="85"/>
      <c r="H295" s="85"/>
      <c r="I295" s="85"/>
    </row>
    <row r="296" spans="1:9">
      <c r="A296" s="85"/>
      <c r="B296" s="85"/>
      <c r="C296" s="85"/>
      <c r="D296" s="85"/>
      <c r="E296" s="85"/>
      <c r="F296" s="85"/>
      <c r="G296" s="85"/>
      <c r="H296" s="85"/>
      <c r="I296" s="85"/>
    </row>
    <row r="297" spans="1:9">
      <c r="A297" s="85"/>
      <c r="B297" s="85"/>
      <c r="C297" s="85"/>
      <c r="D297" s="85"/>
      <c r="E297" s="85"/>
      <c r="F297" s="85"/>
      <c r="G297" s="85"/>
      <c r="H297" s="85"/>
      <c r="I297" s="85"/>
    </row>
    <row r="298" spans="1:9">
      <c r="A298" s="85"/>
      <c r="B298" s="85"/>
      <c r="C298" s="85"/>
      <c r="D298" s="85"/>
      <c r="E298" s="85"/>
      <c r="F298" s="85"/>
      <c r="G298" s="85"/>
      <c r="H298" s="85"/>
      <c r="I298" s="85"/>
    </row>
    <row r="299" spans="1:9">
      <c r="A299" s="85"/>
      <c r="B299" s="85"/>
      <c r="C299" s="85"/>
      <c r="D299" s="85"/>
      <c r="E299" s="85"/>
      <c r="F299" s="85"/>
      <c r="G299" s="85"/>
      <c r="H299" s="85"/>
      <c r="I299" s="85"/>
    </row>
    <row r="300" spans="1:9">
      <c r="A300" s="85"/>
      <c r="B300" s="85"/>
      <c r="C300" s="85"/>
      <c r="D300" s="85"/>
      <c r="E300" s="85"/>
      <c r="F300" s="85"/>
      <c r="G300" s="85"/>
      <c r="H300" s="85"/>
      <c r="I300" s="85"/>
    </row>
    <row r="301" spans="1:9">
      <c r="A301" s="85"/>
      <c r="B301" s="85"/>
      <c r="C301" s="85"/>
      <c r="D301" s="85"/>
      <c r="E301" s="85"/>
      <c r="F301" s="85"/>
      <c r="G301" s="85"/>
      <c r="H301" s="85"/>
      <c r="I301" s="85"/>
    </row>
    <row r="302" spans="1:9">
      <c r="A302" s="85"/>
      <c r="B302" s="85"/>
      <c r="C302" s="85"/>
      <c r="D302" s="85"/>
      <c r="E302" s="85"/>
      <c r="F302" s="85"/>
      <c r="G302" s="85"/>
      <c r="H302" s="85"/>
      <c r="I302" s="85"/>
    </row>
    <row r="303" spans="1:9">
      <c r="A303" s="85"/>
      <c r="B303" s="85"/>
      <c r="C303" s="85"/>
      <c r="D303" s="85"/>
      <c r="E303" s="85"/>
      <c r="F303" s="85"/>
      <c r="G303" s="85"/>
      <c r="H303" s="85"/>
      <c r="I303" s="85"/>
    </row>
    <row r="304" spans="1:9">
      <c r="A304" s="85"/>
      <c r="B304" s="85"/>
      <c r="C304" s="85"/>
      <c r="D304" s="85"/>
      <c r="E304" s="85"/>
      <c r="F304" s="85"/>
      <c r="G304" s="85"/>
      <c r="H304" s="85"/>
      <c r="I304" s="85"/>
    </row>
    <row r="305" spans="1:9">
      <c r="A305" s="85"/>
      <c r="B305" s="85"/>
      <c r="C305" s="85"/>
      <c r="D305" s="85"/>
      <c r="E305" s="85"/>
      <c r="F305" s="85"/>
      <c r="G305" s="85"/>
      <c r="H305" s="85"/>
      <c r="I305" s="85"/>
    </row>
    <row r="306" spans="1:9">
      <c r="A306" s="85"/>
      <c r="B306" s="85"/>
      <c r="C306" s="85"/>
      <c r="D306" s="85"/>
      <c r="E306" s="85"/>
      <c r="F306" s="85"/>
      <c r="G306" s="85"/>
      <c r="H306" s="85"/>
      <c r="I306" s="85"/>
    </row>
    <row r="307" spans="1:9">
      <c r="A307" s="85"/>
      <c r="B307" s="85"/>
      <c r="C307" s="85"/>
      <c r="D307" s="85"/>
      <c r="E307" s="85"/>
      <c r="F307" s="85"/>
      <c r="G307" s="85"/>
      <c r="H307" s="85"/>
      <c r="I307" s="85"/>
    </row>
    <row r="308" spans="1:9">
      <c r="A308" s="85"/>
      <c r="B308" s="85"/>
      <c r="C308" s="85"/>
      <c r="D308" s="85"/>
      <c r="E308" s="85"/>
      <c r="F308" s="85"/>
      <c r="G308" s="85"/>
      <c r="H308" s="85"/>
      <c r="I308" s="85"/>
    </row>
    <row r="309" spans="1:9">
      <c r="A309" s="85"/>
      <c r="B309" s="85"/>
      <c r="C309" s="85"/>
      <c r="D309" s="85"/>
      <c r="E309" s="85"/>
      <c r="F309" s="85"/>
      <c r="G309" s="85"/>
      <c r="H309" s="85"/>
      <c r="I309" s="85"/>
    </row>
    <row r="310" spans="1:9">
      <c r="A310" s="85"/>
      <c r="B310" s="85"/>
      <c r="C310" s="85"/>
      <c r="D310" s="85"/>
      <c r="E310" s="85"/>
      <c r="F310" s="85"/>
      <c r="G310" s="85"/>
      <c r="H310" s="85"/>
      <c r="I310" s="85"/>
    </row>
    <row r="311" spans="1:9">
      <c r="A311" s="85"/>
      <c r="B311" s="85"/>
      <c r="C311" s="85"/>
      <c r="D311" s="85"/>
      <c r="E311" s="85"/>
      <c r="F311" s="85"/>
      <c r="G311" s="85"/>
      <c r="H311" s="85"/>
      <c r="I311" s="85"/>
    </row>
    <row r="312" spans="1:9">
      <c r="A312" s="85"/>
      <c r="B312" s="85"/>
      <c r="C312" s="85"/>
      <c r="D312" s="85"/>
      <c r="E312" s="85"/>
      <c r="F312" s="85"/>
      <c r="G312" s="85"/>
      <c r="H312" s="85"/>
      <c r="I312" s="85"/>
    </row>
    <row r="313" spans="1:9">
      <c r="A313" s="85"/>
      <c r="B313" s="85"/>
      <c r="C313" s="85"/>
      <c r="D313" s="85"/>
      <c r="E313" s="85"/>
      <c r="F313" s="85"/>
      <c r="G313" s="85"/>
      <c r="H313" s="85"/>
      <c r="I313" s="85"/>
    </row>
    <row r="314" spans="1:9">
      <c r="A314" s="85"/>
      <c r="B314" s="85"/>
      <c r="C314" s="85"/>
      <c r="D314" s="85"/>
      <c r="E314" s="85"/>
      <c r="F314" s="85"/>
      <c r="G314" s="85"/>
      <c r="H314" s="85"/>
      <c r="I314" s="85"/>
    </row>
    <row r="315" spans="1:9">
      <c r="A315" s="85"/>
      <c r="B315" s="85"/>
      <c r="C315" s="85"/>
      <c r="D315" s="85"/>
      <c r="E315" s="85"/>
      <c r="F315" s="85"/>
      <c r="G315" s="85"/>
      <c r="H315" s="85"/>
      <c r="I315" s="85"/>
    </row>
    <row r="316" spans="1:9">
      <c r="A316" s="85"/>
      <c r="B316" s="85"/>
      <c r="C316" s="85"/>
      <c r="D316" s="85"/>
      <c r="E316" s="85"/>
      <c r="F316" s="85"/>
      <c r="G316" s="85"/>
      <c r="H316" s="85"/>
      <c r="I316" s="85"/>
    </row>
    <row r="317" spans="1:9">
      <c r="A317" s="85"/>
      <c r="B317" s="85"/>
      <c r="C317" s="85"/>
      <c r="D317" s="85"/>
      <c r="E317" s="85"/>
      <c r="F317" s="85"/>
      <c r="G317" s="85"/>
      <c r="H317" s="85"/>
      <c r="I317" s="85"/>
    </row>
    <row r="318" spans="1:9">
      <c r="A318" s="85"/>
      <c r="B318" s="85"/>
      <c r="C318" s="85"/>
      <c r="D318" s="85"/>
      <c r="E318" s="85"/>
      <c r="F318" s="85"/>
      <c r="G318" s="85"/>
      <c r="H318" s="85"/>
      <c r="I318" s="85"/>
    </row>
    <row r="319" spans="1:9">
      <c r="A319" s="85"/>
      <c r="B319" s="85"/>
      <c r="C319" s="85"/>
      <c r="D319" s="85"/>
      <c r="E319" s="85"/>
      <c r="F319" s="85"/>
      <c r="G319" s="85"/>
      <c r="H319" s="85"/>
      <c r="I319" s="85"/>
    </row>
    <row r="320" spans="1:9">
      <c r="A320" s="85"/>
      <c r="B320" s="85"/>
      <c r="C320" s="85"/>
      <c r="D320" s="85"/>
      <c r="E320" s="85"/>
      <c r="F320" s="85"/>
      <c r="G320" s="85"/>
      <c r="H320" s="85"/>
      <c r="I320" s="85"/>
    </row>
    <row r="321" spans="1:9">
      <c r="A321" s="85"/>
      <c r="B321" s="85"/>
      <c r="C321" s="85"/>
      <c r="D321" s="85"/>
      <c r="E321" s="85"/>
      <c r="F321" s="85"/>
      <c r="G321" s="85"/>
      <c r="H321" s="85"/>
      <c r="I321" s="85"/>
    </row>
    <row r="322" spans="1:9">
      <c r="A322" s="85"/>
      <c r="B322" s="85"/>
      <c r="C322" s="85"/>
      <c r="D322" s="85"/>
      <c r="E322" s="85"/>
      <c r="F322" s="85"/>
      <c r="G322" s="85"/>
      <c r="H322" s="85"/>
      <c r="I322" s="85"/>
    </row>
    <row r="323" spans="1:9">
      <c r="A323" s="85"/>
      <c r="B323" s="85"/>
      <c r="C323" s="85"/>
      <c r="D323" s="85"/>
      <c r="E323" s="85"/>
      <c r="F323" s="85"/>
      <c r="G323" s="85"/>
      <c r="H323" s="85"/>
      <c r="I323" s="85"/>
    </row>
    <row r="324" spans="1:9">
      <c r="A324" s="85"/>
      <c r="B324" s="85"/>
      <c r="C324" s="85"/>
      <c r="D324" s="85"/>
      <c r="E324" s="85"/>
      <c r="F324" s="85"/>
      <c r="G324" s="85"/>
      <c r="H324" s="85"/>
      <c r="I324" s="85"/>
    </row>
    <row r="325" spans="1:9">
      <c r="A325" s="85"/>
      <c r="B325" s="85"/>
      <c r="C325" s="85"/>
      <c r="D325" s="85"/>
      <c r="E325" s="85"/>
      <c r="F325" s="85"/>
      <c r="G325" s="85"/>
      <c r="H325" s="85"/>
      <c r="I325" s="85"/>
    </row>
    <row r="326" spans="1:9">
      <c r="A326" s="85"/>
      <c r="B326" s="85"/>
      <c r="C326" s="85"/>
      <c r="D326" s="85"/>
      <c r="E326" s="85"/>
      <c r="F326" s="85"/>
      <c r="G326" s="85"/>
      <c r="H326" s="85"/>
      <c r="I326" s="85"/>
    </row>
    <row r="327" spans="1:9">
      <c r="A327" s="85"/>
      <c r="B327" s="85"/>
      <c r="C327" s="85"/>
      <c r="D327" s="85"/>
      <c r="E327" s="85"/>
      <c r="F327" s="85"/>
      <c r="G327" s="85"/>
      <c r="H327" s="85"/>
      <c r="I327" s="85"/>
    </row>
    <row r="328" spans="1:9">
      <c r="A328" s="85"/>
      <c r="B328" s="85"/>
      <c r="C328" s="85"/>
      <c r="D328" s="85"/>
      <c r="E328" s="85"/>
      <c r="F328" s="85"/>
      <c r="G328" s="85"/>
      <c r="H328" s="85"/>
      <c r="I328" s="85"/>
    </row>
    <row r="329" spans="1:9">
      <c r="A329" s="85"/>
      <c r="B329" s="85"/>
      <c r="C329" s="85"/>
      <c r="D329" s="85"/>
      <c r="E329" s="85"/>
      <c r="F329" s="85"/>
      <c r="G329" s="85"/>
      <c r="H329" s="85"/>
      <c r="I329" s="85"/>
    </row>
    <row r="330" spans="1:9">
      <c r="A330" s="85"/>
      <c r="B330" s="85"/>
      <c r="C330" s="85"/>
      <c r="D330" s="85"/>
      <c r="E330" s="85"/>
      <c r="F330" s="85"/>
      <c r="G330" s="85"/>
      <c r="H330" s="85"/>
      <c r="I330" s="85"/>
    </row>
    <row r="331" spans="1:9">
      <c r="A331" s="85"/>
      <c r="B331" s="85"/>
      <c r="C331" s="85"/>
      <c r="D331" s="85"/>
      <c r="E331" s="85"/>
      <c r="F331" s="85"/>
      <c r="G331" s="85"/>
      <c r="H331" s="85"/>
      <c r="I331" s="85"/>
    </row>
    <row r="332" spans="1:9">
      <c r="A332" s="85"/>
      <c r="B332" s="85"/>
      <c r="C332" s="85"/>
      <c r="D332" s="85"/>
      <c r="E332" s="85"/>
      <c r="F332" s="85"/>
      <c r="G332" s="85"/>
      <c r="H332" s="85"/>
      <c r="I332" s="85"/>
    </row>
    <row r="333" spans="1:9">
      <c r="A333" s="85"/>
      <c r="B333" s="85"/>
      <c r="C333" s="85"/>
      <c r="D333" s="85"/>
      <c r="E333" s="85"/>
      <c r="F333" s="85"/>
      <c r="G333" s="85"/>
      <c r="H333" s="85"/>
      <c r="I333" s="85"/>
    </row>
    <row r="334" spans="1:9">
      <c r="A334" s="85"/>
      <c r="B334" s="85"/>
      <c r="C334" s="85"/>
      <c r="D334" s="85"/>
      <c r="E334" s="85"/>
      <c r="F334" s="85"/>
      <c r="G334" s="85"/>
      <c r="H334" s="85"/>
      <c r="I334" s="85"/>
    </row>
    <row r="335" spans="1:9">
      <c r="A335" s="85"/>
      <c r="B335" s="85"/>
      <c r="C335" s="85"/>
      <c r="D335" s="85"/>
      <c r="E335" s="85"/>
      <c r="F335" s="85"/>
      <c r="G335" s="85"/>
      <c r="H335" s="85"/>
      <c r="I335" s="85"/>
    </row>
    <row r="336" spans="1:9">
      <c r="A336" s="85"/>
      <c r="B336" s="85"/>
      <c r="C336" s="85"/>
      <c r="D336" s="85"/>
      <c r="E336" s="85"/>
      <c r="F336" s="85"/>
      <c r="G336" s="85"/>
      <c r="H336" s="85"/>
      <c r="I336" s="85"/>
    </row>
    <row r="337" spans="1:9">
      <c r="A337" s="85"/>
      <c r="B337" s="85"/>
      <c r="C337" s="85"/>
      <c r="D337" s="85"/>
      <c r="E337" s="85"/>
      <c r="F337" s="85"/>
      <c r="G337" s="85"/>
      <c r="H337" s="85"/>
      <c r="I337" s="85"/>
    </row>
    <row r="338" spans="1:9">
      <c r="A338" s="85"/>
      <c r="B338" s="85"/>
      <c r="C338" s="85"/>
      <c r="D338" s="85"/>
      <c r="E338" s="85"/>
      <c r="F338" s="85"/>
      <c r="G338" s="85"/>
      <c r="H338" s="85"/>
      <c r="I338" s="85"/>
    </row>
    <row r="339" spans="1:9">
      <c r="A339" s="85"/>
      <c r="B339" s="85"/>
      <c r="C339" s="85"/>
      <c r="D339" s="85"/>
      <c r="E339" s="85"/>
      <c r="F339" s="85"/>
      <c r="G339" s="85"/>
      <c r="H339" s="85"/>
      <c r="I339" s="85"/>
    </row>
    <row r="340" spans="1:9">
      <c r="A340" s="85"/>
      <c r="B340" s="85"/>
      <c r="C340" s="85"/>
      <c r="D340" s="85"/>
      <c r="E340" s="85"/>
      <c r="F340" s="85"/>
      <c r="G340" s="85"/>
      <c r="H340" s="85"/>
      <c r="I340" s="85"/>
    </row>
    <row r="341" spans="1:9">
      <c r="A341" s="85"/>
      <c r="B341" s="85"/>
      <c r="C341" s="85"/>
      <c r="D341" s="85"/>
      <c r="E341" s="85"/>
      <c r="F341" s="85"/>
      <c r="G341" s="85"/>
      <c r="H341" s="85"/>
      <c r="I341" s="85"/>
    </row>
    <row r="342" spans="1:9">
      <c r="A342" s="85"/>
      <c r="B342" s="85"/>
      <c r="C342" s="85"/>
      <c r="D342" s="85"/>
      <c r="E342" s="85"/>
      <c r="F342" s="85"/>
      <c r="G342" s="85"/>
      <c r="H342" s="85"/>
      <c r="I342" s="85"/>
    </row>
    <row r="343" spans="1:9">
      <c r="A343" s="85"/>
      <c r="B343" s="85"/>
      <c r="C343" s="85"/>
      <c r="D343" s="85"/>
      <c r="E343" s="85"/>
      <c r="F343" s="85"/>
      <c r="G343" s="85"/>
      <c r="H343" s="85"/>
      <c r="I343" s="85"/>
    </row>
    <row r="344" spans="1:9">
      <c r="A344" s="85"/>
      <c r="B344" s="85"/>
      <c r="C344" s="85"/>
      <c r="D344" s="85"/>
      <c r="E344" s="85"/>
      <c r="F344" s="85"/>
      <c r="G344" s="85"/>
      <c r="H344" s="85"/>
      <c r="I344" s="85"/>
    </row>
    <row r="345" spans="1:9">
      <c r="A345" s="85"/>
      <c r="B345" s="85"/>
      <c r="C345" s="85"/>
      <c r="D345" s="85"/>
      <c r="E345" s="85"/>
      <c r="F345" s="85"/>
      <c r="G345" s="85"/>
      <c r="H345" s="85"/>
      <c r="I345" s="85"/>
    </row>
    <row r="346" spans="1:9">
      <c r="A346" s="85"/>
      <c r="B346" s="85"/>
      <c r="C346" s="85"/>
      <c r="D346" s="85"/>
      <c r="E346" s="85"/>
      <c r="F346" s="85"/>
      <c r="G346" s="85"/>
      <c r="H346" s="85"/>
      <c r="I346" s="85"/>
    </row>
    <row r="347" spans="1:9">
      <c r="A347" s="85"/>
      <c r="B347" s="85"/>
      <c r="C347" s="85"/>
      <c r="D347" s="85"/>
      <c r="E347" s="85"/>
      <c r="F347" s="85"/>
      <c r="G347" s="85"/>
      <c r="H347" s="85"/>
      <c r="I347" s="85"/>
    </row>
    <row r="348" spans="1:9">
      <c r="A348" s="85"/>
      <c r="B348" s="85"/>
      <c r="C348" s="85"/>
      <c r="D348" s="85"/>
      <c r="E348" s="85"/>
      <c r="F348" s="85"/>
      <c r="G348" s="85"/>
      <c r="H348" s="85"/>
      <c r="I348" s="85"/>
    </row>
    <row r="349" spans="1:9">
      <c r="A349" s="85"/>
      <c r="B349" s="85"/>
      <c r="C349" s="85"/>
      <c r="D349" s="85"/>
      <c r="E349" s="85"/>
      <c r="F349" s="85"/>
      <c r="G349" s="85"/>
      <c r="H349" s="85"/>
      <c r="I349" s="85"/>
    </row>
    <row r="350" spans="1:9">
      <c r="A350" s="85"/>
      <c r="B350" s="85"/>
      <c r="C350" s="85"/>
      <c r="D350" s="85"/>
      <c r="E350" s="85"/>
      <c r="F350" s="85"/>
      <c r="G350" s="85"/>
      <c r="H350" s="85"/>
      <c r="I350" s="85"/>
    </row>
    <row r="351" spans="1:9">
      <c r="A351" s="85"/>
      <c r="B351" s="85"/>
      <c r="C351" s="85"/>
      <c r="D351" s="85"/>
      <c r="E351" s="85"/>
      <c r="F351" s="85"/>
      <c r="G351" s="85"/>
      <c r="H351" s="85"/>
      <c r="I351" s="85"/>
    </row>
    <row r="352" spans="1:9">
      <c r="A352" s="85"/>
      <c r="B352" s="85"/>
      <c r="C352" s="85"/>
      <c r="D352" s="85"/>
      <c r="E352" s="85"/>
      <c r="F352" s="85"/>
      <c r="G352" s="85"/>
      <c r="H352" s="85"/>
      <c r="I352" s="85"/>
    </row>
    <row r="353" spans="1:9">
      <c r="A353" s="85"/>
      <c r="B353" s="85"/>
      <c r="C353" s="85"/>
      <c r="D353" s="85"/>
      <c r="E353" s="85"/>
      <c r="F353" s="85"/>
      <c r="G353" s="85"/>
      <c r="H353" s="85"/>
      <c r="I353" s="85"/>
    </row>
    <row r="354" spans="1:9">
      <c r="A354" s="85"/>
      <c r="B354" s="85"/>
      <c r="C354" s="85"/>
      <c r="D354" s="85"/>
      <c r="E354" s="85"/>
      <c r="F354" s="85"/>
      <c r="G354" s="85"/>
      <c r="H354" s="85"/>
      <c r="I354" s="85"/>
    </row>
    <row r="355" spans="1:9">
      <c r="A355" s="85"/>
      <c r="B355" s="85"/>
      <c r="C355" s="85"/>
      <c r="D355" s="85"/>
      <c r="E355" s="85"/>
      <c r="F355" s="85"/>
      <c r="G355" s="85"/>
      <c r="H355" s="85"/>
      <c r="I355" s="85"/>
    </row>
    <row r="356" spans="1:9">
      <c r="A356" s="85"/>
      <c r="B356" s="85"/>
      <c r="C356" s="85"/>
      <c r="D356" s="85"/>
      <c r="E356" s="85"/>
      <c r="F356" s="85"/>
      <c r="G356" s="85"/>
      <c r="H356" s="85"/>
      <c r="I356" s="85"/>
    </row>
    <row r="357" spans="1:9">
      <c r="A357" s="85"/>
      <c r="B357" s="85"/>
      <c r="C357" s="85"/>
      <c r="D357" s="85"/>
      <c r="E357" s="85"/>
      <c r="F357" s="85"/>
      <c r="G357" s="85"/>
      <c r="H357" s="85"/>
      <c r="I357" s="85"/>
    </row>
    <row r="358" spans="1:9">
      <c r="A358" s="85"/>
      <c r="B358" s="85"/>
      <c r="C358" s="85"/>
      <c r="D358" s="85"/>
      <c r="E358" s="85"/>
      <c r="F358" s="85"/>
      <c r="G358" s="85"/>
      <c r="H358" s="85"/>
      <c r="I358" s="85"/>
    </row>
    <row r="359" spans="1:9">
      <c r="A359" s="85"/>
      <c r="B359" s="85"/>
      <c r="C359" s="85"/>
      <c r="D359" s="85"/>
      <c r="E359" s="85"/>
      <c r="F359" s="85"/>
      <c r="G359" s="85"/>
      <c r="H359" s="85"/>
      <c r="I359" s="85"/>
    </row>
    <row r="360" spans="1:9">
      <c r="A360" s="85"/>
      <c r="B360" s="85"/>
      <c r="C360" s="85"/>
      <c r="D360" s="85"/>
      <c r="E360" s="85"/>
      <c r="F360" s="85"/>
      <c r="G360" s="85"/>
      <c r="H360" s="85"/>
      <c r="I360" s="85"/>
    </row>
    <row r="361" spans="1:9">
      <c r="A361" s="85"/>
      <c r="B361" s="85"/>
      <c r="C361" s="85"/>
      <c r="D361" s="85"/>
      <c r="E361" s="85"/>
      <c r="F361" s="85"/>
      <c r="G361" s="85"/>
      <c r="H361" s="85"/>
      <c r="I361" s="85"/>
    </row>
    <row r="362" spans="1:9">
      <c r="A362" s="85"/>
      <c r="B362" s="85"/>
      <c r="C362" s="85"/>
      <c r="D362" s="85"/>
      <c r="E362" s="85"/>
      <c r="F362" s="85"/>
      <c r="G362" s="85"/>
      <c r="H362" s="85"/>
      <c r="I362" s="85"/>
    </row>
    <row r="363" spans="1:9">
      <c r="A363" s="85"/>
      <c r="B363" s="85"/>
      <c r="C363" s="85"/>
      <c r="D363" s="85"/>
      <c r="E363" s="85"/>
      <c r="F363" s="85"/>
      <c r="G363" s="85"/>
      <c r="H363" s="85"/>
      <c r="I363" s="85"/>
    </row>
    <row r="364" spans="1:9">
      <c r="A364" s="85"/>
      <c r="B364" s="85"/>
      <c r="C364" s="85"/>
      <c r="D364" s="85"/>
      <c r="E364" s="85"/>
      <c r="F364" s="85"/>
      <c r="G364" s="85"/>
      <c r="H364" s="85"/>
      <c r="I364" s="85"/>
    </row>
    <row r="365" spans="1:9">
      <c r="A365" s="85"/>
      <c r="B365" s="85"/>
      <c r="C365" s="85"/>
      <c r="D365" s="85"/>
      <c r="E365" s="85"/>
      <c r="F365" s="85"/>
      <c r="G365" s="85"/>
      <c r="H365" s="85"/>
      <c r="I365" s="85"/>
    </row>
    <row r="366" spans="1:9">
      <c r="A366" s="85"/>
      <c r="B366" s="85"/>
      <c r="C366" s="85"/>
      <c r="D366" s="85"/>
      <c r="E366" s="85"/>
      <c r="F366" s="85"/>
      <c r="G366" s="85"/>
      <c r="H366" s="85"/>
      <c r="I366" s="85"/>
    </row>
    <row r="367" spans="1:9">
      <c r="A367" s="85"/>
      <c r="B367" s="85"/>
      <c r="C367" s="85"/>
      <c r="D367" s="85"/>
      <c r="E367" s="85"/>
      <c r="F367" s="85"/>
      <c r="G367" s="85"/>
      <c r="H367" s="85"/>
      <c r="I367" s="85"/>
    </row>
    <row r="368" spans="1:9">
      <c r="A368" s="85"/>
      <c r="B368" s="85"/>
      <c r="C368" s="85"/>
      <c r="D368" s="85"/>
      <c r="E368" s="85"/>
      <c r="F368" s="85"/>
      <c r="G368" s="85"/>
      <c r="H368" s="85"/>
      <c r="I368" s="85"/>
    </row>
    <row r="369" spans="1:9">
      <c r="A369" s="85"/>
      <c r="B369" s="85"/>
      <c r="C369" s="85"/>
      <c r="D369" s="85"/>
      <c r="E369" s="85"/>
      <c r="F369" s="85"/>
      <c r="G369" s="85"/>
      <c r="H369" s="85"/>
      <c r="I369" s="85"/>
    </row>
    <row r="370" spans="1:9">
      <c r="A370" s="85"/>
      <c r="B370" s="85"/>
      <c r="C370" s="85"/>
      <c r="D370" s="85"/>
      <c r="E370" s="85"/>
      <c r="F370" s="85"/>
      <c r="G370" s="85"/>
      <c r="H370" s="85"/>
      <c r="I370" s="85"/>
    </row>
    <row r="371" spans="1:9">
      <c r="A371" s="85"/>
      <c r="B371" s="85"/>
      <c r="C371" s="85"/>
      <c r="D371" s="85"/>
      <c r="E371" s="85"/>
      <c r="F371" s="85"/>
      <c r="G371" s="85"/>
      <c r="H371" s="85"/>
      <c r="I371" s="85"/>
    </row>
    <row r="372" spans="1:9">
      <c r="A372" s="85"/>
      <c r="B372" s="85"/>
      <c r="C372" s="85"/>
      <c r="D372" s="85"/>
      <c r="E372" s="85"/>
      <c r="F372" s="85"/>
      <c r="G372" s="85"/>
      <c r="H372" s="85"/>
      <c r="I372" s="85"/>
    </row>
    <row r="373" spans="1:9">
      <c r="A373" s="85"/>
      <c r="B373" s="85"/>
      <c r="C373" s="85"/>
      <c r="D373" s="85"/>
      <c r="E373" s="85"/>
      <c r="F373" s="85"/>
      <c r="G373" s="85"/>
      <c r="H373" s="85"/>
      <c r="I373" s="85"/>
    </row>
    <row r="374" spans="1:9">
      <c r="A374" s="85"/>
      <c r="B374" s="85"/>
      <c r="C374" s="85"/>
      <c r="D374" s="85"/>
      <c r="E374" s="85"/>
      <c r="F374" s="85"/>
      <c r="G374" s="85"/>
      <c r="H374" s="85"/>
      <c r="I374" s="85"/>
    </row>
  </sheetData>
  <mergeCells count="424">
    <mergeCell ref="A2:A3"/>
    <mergeCell ref="B2:B3"/>
    <mergeCell ref="C2:C3"/>
    <mergeCell ref="A4:A10"/>
    <mergeCell ref="B5:B10"/>
    <mergeCell ref="A11:A18"/>
    <mergeCell ref="B11:B13"/>
    <mergeCell ref="B14:B15"/>
    <mergeCell ref="B16:B18"/>
    <mergeCell ref="A19:A22"/>
    <mergeCell ref="B19:B20"/>
    <mergeCell ref="B21:B22"/>
    <mergeCell ref="A23:A24"/>
    <mergeCell ref="B23:B24"/>
    <mergeCell ref="C23:C24"/>
    <mergeCell ref="D23:H23"/>
    <mergeCell ref="A25:A30"/>
    <mergeCell ref="B26:B30"/>
    <mergeCell ref="A31:A40"/>
    <mergeCell ref="B31:B35"/>
    <mergeCell ref="B36:B37"/>
    <mergeCell ref="B38:B40"/>
    <mergeCell ref="A41:A44"/>
    <mergeCell ref="B42:B44"/>
    <mergeCell ref="A45:A46"/>
    <mergeCell ref="B45:B46"/>
    <mergeCell ref="C45:C46"/>
    <mergeCell ref="A77:A78"/>
    <mergeCell ref="B77:B78"/>
    <mergeCell ref="C77:C78"/>
    <mergeCell ref="D77:H77"/>
    <mergeCell ref="A79:A83"/>
    <mergeCell ref="B79:B82"/>
    <mergeCell ref="B61:B67"/>
    <mergeCell ref="C61:C62"/>
    <mergeCell ref="D61:D62"/>
    <mergeCell ref="E61:E62"/>
    <mergeCell ref="F61:F62"/>
    <mergeCell ref="G61:G62"/>
    <mergeCell ref="H61:H62"/>
    <mergeCell ref="A84:A89"/>
    <mergeCell ref="B84:B88"/>
    <mergeCell ref="A101:A102"/>
    <mergeCell ref="B101:B102"/>
    <mergeCell ref="C101:C102"/>
    <mergeCell ref="D101:H101"/>
    <mergeCell ref="A103:A106"/>
    <mergeCell ref="B103:B106"/>
    <mergeCell ref="A107:A116"/>
    <mergeCell ref="B107:B111"/>
    <mergeCell ref="B112:B114"/>
    <mergeCell ref="B115:B116"/>
    <mergeCell ref="C97:C98"/>
    <mergeCell ref="D97:D98"/>
    <mergeCell ref="E97:E98"/>
    <mergeCell ref="F97:F98"/>
    <mergeCell ref="G97:G98"/>
    <mergeCell ref="H97:H98"/>
    <mergeCell ref="A117:A119"/>
    <mergeCell ref="B118:B119"/>
    <mergeCell ref="A120:A121"/>
    <mergeCell ref="B120:B121"/>
    <mergeCell ref="C120:C121"/>
    <mergeCell ref="D120:H120"/>
    <mergeCell ref="A122:A123"/>
    <mergeCell ref="A124:A126"/>
    <mergeCell ref="B124:B126"/>
    <mergeCell ref="B129:B130"/>
    <mergeCell ref="A146:A147"/>
    <mergeCell ref="A148:A149"/>
    <mergeCell ref="A150:A151"/>
    <mergeCell ref="B150:B151"/>
    <mergeCell ref="C150:C151"/>
    <mergeCell ref="D150:H150"/>
    <mergeCell ref="B152:B156"/>
    <mergeCell ref="B178:B181"/>
    <mergeCell ref="B169:B177"/>
    <mergeCell ref="B157:B161"/>
    <mergeCell ref="E137:E138"/>
    <mergeCell ref="F137:F138"/>
    <mergeCell ref="G137:G138"/>
    <mergeCell ref="H137:H138"/>
    <mergeCell ref="C137:C138"/>
    <mergeCell ref="C139:C140"/>
    <mergeCell ref="D139:D140"/>
    <mergeCell ref="E139:E140"/>
    <mergeCell ref="F139:F140"/>
    <mergeCell ref="G139:G140"/>
    <mergeCell ref="H139:H140"/>
    <mergeCell ref="F141:F142"/>
    <mergeCell ref="G141:G142"/>
    <mergeCell ref="A241:A242"/>
    <mergeCell ref="B241:B242"/>
    <mergeCell ref="C241:C242"/>
    <mergeCell ref="D241:H241"/>
    <mergeCell ref="B243:B244"/>
    <mergeCell ref="B245:B247"/>
    <mergeCell ref="D63:D67"/>
    <mergeCell ref="C63:C67"/>
    <mergeCell ref="E63:E67"/>
    <mergeCell ref="F63:F67"/>
    <mergeCell ref="G63:G67"/>
    <mergeCell ref="H63:H67"/>
    <mergeCell ref="B68:B69"/>
    <mergeCell ref="H70:H71"/>
    <mergeCell ref="G70:G71"/>
    <mergeCell ref="F70:F71"/>
    <mergeCell ref="E70:E71"/>
    <mergeCell ref="D70:D71"/>
    <mergeCell ref="D68:D69"/>
    <mergeCell ref="C68:C69"/>
    <mergeCell ref="E68:E69"/>
    <mergeCell ref="F68:F69"/>
    <mergeCell ref="G68:G69"/>
    <mergeCell ref="H68:H69"/>
    <mergeCell ref="K6:K8"/>
    <mergeCell ref="L6:L8"/>
    <mergeCell ref="K9:K11"/>
    <mergeCell ref="L9:L11"/>
    <mergeCell ref="J12:J21"/>
    <mergeCell ref="K12:K15"/>
    <mergeCell ref="L12:L15"/>
    <mergeCell ref="K16:K18"/>
    <mergeCell ref="L16:L18"/>
    <mergeCell ref="K19:K21"/>
    <mergeCell ref="L19:L21"/>
    <mergeCell ref="J1:J2"/>
    <mergeCell ref="K1:K2"/>
    <mergeCell ref="L1:L2"/>
    <mergeCell ref="J33:J44"/>
    <mergeCell ref="K33:K35"/>
    <mergeCell ref="L33:L35"/>
    <mergeCell ref="K36:K38"/>
    <mergeCell ref="L36:L38"/>
    <mergeCell ref="K39:K41"/>
    <mergeCell ref="L39:L41"/>
    <mergeCell ref="K42:K44"/>
    <mergeCell ref="L42:L44"/>
    <mergeCell ref="J22:J32"/>
    <mergeCell ref="K22:K24"/>
    <mergeCell ref="L22:L24"/>
    <mergeCell ref="K25:K27"/>
    <mergeCell ref="L25:L27"/>
    <mergeCell ref="K28:K30"/>
    <mergeCell ref="L28:L30"/>
    <mergeCell ref="K31:K32"/>
    <mergeCell ref="L31:L32"/>
    <mergeCell ref="J3:J11"/>
    <mergeCell ref="K3:K5"/>
    <mergeCell ref="L3:L5"/>
    <mergeCell ref="A1:I1"/>
    <mergeCell ref="D2:I2"/>
    <mergeCell ref="C70:C71"/>
    <mergeCell ref="B74:B76"/>
    <mergeCell ref="C74:C76"/>
    <mergeCell ref="D74:D76"/>
    <mergeCell ref="E74:E76"/>
    <mergeCell ref="F74:F76"/>
    <mergeCell ref="G74:G76"/>
    <mergeCell ref="H74:H76"/>
    <mergeCell ref="D72:D73"/>
    <mergeCell ref="E72:E73"/>
    <mergeCell ref="F72:F73"/>
    <mergeCell ref="G72:G73"/>
    <mergeCell ref="H72:H73"/>
    <mergeCell ref="B70:B73"/>
    <mergeCell ref="C72:C73"/>
    <mergeCell ref="A68:A76"/>
    <mergeCell ref="I23:I24"/>
    <mergeCell ref="I45:I46"/>
    <mergeCell ref="D45:H45"/>
    <mergeCell ref="A47:A51"/>
    <mergeCell ref="B47:B51"/>
    <mergeCell ref="C57:C58"/>
    <mergeCell ref="L51:L54"/>
    <mergeCell ref="K51:K54"/>
    <mergeCell ref="J45:J57"/>
    <mergeCell ref="A52:A67"/>
    <mergeCell ref="B52:B56"/>
    <mergeCell ref="D52:D53"/>
    <mergeCell ref="E52:E53"/>
    <mergeCell ref="F52:F53"/>
    <mergeCell ref="G52:G53"/>
    <mergeCell ref="H52:H53"/>
    <mergeCell ref="K45:K47"/>
    <mergeCell ref="L45:L47"/>
    <mergeCell ref="K48:K50"/>
    <mergeCell ref="L48:L50"/>
    <mergeCell ref="K55:K57"/>
    <mergeCell ref="L55:L57"/>
    <mergeCell ref="J58:J60"/>
    <mergeCell ref="K58:L60"/>
    <mergeCell ref="D57:D58"/>
    <mergeCell ref="E57:E58"/>
    <mergeCell ref="F57:F58"/>
    <mergeCell ref="G57:G58"/>
    <mergeCell ref="H57:H58"/>
    <mergeCell ref="B57:B60"/>
    <mergeCell ref="C212:C213"/>
    <mergeCell ref="D212:D213"/>
    <mergeCell ref="E212:E213"/>
    <mergeCell ref="F212:F213"/>
    <mergeCell ref="G212:G213"/>
    <mergeCell ref="H212:H213"/>
    <mergeCell ref="I97:I98"/>
    <mergeCell ref="B266:B268"/>
    <mergeCell ref="C232:C233"/>
    <mergeCell ref="D232:D233"/>
    <mergeCell ref="E232:E233"/>
    <mergeCell ref="F232:F233"/>
    <mergeCell ref="G232:G233"/>
    <mergeCell ref="H232:H233"/>
    <mergeCell ref="I232:I233"/>
    <mergeCell ref="C222:C223"/>
    <mergeCell ref="D222:D223"/>
    <mergeCell ref="E222:E223"/>
    <mergeCell ref="F222:F223"/>
    <mergeCell ref="G222:G223"/>
    <mergeCell ref="H222:H223"/>
    <mergeCell ref="I222:I223"/>
    <mergeCell ref="C227:C228"/>
    <mergeCell ref="D227:D228"/>
    <mergeCell ref="C206:C207"/>
    <mergeCell ref="D206:D207"/>
    <mergeCell ref="E206:E207"/>
    <mergeCell ref="F206:F207"/>
    <mergeCell ref="G206:G207"/>
    <mergeCell ref="H206:H207"/>
    <mergeCell ref="I206:I207"/>
    <mergeCell ref="C210:C211"/>
    <mergeCell ref="E210:E211"/>
    <mergeCell ref="F210:F211"/>
    <mergeCell ref="G210:G211"/>
    <mergeCell ref="H210:H211"/>
    <mergeCell ref="I210:I211"/>
    <mergeCell ref="D210:D211"/>
    <mergeCell ref="C208:C209"/>
    <mergeCell ref="D208:D209"/>
    <mergeCell ref="I188:I189"/>
    <mergeCell ref="C188:C189"/>
    <mergeCell ref="D188:D189"/>
    <mergeCell ref="E188:E189"/>
    <mergeCell ref="F188:F189"/>
    <mergeCell ref="G188:G189"/>
    <mergeCell ref="H188:H189"/>
    <mergeCell ref="C190:C191"/>
    <mergeCell ref="D190:D191"/>
    <mergeCell ref="E190:E191"/>
    <mergeCell ref="I190:I191"/>
    <mergeCell ref="F190:F191"/>
    <mergeCell ref="I262:I263"/>
    <mergeCell ref="C264:C265"/>
    <mergeCell ref="D264:D265"/>
    <mergeCell ref="E264:E265"/>
    <mergeCell ref="I264:I265"/>
    <mergeCell ref="F264:F265"/>
    <mergeCell ref="G264:G265"/>
    <mergeCell ref="H264:H265"/>
    <mergeCell ref="E208:E209"/>
    <mergeCell ref="F208:F209"/>
    <mergeCell ref="G208:G209"/>
    <mergeCell ref="H208:H209"/>
    <mergeCell ref="I208:I209"/>
    <mergeCell ref="I212:I213"/>
    <mergeCell ref="C214:C215"/>
    <mergeCell ref="D214:D215"/>
    <mergeCell ref="E214:E215"/>
    <mergeCell ref="F214:F215"/>
    <mergeCell ref="G214:G215"/>
    <mergeCell ref="H214:H215"/>
    <mergeCell ref="I214:I215"/>
    <mergeCell ref="H229:H231"/>
    <mergeCell ref="G229:G231"/>
    <mergeCell ref="C229:C231"/>
    <mergeCell ref="I252:I253"/>
    <mergeCell ref="C254:C255"/>
    <mergeCell ref="D254:D255"/>
    <mergeCell ref="E254:E255"/>
    <mergeCell ref="F254:F255"/>
    <mergeCell ref="G254:G255"/>
    <mergeCell ref="H254:H255"/>
    <mergeCell ref="I254:I255"/>
    <mergeCell ref="C259:C261"/>
    <mergeCell ref="D259:D261"/>
    <mergeCell ref="E259:E261"/>
    <mergeCell ref="F259:F261"/>
    <mergeCell ref="G259:G261"/>
    <mergeCell ref="H259:H261"/>
    <mergeCell ref="I259:I261"/>
    <mergeCell ref="A243:A247"/>
    <mergeCell ref="A248:A268"/>
    <mergeCell ref="B248:B255"/>
    <mergeCell ref="C252:C253"/>
    <mergeCell ref="D252:D253"/>
    <mergeCell ref="E252:E253"/>
    <mergeCell ref="F252:F253"/>
    <mergeCell ref="G252:G253"/>
    <mergeCell ref="H252:H253"/>
    <mergeCell ref="B256:B265"/>
    <mergeCell ref="C262:C263"/>
    <mergeCell ref="D262:D263"/>
    <mergeCell ref="E262:E263"/>
    <mergeCell ref="F262:F263"/>
    <mergeCell ref="G262:G263"/>
    <mergeCell ref="H262:H263"/>
    <mergeCell ref="D218:D219"/>
    <mergeCell ref="E218:E219"/>
    <mergeCell ref="F218:F219"/>
    <mergeCell ref="I218:I219"/>
    <mergeCell ref="G218:G219"/>
    <mergeCell ref="H218:H219"/>
    <mergeCell ref="C249:C251"/>
    <mergeCell ref="D249:D251"/>
    <mergeCell ref="E249:E251"/>
    <mergeCell ref="F249:F251"/>
    <mergeCell ref="G249:G251"/>
    <mergeCell ref="H249:H251"/>
    <mergeCell ref="I249:I251"/>
    <mergeCell ref="D229:D231"/>
    <mergeCell ref="E229:E231"/>
    <mergeCell ref="F229:F231"/>
    <mergeCell ref="E227:E228"/>
    <mergeCell ref="F227:F228"/>
    <mergeCell ref="G227:G228"/>
    <mergeCell ref="H227:H228"/>
    <mergeCell ref="I227:I228"/>
    <mergeCell ref="I229:I231"/>
    <mergeCell ref="I234:I235"/>
    <mergeCell ref="A212:A240"/>
    <mergeCell ref="B221:B239"/>
    <mergeCell ref="C236:C239"/>
    <mergeCell ref="D236:D239"/>
    <mergeCell ref="E236:E239"/>
    <mergeCell ref="I236:I239"/>
    <mergeCell ref="F236:F239"/>
    <mergeCell ref="G236:G239"/>
    <mergeCell ref="H236:H239"/>
    <mergeCell ref="C234:C235"/>
    <mergeCell ref="D234:D235"/>
    <mergeCell ref="E234:E235"/>
    <mergeCell ref="F234:F235"/>
    <mergeCell ref="G234:G235"/>
    <mergeCell ref="H234:H235"/>
    <mergeCell ref="B212:B220"/>
    <mergeCell ref="C216:C217"/>
    <mergeCell ref="D216:D217"/>
    <mergeCell ref="E216:E217"/>
    <mergeCell ref="F216:F217"/>
    <mergeCell ref="G216:G217"/>
    <mergeCell ref="H216:H217"/>
    <mergeCell ref="I216:I217"/>
    <mergeCell ref="C218:C219"/>
    <mergeCell ref="C127:C128"/>
    <mergeCell ref="D127:D128"/>
    <mergeCell ref="E127:E128"/>
    <mergeCell ref="F127:F128"/>
    <mergeCell ref="G127:G128"/>
    <mergeCell ref="H127:H128"/>
    <mergeCell ref="B127:B128"/>
    <mergeCell ref="A127:A131"/>
    <mergeCell ref="J61:J64"/>
    <mergeCell ref="J65:J67"/>
    <mergeCell ref="I77:I78"/>
    <mergeCell ref="I101:I102"/>
    <mergeCell ref="I120:I121"/>
    <mergeCell ref="I70:I71"/>
    <mergeCell ref="I72:I73"/>
    <mergeCell ref="C93:C95"/>
    <mergeCell ref="D93:D95"/>
    <mergeCell ref="E93:E95"/>
    <mergeCell ref="F93:F95"/>
    <mergeCell ref="G93:G95"/>
    <mergeCell ref="H93:H95"/>
    <mergeCell ref="I93:I95"/>
    <mergeCell ref="B90:B99"/>
    <mergeCell ref="A90:A100"/>
    <mergeCell ref="K61:L64"/>
    <mergeCell ref="K65:L67"/>
    <mergeCell ref="I130:I131"/>
    <mergeCell ref="I127:I129"/>
    <mergeCell ref="D143:H143"/>
    <mergeCell ref="C143:C144"/>
    <mergeCell ref="B143:B144"/>
    <mergeCell ref="A143:A144"/>
    <mergeCell ref="B132:B133"/>
    <mergeCell ref="C132:C133"/>
    <mergeCell ref="D132:H132"/>
    <mergeCell ref="I132:I133"/>
    <mergeCell ref="B141:B142"/>
    <mergeCell ref="C141:C142"/>
    <mergeCell ref="D141:D142"/>
    <mergeCell ref="E141:E142"/>
    <mergeCell ref="C134:C136"/>
    <mergeCell ref="D134:D136"/>
    <mergeCell ref="E134:E136"/>
    <mergeCell ref="F134:F136"/>
    <mergeCell ref="G134:G136"/>
    <mergeCell ref="H134:H136"/>
    <mergeCell ref="B134:B136"/>
    <mergeCell ref="D137:D138"/>
    <mergeCell ref="H141:H142"/>
    <mergeCell ref="A132:A142"/>
    <mergeCell ref="I134:I142"/>
    <mergeCell ref="B137:B140"/>
    <mergeCell ref="A169:A211"/>
    <mergeCell ref="B182:B211"/>
    <mergeCell ref="C204:C205"/>
    <mergeCell ref="D204:D205"/>
    <mergeCell ref="E204:E205"/>
    <mergeCell ref="F204:F205"/>
    <mergeCell ref="G204:G205"/>
    <mergeCell ref="H204:H205"/>
    <mergeCell ref="I204:I205"/>
    <mergeCell ref="G190:G191"/>
    <mergeCell ref="H190:H191"/>
    <mergeCell ref="B162:B168"/>
    <mergeCell ref="A152:A168"/>
    <mergeCell ref="C175:C176"/>
    <mergeCell ref="D175:D176"/>
    <mergeCell ref="E175:E176"/>
    <mergeCell ref="F175:F176"/>
    <mergeCell ref="G175:G176"/>
    <mergeCell ref="H175:H176"/>
    <mergeCell ref="I175:I176"/>
  </mergeCells>
  <phoneticPr fontId="140" type="noConversion"/>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Z267"/>
  <sheetViews>
    <sheetView workbookViewId="0"/>
  </sheetViews>
  <sheetFormatPr defaultRowHeight="12.75"/>
  <cols>
    <col min="1" max="1" width="5.140625" customWidth="1"/>
    <col min="2" max="2" width="5.7109375" customWidth="1"/>
    <col min="3" max="3" width="11.5703125" customWidth="1"/>
    <col min="4" max="4" width="5.7109375" customWidth="1"/>
    <col min="5" max="5" width="78.7109375" customWidth="1"/>
    <col min="6" max="6" width="24.7109375" customWidth="1"/>
    <col min="7" max="7" width="5.7109375" customWidth="1"/>
    <col min="8" max="8" width="11.5703125" customWidth="1"/>
    <col min="9" max="9" width="5.7109375" customWidth="1"/>
    <col min="10" max="10" width="11.5703125" customWidth="1"/>
    <col min="11" max="11" width="5.7109375" customWidth="1"/>
    <col min="12" max="12" width="11.5703125" customWidth="1"/>
    <col min="13" max="13" width="5.7109375" customWidth="1"/>
    <col min="14" max="14" width="11.5703125" customWidth="1"/>
    <col min="15" max="15" width="5.7109375" customWidth="1"/>
    <col min="16" max="22" width="10.5703125" customWidth="1"/>
  </cols>
  <sheetData>
    <row r="1" spans="1:22" ht="24" customHeight="1">
      <c r="A1" s="2114" t="s">
        <v>3379</v>
      </c>
      <c r="B1" s="1915"/>
      <c r="C1" s="1915"/>
      <c r="D1" s="1915"/>
      <c r="E1" s="1915"/>
      <c r="F1" s="1915"/>
      <c r="G1" s="1915"/>
      <c r="H1" s="1915"/>
      <c r="I1" s="1915"/>
      <c r="J1" s="1915"/>
      <c r="K1" s="1915"/>
      <c r="L1" s="1915"/>
      <c r="M1" s="1915"/>
      <c r="N1" s="1915"/>
      <c r="O1" s="1915"/>
      <c r="P1" s="1915"/>
      <c r="Q1" s="1915"/>
      <c r="R1" s="1915"/>
      <c r="S1" s="1915"/>
      <c r="T1" s="1915"/>
      <c r="U1" s="1915"/>
      <c r="V1" s="1915"/>
    </row>
    <row r="2" spans="1:22" ht="24" customHeight="1">
      <c r="A2" s="2114" t="s">
        <v>4049</v>
      </c>
      <c r="B2" s="1915"/>
      <c r="C2" s="1915"/>
      <c r="D2" s="1915"/>
      <c r="E2" s="1915"/>
      <c r="F2" s="1915"/>
      <c r="G2" s="1915"/>
      <c r="H2" s="1915"/>
      <c r="I2" s="1915"/>
      <c r="J2" s="1915"/>
      <c r="K2" s="1915"/>
      <c r="L2" s="1915"/>
      <c r="M2" s="1915"/>
      <c r="N2" s="1915"/>
      <c r="O2" s="1915"/>
      <c r="P2" s="1915"/>
      <c r="Q2" s="1915"/>
      <c r="R2" s="1915"/>
      <c r="S2" s="1915"/>
      <c r="T2" s="1915"/>
      <c r="U2" s="1915"/>
      <c r="V2" s="1915"/>
    </row>
    <row r="3" spans="1:22" ht="24" customHeight="1">
      <c r="A3" s="1915"/>
      <c r="B3" s="1915"/>
      <c r="C3" s="1915"/>
      <c r="D3" s="1915"/>
      <c r="E3" s="1915"/>
      <c r="F3" s="1915"/>
      <c r="G3" s="1915"/>
      <c r="H3" s="1915"/>
      <c r="I3" s="1915"/>
      <c r="J3" s="1915"/>
      <c r="K3" s="1915"/>
      <c r="L3" s="1915"/>
      <c r="M3" s="1915"/>
      <c r="N3" s="1915"/>
      <c r="O3" s="1915"/>
      <c r="P3" s="1915"/>
      <c r="Q3" s="1915"/>
      <c r="R3" s="1915"/>
      <c r="S3" s="1915"/>
      <c r="T3" s="1915"/>
      <c r="U3" s="1915"/>
      <c r="V3" s="1915"/>
    </row>
    <row r="4" spans="1:22" ht="24" customHeight="1">
      <c r="A4" s="2113" t="s">
        <v>4050</v>
      </c>
      <c r="B4" s="1915"/>
      <c r="C4" s="1915"/>
      <c r="D4" s="1915"/>
      <c r="E4" s="1915"/>
      <c r="F4" s="1915"/>
      <c r="G4" s="1915"/>
      <c r="H4" s="1915"/>
      <c r="I4" s="1915"/>
      <c r="J4" s="1915"/>
      <c r="K4" s="1915"/>
      <c r="L4" s="1915"/>
      <c r="M4" s="1915"/>
      <c r="N4" s="1915"/>
      <c r="O4" s="1915"/>
      <c r="P4" s="1915"/>
      <c r="Q4" s="1915"/>
      <c r="R4" s="1915"/>
      <c r="S4" s="1915"/>
      <c r="T4" s="1915"/>
      <c r="U4" s="1915"/>
      <c r="V4" s="1915"/>
    </row>
    <row r="5" spans="1:22" ht="24" customHeight="1">
      <c r="A5" s="1915"/>
      <c r="B5" s="1915"/>
      <c r="C5" s="1915"/>
      <c r="D5" s="1915"/>
      <c r="E5" s="1915"/>
      <c r="F5" s="1915"/>
      <c r="G5" s="1915"/>
      <c r="H5" s="1915"/>
      <c r="I5" s="1915"/>
      <c r="J5" s="1915"/>
      <c r="K5" s="1915"/>
      <c r="L5" s="1915"/>
      <c r="M5" s="1915"/>
      <c r="N5" s="1915"/>
      <c r="O5" s="1915"/>
      <c r="P5" s="1915"/>
      <c r="Q5" s="1915"/>
      <c r="R5" s="1915"/>
      <c r="S5" s="1915"/>
      <c r="T5" s="1915"/>
      <c r="U5" s="1915"/>
      <c r="V5" s="1915"/>
    </row>
    <row r="6" spans="1:22" ht="24" customHeight="1">
      <c r="A6" s="1915"/>
      <c r="B6" s="1915"/>
      <c r="C6" s="1915"/>
      <c r="D6" s="1915"/>
      <c r="E6" s="1915"/>
      <c r="F6" s="1915"/>
      <c r="G6" s="1915"/>
      <c r="H6" s="1915"/>
      <c r="I6" s="1915"/>
      <c r="J6" s="1915"/>
      <c r="K6" s="1915"/>
      <c r="L6" s="1915"/>
      <c r="M6" s="1915"/>
      <c r="N6" s="1915"/>
      <c r="O6" s="1915"/>
      <c r="P6" s="1915"/>
      <c r="Q6" s="1915"/>
      <c r="R6" s="1915"/>
      <c r="S6" s="1915"/>
      <c r="T6" s="1915"/>
      <c r="U6" s="1915"/>
      <c r="V6" s="1915"/>
    </row>
    <row r="7" spans="1:22" ht="24" customHeight="1">
      <c r="A7" s="1915"/>
      <c r="B7" s="1915"/>
      <c r="C7" s="1915"/>
      <c r="D7" s="1915"/>
      <c r="E7" s="1915"/>
      <c r="F7" s="1915"/>
      <c r="G7" s="1915"/>
      <c r="H7" s="1915"/>
      <c r="I7" s="1915"/>
      <c r="J7" s="1915"/>
      <c r="K7" s="1915"/>
      <c r="L7" s="1915"/>
      <c r="M7" s="1915"/>
      <c r="N7" s="1915"/>
      <c r="O7" s="1915"/>
      <c r="P7" s="1915"/>
      <c r="Q7" s="1915"/>
      <c r="R7" s="1915"/>
      <c r="S7" s="1915"/>
      <c r="T7" s="1915"/>
      <c r="U7" s="1915"/>
      <c r="V7" s="1915"/>
    </row>
    <row r="8" spans="1:22" ht="21" customHeight="1">
      <c r="A8" s="398" t="s">
        <v>3380</v>
      </c>
      <c r="B8" s="399" t="s">
        <v>3381</v>
      </c>
      <c r="C8" s="399" t="s">
        <v>3382</v>
      </c>
      <c r="D8" s="399" t="s">
        <v>3383</v>
      </c>
      <c r="E8" s="399" t="s">
        <v>3384</v>
      </c>
      <c r="F8" s="399" t="s">
        <v>3385</v>
      </c>
      <c r="G8" s="399" t="s">
        <v>3386</v>
      </c>
      <c r="H8" s="399" t="s">
        <v>3387</v>
      </c>
      <c r="I8" s="399" t="s">
        <v>3388</v>
      </c>
      <c r="J8" s="399" t="s">
        <v>3389</v>
      </c>
      <c r="K8" s="399" t="s">
        <v>3390</v>
      </c>
      <c r="L8" s="399" t="s">
        <v>3391</v>
      </c>
      <c r="M8" s="399" t="s">
        <v>3392</v>
      </c>
      <c r="N8" s="399" t="s">
        <v>3393</v>
      </c>
      <c r="O8" s="399" t="s">
        <v>3394</v>
      </c>
      <c r="P8" s="400" t="s">
        <v>2165</v>
      </c>
      <c r="Q8" s="400" t="s">
        <v>68</v>
      </c>
      <c r="R8" s="400" t="s">
        <v>37</v>
      </c>
      <c r="S8" s="400" t="s">
        <v>738</v>
      </c>
      <c r="T8" s="400" t="s">
        <v>130</v>
      </c>
      <c r="U8" s="399" t="s">
        <v>3395</v>
      </c>
      <c r="V8" s="401" t="s">
        <v>3396</v>
      </c>
    </row>
    <row r="9" spans="1:22" ht="19.899999999999999" customHeight="1">
      <c r="A9" s="402">
        <v>5001</v>
      </c>
      <c r="B9" s="403">
        <v>1</v>
      </c>
      <c r="C9" s="403" t="s">
        <v>3397</v>
      </c>
      <c r="D9" s="403">
        <v>999</v>
      </c>
      <c r="E9" s="404" t="s">
        <v>3398</v>
      </c>
      <c r="F9" s="403" t="s">
        <v>3399</v>
      </c>
      <c r="G9" s="405">
        <v>1</v>
      </c>
      <c r="H9" s="406" t="s">
        <v>3400</v>
      </c>
      <c r="I9" s="405">
        <v>1</v>
      </c>
      <c r="J9" s="406"/>
      <c r="K9" s="405"/>
      <c r="L9" s="406" t="s">
        <v>3401</v>
      </c>
      <c r="M9" s="405">
        <v>1</v>
      </c>
      <c r="N9" s="406" t="s">
        <v>3402</v>
      </c>
      <c r="O9" s="405">
        <v>3</v>
      </c>
      <c r="P9" s="407" t="s">
        <v>3403</v>
      </c>
      <c r="Q9" s="408" t="s">
        <v>3404</v>
      </c>
      <c r="R9" s="408" t="s">
        <v>3404</v>
      </c>
      <c r="S9" s="408" t="s">
        <v>3404</v>
      </c>
      <c r="T9" s="409" t="s">
        <v>3404</v>
      </c>
      <c r="U9" s="410">
        <v>10</v>
      </c>
      <c r="V9" s="411">
        <v>15</v>
      </c>
    </row>
    <row r="10" spans="1:22" ht="19.899999999999999" customHeight="1">
      <c r="A10" s="412">
        <v>5002</v>
      </c>
      <c r="B10" s="413">
        <v>1</v>
      </c>
      <c r="C10" s="413" t="s">
        <v>3405</v>
      </c>
      <c r="D10" s="413">
        <v>100</v>
      </c>
      <c r="E10" s="414" t="s">
        <v>3406</v>
      </c>
      <c r="F10" s="415" t="s">
        <v>3407</v>
      </c>
      <c r="G10" s="405">
        <v>5</v>
      </c>
      <c r="H10" s="416"/>
      <c r="I10" s="405"/>
      <c r="J10" s="416"/>
      <c r="K10" s="405"/>
      <c r="L10" s="405">
        <v>1</v>
      </c>
      <c r="N10" s="406" t="s">
        <v>3402</v>
      </c>
      <c r="O10" s="405">
        <v>6</v>
      </c>
      <c r="P10" s="417" t="s">
        <v>3404</v>
      </c>
      <c r="Q10" s="417" t="s">
        <v>3404</v>
      </c>
      <c r="R10" s="417" t="s">
        <v>3404</v>
      </c>
      <c r="S10" s="417" t="s">
        <v>3404</v>
      </c>
      <c r="T10" s="409" t="s">
        <v>3404</v>
      </c>
      <c r="U10" s="418">
        <v>-39</v>
      </c>
      <c r="V10" s="419">
        <v>-21</v>
      </c>
    </row>
    <row r="11" spans="1:22" ht="14.25">
      <c r="A11" s="420">
        <v>5003</v>
      </c>
      <c r="B11" s="59">
        <v>1</v>
      </c>
      <c r="C11" s="59" t="s">
        <v>3408</v>
      </c>
      <c r="D11" s="59">
        <v>999</v>
      </c>
      <c r="E11" s="61" t="s">
        <v>3409</v>
      </c>
      <c r="F11" s="59" t="s">
        <v>3399</v>
      </c>
      <c r="G11" s="405">
        <v>1</v>
      </c>
      <c r="H11" s="421" t="s">
        <v>3410</v>
      </c>
      <c r="I11" s="405">
        <v>3</v>
      </c>
      <c r="J11" s="421"/>
      <c r="K11" s="405"/>
      <c r="L11" s="421" t="s">
        <v>3411</v>
      </c>
      <c r="M11" s="405">
        <v>1</v>
      </c>
      <c r="N11" s="406" t="s">
        <v>3402</v>
      </c>
      <c r="O11" s="405">
        <v>5</v>
      </c>
      <c r="P11" s="422" t="s">
        <v>3403</v>
      </c>
      <c r="Q11" s="417" t="s">
        <v>3404</v>
      </c>
      <c r="R11" s="417" t="s">
        <v>3404</v>
      </c>
      <c r="S11" s="417" t="s">
        <v>3404</v>
      </c>
      <c r="T11" s="409" t="s">
        <v>3404</v>
      </c>
      <c r="U11" s="423">
        <v>19</v>
      </c>
      <c r="V11" s="424">
        <v>27</v>
      </c>
    </row>
    <row r="12" spans="1:22" ht="14.25">
      <c r="A12" s="412">
        <v>5004</v>
      </c>
      <c r="B12" s="413">
        <v>1</v>
      </c>
      <c r="C12" s="425" t="s">
        <v>3412</v>
      </c>
      <c r="D12" s="425">
        <v>30</v>
      </c>
      <c r="E12" s="426" t="s">
        <v>1344</v>
      </c>
      <c r="F12" s="413" t="s">
        <v>3411</v>
      </c>
      <c r="G12" s="405">
        <v>6</v>
      </c>
      <c r="H12" s="416" t="s">
        <v>3413</v>
      </c>
      <c r="I12" s="405">
        <v>3</v>
      </c>
      <c r="J12" s="416"/>
      <c r="K12" s="405"/>
      <c r="L12" s="427" t="s">
        <v>3414</v>
      </c>
      <c r="M12" s="405">
        <v>1</v>
      </c>
      <c r="N12" s="428" t="s">
        <v>3415</v>
      </c>
      <c r="O12" s="405">
        <v>10</v>
      </c>
      <c r="P12" s="417" t="s">
        <v>3404</v>
      </c>
      <c r="Q12" s="417" t="s">
        <v>3404</v>
      </c>
      <c r="R12" s="422" t="s">
        <v>3403</v>
      </c>
      <c r="S12" s="417" t="s">
        <v>3404</v>
      </c>
      <c r="T12" s="409" t="s">
        <v>3404</v>
      </c>
      <c r="U12" s="429">
        <v>-8</v>
      </c>
      <c r="V12" s="430">
        <v>5</v>
      </c>
    </row>
    <row r="13" spans="1:22" ht="14.25">
      <c r="A13" s="420">
        <v>5005</v>
      </c>
      <c r="B13" s="59">
        <v>1</v>
      </c>
      <c r="C13" s="59" t="s">
        <v>3416</v>
      </c>
      <c r="D13" s="59">
        <v>50</v>
      </c>
      <c r="E13" s="61" t="s">
        <v>3417</v>
      </c>
      <c r="F13" s="59" t="s">
        <v>3413</v>
      </c>
      <c r="G13" s="405">
        <v>3</v>
      </c>
      <c r="H13" s="421" t="s">
        <v>3401</v>
      </c>
      <c r="I13" s="405">
        <v>1</v>
      </c>
      <c r="J13" s="421"/>
      <c r="K13" s="405"/>
      <c r="L13" s="421" t="s">
        <v>3399</v>
      </c>
      <c r="M13" s="405">
        <v>3</v>
      </c>
      <c r="N13" s="406" t="s">
        <v>3402</v>
      </c>
      <c r="O13" s="405">
        <v>7</v>
      </c>
      <c r="P13" s="417" t="s">
        <v>3404</v>
      </c>
      <c r="Q13" s="417" t="s">
        <v>3404</v>
      </c>
      <c r="R13" s="422" t="s">
        <v>3403</v>
      </c>
      <c r="S13" s="417" t="s">
        <v>3404</v>
      </c>
      <c r="T13" s="409" t="s">
        <v>3404</v>
      </c>
      <c r="U13" s="410">
        <v>10</v>
      </c>
      <c r="V13" s="431">
        <v>19</v>
      </c>
    </row>
    <row r="14" spans="1:22" ht="14.25">
      <c r="A14" s="412">
        <v>5006</v>
      </c>
      <c r="B14" s="413">
        <v>1</v>
      </c>
      <c r="C14" s="413" t="s">
        <v>3418</v>
      </c>
      <c r="D14" s="413">
        <v>50</v>
      </c>
      <c r="E14" s="414" t="s">
        <v>3419</v>
      </c>
      <c r="F14" s="413" t="s">
        <v>3413</v>
      </c>
      <c r="G14" s="405">
        <v>6</v>
      </c>
      <c r="H14" s="416" t="s">
        <v>3420</v>
      </c>
      <c r="I14" s="405">
        <v>3</v>
      </c>
      <c r="J14" s="416"/>
      <c r="K14" s="405"/>
      <c r="L14" s="416" t="s">
        <v>3399</v>
      </c>
      <c r="M14" s="405">
        <v>1</v>
      </c>
      <c r="N14" s="428" t="s">
        <v>3415</v>
      </c>
      <c r="O14" s="405">
        <v>10</v>
      </c>
      <c r="P14" s="422" t="s">
        <v>3403</v>
      </c>
      <c r="Q14" s="422" t="s">
        <v>3403</v>
      </c>
      <c r="R14" s="422" t="s">
        <v>3403</v>
      </c>
      <c r="S14" s="417" t="s">
        <v>3404</v>
      </c>
      <c r="T14" s="409" t="s">
        <v>3404</v>
      </c>
      <c r="U14" s="432">
        <v>1</v>
      </c>
      <c r="V14" s="433">
        <v>12</v>
      </c>
    </row>
    <row r="15" spans="1:22" ht="14.25">
      <c r="A15" s="420">
        <v>5007</v>
      </c>
      <c r="B15" s="59">
        <v>1</v>
      </c>
      <c r="C15" s="59" t="s">
        <v>3421</v>
      </c>
      <c r="D15" s="59">
        <v>50</v>
      </c>
      <c r="E15" s="61" t="s">
        <v>3422</v>
      </c>
      <c r="F15" s="59" t="s">
        <v>3413</v>
      </c>
      <c r="G15" s="405">
        <v>3</v>
      </c>
      <c r="H15" s="434" t="s">
        <v>3423</v>
      </c>
      <c r="I15" s="405">
        <v>1</v>
      </c>
      <c r="J15" s="421"/>
      <c r="K15" s="405"/>
      <c r="L15" s="421" t="s">
        <v>3411</v>
      </c>
      <c r="M15" s="405">
        <v>1</v>
      </c>
      <c r="N15" s="406" t="s">
        <v>3402</v>
      </c>
      <c r="O15" s="405">
        <v>5</v>
      </c>
      <c r="P15" s="417" t="s">
        <v>3404</v>
      </c>
      <c r="Q15" s="422" t="s">
        <v>3403</v>
      </c>
      <c r="R15" s="422" t="s">
        <v>3403</v>
      </c>
      <c r="S15" s="417" t="s">
        <v>3404</v>
      </c>
      <c r="T15" s="435" t="s">
        <v>3403</v>
      </c>
      <c r="U15" s="423">
        <v>19</v>
      </c>
      <c r="V15" s="436">
        <v>30</v>
      </c>
    </row>
    <row r="16" spans="1:22" ht="14.25">
      <c r="A16" s="412">
        <v>5008</v>
      </c>
      <c r="B16" s="413">
        <v>1</v>
      </c>
      <c r="C16" s="413" t="s">
        <v>3424</v>
      </c>
      <c r="D16" s="413">
        <v>50</v>
      </c>
      <c r="E16" s="414" t="s">
        <v>3425</v>
      </c>
      <c r="F16" s="415" t="s">
        <v>3423</v>
      </c>
      <c r="G16" s="405">
        <v>2</v>
      </c>
      <c r="H16" s="416" t="s">
        <v>3410</v>
      </c>
      <c r="I16" s="405">
        <v>3</v>
      </c>
      <c r="J16" s="416"/>
      <c r="K16" s="405"/>
      <c r="L16" s="416" t="s">
        <v>3411</v>
      </c>
      <c r="M16" s="405">
        <v>1</v>
      </c>
      <c r="N16" s="406" t="s">
        <v>3402</v>
      </c>
      <c r="O16" s="405">
        <v>6</v>
      </c>
      <c r="P16" s="422" t="s">
        <v>3403</v>
      </c>
      <c r="Q16" s="417" t="s">
        <v>3404</v>
      </c>
      <c r="R16" s="417" t="s">
        <v>3404</v>
      </c>
      <c r="S16" s="417" t="s">
        <v>3404</v>
      </c>
      <c r="T16" s="409" t="s">
        <v>3404</v>
      </c>
      <c r="U16" s="429">
        <v>-8</v>
      </c>
      <c r="V16" s="437">
        <v>4</v>
      </c>
    </row>
    <row r="17" spans="1:22" ht="14.25">
      <c r="A17" s="420">
        <v>5009</v>
      </c>
      <c r="B17" s="59">
        <v>1</v>
      </c>
      <c r="C17" s="59" t="s">
        <v>3426</v>
      </c>
      <c r="D17" s="59">
        <v>50</v>
      </c>
      <c r="E17" s="61" t="s">
        <v>3427</v>
      </c>
      <c r="F17" s="438" t="s">
        <v>3423</v>
      </c>
      <c r="G17" s="405">
        <v>1</v>
      </c>
      <c r="H17" s="421" t="s">
        <v>3420</v>
      </c>
      <c r="I17" s="405">
        <v>4</v>
      </c>
      <c r="J17" s="421"/>
      <c r="K17" s="405"/>
      <c r="L17" s="421" t="s">
        <v>3401</v>
      </c>
      <c r="M17" s="405">
        <v>3</v>
      </c>
      <c r="N17" s="406" t="s">
        <v>3402</v>
      </c>
      <c r="O17" s="405">
        <v>8</v>
      </c>
      <c r="P17" s="422" t="s">
        <v>3403</v>
      </c>
      <c r="Q17" s="422" t="s">
        <v>3403</v>
      </c>
      <c r="R17" s="417" t="s">
        <v>3404</v>
      </c>
      <c r="S17" s="417" t="s">
        <v>3404</v>
      </c>
      <c r="T17" s="409" t="s">
        <v>3404</v>
      </c>
      <c r="U17" s="429">
        <v>-8</v>
      </c>
      <c r="V17" s="439">
        <v>3</v>
      </c>
    </row>
    <row r="18" spans="1:22" ht="14.25">
      <c r="A18" s="412"/>
      <c r="B18" s="413">
        <v>1</v>
      </c>
      <c r="C18" s="413" t="s">
        <v>3428</v>
      </c>
      <c r="D18" s="413">
        <v>999</v>
      </c>
      <c r="E18" s="414" t="s">
        <v>3429</v>
      </c>
      <c r="F18" s="413" t="s">
        <v>3399</v>
      </c>
      <c r="G18" s="405">
        <v>1</v>
      </c>
      <c r="H18" s="416" t="s">
        <v>3400</v>
      </c>
      <c r="I18" s="405">
        <v>1</v>
      </c>
      <c r="J18" s="416"/>
      <c r="K18" s="405"/>
      <c r="L18" s="416"/>
      <c r="M18" s="405"/>
      <c r="N18" s="406" t="s">
        <v>3402</v>
      </c>
      <c r="O18" s="405">
        <v>2</v>
      </c>
      <c r="P18" s="422" t="s">
        <v>3403</v>
      </c>
      <c r="Q18" s="417" t="s">
        <v>3404</v>
      </c>
      <c r="R18" s="417" t="s">
        <v>3404</v>
      </c>
      <c r="S18" s="417" t="s">
        <v>3404</v>
      </c>
      <c r="T18" s="409" t="s">
        <v>3404</v>
      </c>
      <c r="U18" s="440">
        <v>-30</v>
      </c>
      <c r="V18" s="441">
        <v>-30</v>
      </c>
    </row>
    <row r="19" spans="1:22" ht="14.25">
      <c r="A19" s="442">
        <v>5101</v>
      </c>
      <c r="B19" s="443">
        <v>2</v>
      </c>
      <c r="C19" s="443" t="s">
        <v>3430</v>
      </c>
      <c r="D19" s="443">
        <v>999</v>
      </c>
      <c r="E19" s="444" t="s">
        <v>3431</v>
      </c>
      <c r="F19" s="59" t="s">
        <v>3399</v>
      </c>
      <c r="G19" s="405">
        <v>6</v>
      </c>
      <c r="H19" s="421" t="s">
        <v>3410</v>
      </c>
      <c r="I19" s="405">
        <v>3</v>
      </c>
      <c r="J19" s="421"/>
      <c r="K19" s="405"/>
      <c r="L19" s="434" t="s">
        <v>3432</v>
      </c>
      <c r="M19" s="405">
        <v>1</v>
      </c>
      <c r="N19" s="428" t="s">
        <v>3415</v>
      </c>
      <c r="O19" s="405">
        <v>10</v>
      </c>
      <c r="P19" s="422" t="s">
        <v>3403</v>
      </c>
      <c r="Q19" s="422" t="s">
        <v>3403</v>
      </c>
      <c r="R19" s="417" t="s">
        <v>3404</v>
      </c>
      <c r="S19" s="417" t="s">
        <v>3404</v>
      </c>
      <c r="T19" s="409" t="s">
        <v>3404</v>
      </c>
      <c r="U19" s="445">
        <v>7</v>
      </c>
      <c r="V19" s="446">
        <v>23</v>
      </c>
    </row>
    <row r="20" spans="1:22" ht="14.25">
      <c r="A20" s="447">
        <v>5102</v>
      </c>
      <c r="B20" s="448">
        <v>2</v>
      </c>
      <c r="C20" s="448" t="s">
        <v>3433</v>
      </c>
      <c r="D20" s="448">
        <v>100</v>
      </c>
      <c r="E20" s="449" t="s">
        <v>3434</v>
      </c>
      <c r="F20" s="415" t="s">
        <v>3407</v>
      </c>
      <c r="G20" s="405">
        <v>3</v>
      </c>
      <c r="H20" s="427" t="s">
        <v>3435</v>
      </c>
      <c r="I20" s="405">
        <v>7</v>
      </c>
      <c r="J20" s="416"/>
      <c r="K20" s="405"/>
      <c r="L20" s="427" t="s">
        <v>3414</v>
      </c>
      <c r="M20" s="405">
        <v>1</v>
      </c>
      <c r="N20" s="450" t="s">
        <v>3436</v>
      </c>
      <c r="O20" s="405">
        <v>11</v>
      </c>
      <c r="P20" s="417" t="s">
        <v>3404</v>
      </c>
      <c r="Q20" s="422" t="s">
        <v>3403</v>
      </c>
      <c r="R20" s="417" t="s">
        <v>3404</v>
      </c>
      <c r="S20" s="417" t="s">
        <v>3404</v>
      </c>
      <c r="T20" s="435" t="s">
        <v>3403</v>
      </c>
      <c r="U20" s="451">
        <v>61</v>
      </c>
      <c r="V20" s="452">
        <v>116</v>
      </c>
    </row>
    <row r="21" spans="1:22" ht="14.25">
      <c r="A21" s="442">
        <v>5103</v>
      </c>
      <c r="B21" s="443">
        <v>2</v>
      </c>
      <c r="C21" s="443" t="s">
        <v>3437</v>
      </c>
      <c r="D21" s="443">
        <v>100</v>
      </c>
      <c r="E21" s="444" t="s">
        <v>3438</v>
      </c>
      <c r="F21" s="59" t="s">
        <v>3413</v>
      </c>
      <c r="G21" s="405">
        <v>3</v>
      </c>
      <c r="H21" s="434" t="s">
        <v>3414</v>
      </c>
      <c r="I21" s="405">
        <v>1</v>
      </c>
      <c r="J21" s="421"/>
      <c r="K21" s="405"/>
      <c r="L21" s="421" t="s">
        <v>3411</v>
      </c>
      <c r="M21" s="405">
        <v>1</v>
      </c>
      <c r="N21" s="428" t="s">
        <v>3415</v>
      </c>
      <c r="O21" s="405">
        <v>5</v>
      </c>
      <c r="P21" s="417" t="s">
        <v>3404</v>
      </c>
      <c r="Q21" s="422" t="s">
        <v>3403</v>
      </c>
      <c r="R21" s="422" t="s">
        <v>3403</v>
      </c>
      <c r="S21" s="417" t="s">
        <v>3404</v>
      </c>
      <c r="T21" s="435" t="s">
        <v>3403</v>
      </c>
      <c r="U21" s="445">
        <v>7</v>
      </c>
      <c r="V21" s="431">
        <v>18</v>
      </c>
    </row>
    <row r="22" spans="1:22" ht="14.25">
      <c r="A22" s="447">
        <v>5104</v>
      </c>
      <c r="B22" s="448">
        <v>2</v>
      </c>
      <c r="C22" s="448" t="s">
        <v>3439</v>
      </c>
      <c r="D22" s="448">
        <v>999</v>
      </c>
      <c r="E22" s="449" t="s">
        <v>3440</v>
      </c>
      <c r="F22" s="413" t="s">
        <v>3399</v>
      </c>
      <c r="G22" s="405">
        <v>3</v>
      </c>
      <c r="H22" s="427" t="s">
        <v>3407</v>
      </c>
      <c r="I22" s="405">
        <v>6</v>
      </c>
      <c r="J22" s="416"/>
      <c r="K22" s="405"/>
      <c r="L22" s="427" t="s">
        <v>3441</v>
      </c>
      <c r="M22" s="405">
        <v>1</v>
      </c>
      <c r="N22" s="428" t="s">
        <v>3415</v>
      </c>
      <c r="O22" s="405">
        <v>10</v>
      </c>
      <c r="P22" s="417" t="s">
        <v>3404</v>
      </c>
      <c r="Q22" s="417" t="s">
        <v>3404</v>
      </c>
      <c r="R22" s="422" t="s">
        <v>3403</v>
      </c>
      <c r="S22" s="422" t="s">
        <v>3403</v>
      </c>
      <c r="T22" s="409" t="s">
        <v>3404</v>
      </c>
      <c r="U22" s="453">
        <v>-47</v>
      </c>
      <c r="V22" s="419">
        <v>-19</v>
      </c>
    </row>
    <row r="23" spans="1:22" ht="14.25">
      <c r="A23" s="442">
        <v>5105</v>
      </c>
      <c r="B23" s="443">
        <v>2</v>
      </c>
      <c r="C23" s="443" t="s">
        <v>3442</v>
      </c>
      <c r="D23" s="443">
        <v>100</v>
      </c>
      <c r="E23" s="444" t="s">
        <v>3443</v>
      </c>
      <c r="F23" s="454" t="s">
        <v>3444</v>
      </c>
      <c r="G23" s="405">
        <v>1</v>
      </c>
      <c r="H23" s="421"/>
      <c r="I23" s="405"/>
      <c r="J23" s="421"/>
      <c r="K23" s="405"/>
      <c r="L23" s="421" t="s">
        <v>3399</v>
      </c>
      <c r="M23" s="405">
        <v>3</v>
      </c>
      <c r="N23" s="428" t="s">
        <v>3415</v>
      </c>
      <c r="O23" s="405">
        <v>4</v>
      </c>
      <c r="P23" s="455" t="s">
        <v>3445</v>
      </c>
      <c r="Q23" s="455" t="s">
        <v>3445</v>
      </c>
      <c r="R23" s="455" t="s">
        <v>3445</v>
      </c>
      <c r="S23" s="455" t="s">
        <v>3445</v>
      </c>
      <c r="T23" s="456" t="s">
        <v>3445</v>
      </c>
      <c r="U23" s="457">
        <v>-254</v>
      </c>
      <c r="V23" s="458">
        <v>-232</v>
      </c>
    </row>
    <row r="24" spans="1:22" ht="14.25">
      <c r="A24" s="447">
        <v>5106</v>
      </c>
      <c r="B24" s="448">
        <v>2</v>
      </c>
      <c r="C24" s="448" t="s">
        <v>3446</v>
      </c>
      <c r="D24" s="448">
        <v>50</v>
      </c>
      <c r="E24" s="449" t="s">
        <v>3447</v>
      </c>
      <c r="F24" s="413" t="s">
        <v>3413</v>
      </c>
      <c r="G24" s="405">
        <v>3</v>
      </c>
      <c r="H24" s="427" t="s">
        <v>3448</v>
      </c>
      <c r="I24" s="405">
        <v>1</v>
      </c>
      <c r="J24" s="416" t="s">
        <v>3420</v>
      </c>
      <c r="K24" s="405">
        <v>3</v>
      </c>
      <c r="L24" s="416" t="s">
        <v>3411</v>
      </c>
      <c r="M24" s="405">
        <v>3</v>
      </c>
      <c r="N24" s="428" t="s">
        <v>3415</v>
      </c>
      <c r="O24" s="405">
        <v>10</v>
      </c>
      <c r="P24" s="422" t="s">
        <v>3403</v>
      </c>
      <c r="Q24" s="422" t="s">
        <v>3403</v>
      </c>
      <c r="R24" s="422" t="s">
        <v>3403</v>
      </c>
      <c r="S24" s="417" t="s">
        <v>3404</v>
      </c>
      <c r="T24" s="435" t="s">
        <v>3403</v>
      </c>
      <c r="U24" s="459">
        <v>25</v>
      </c>
      <c r="V24" s="460">
        <v>43</v>
      </c>
    </row>
    <row r="25" spans="1:22" ht="14.25">
      <c r="A25" s="442">
        <v>5107</v>
      </c>
      <c r="B25" s="443">
        <v>2</v>
      </c>
      <c r="C25" s="443" t="s">
        <v>3449</v>
      </c>
      <c r="D25" s="443">
        <v>50</v>
      </c>
      <c r="E25" s="444" t="s">
        <v>3450</v>
      </c>
      <c r="F25" s="59" t="s">
        <v>3413</v>
      </c>
      <c r="G25" s="405">
        <v>3</v>
      </c>
      <c r="H25" s="434" t="s">
        <v>3451</v>
      </c>
      <c r="I25" s="405">
        <v>1</v>
      </c>
      <c r="J25" s="421" t="s">
        <v>3420</v>
      </c>
      <c r="K25" s="405">
        <v>3</v>
      </c>
      <c r="L25" s="421" t="s">
        <v>3399</v>
      </c>
      <c r="M25" s="405">
        <v>3</v>
      </c>
      <c r="N25" s="428" t="s">
        <v>3415</v>
      </c>
      <c r="O25" s="405">
        <v>10</v>
      </c>
      <c r="P25" s="422" t="s">
        <v>3403</v>
      </c>
      <c r="Q25" s="422" t="s">
        <v>3403</v>
      </c>
      <c r="R25" s="422" t="s">
        <v>3403</v>
      </c>
      <c r="S25" s="422" t="s">
        <v>3403</v>
      </c>
      <c r="T25" s="409" t="s">
        <v>3404</v>
      </c>
      <c r="U25" s="459">
        <v>25</v>
      </c>
      <c r="V25" s="460">
        <v>43</v>
      </c>
    </row>
    <row r="26" spans="1:22" ht="14.25">
      <c r="A26" s="447">
        <v>5108</v>
      </c>
      <c r="B26" s="448">
        <v>2</v>
      </c>
      <c r="C26" s="448" t="s">
        <v>3452</v>
      </c>
      <c r="D26" s="448">
        <v>50</v>
      </c>
      <c r="E26" s="449" t="s">
        <v>3453</v>
      </c>
      <c r="F26" s="413" t="s">
        <v>3413</v>
      </c>
      <c r="G26" s="405">
        <v>3</v>
      </c>
      <c r="H26" s="427" t="s">
        <v>3454</v>
      </c>
      <c r="I26" s="405">
        <v>1</v>
      </c>
      <c r="J26" s="416" t="s">
        <v>3420</v>
      </c>
      <c r="K26" s="405">
        <v>3</v>
      </c>
      <c r="L26" s="416" t="s">
        <v>3399</v>
      </c>
      <c r="M26" s="405">
        <v>3</v>
      </c>
      <c r="N26" s="428" t="s">
        <v>3415</v>
      </c>
      <c r="O26" s="405">
        <v>10</v>
      </c>
      <c r="P26" s="422" t="s">
        <v>3403</v>
      </c>
      <c r="Q26" s="422" t="s">
        <v>3403</v>
      </c>
      <c r="R26" s="422" t="s">
        <v>3403</v>
      </c>
      <c r="S26" s="422" t="s">
        <v>3403</v>
      </c>
      <c r="T26" s="409" t="s">
        <v>3404</v>
      </c>
      <c r="U26" s="459">
        <v>25</v>
      </c>
      <c r="V26" s="460">
        <v>43</v>
      </c>
    </row>
    <row r="27" spans="1:22" ht="14.25">
      <c r="A27" s="442">
        <v>5109</v>
      </c>
      <c r="B27" s="443">
        <v>2</v>
      </c>
      <c r="C27" s="443" t="s">
        <v>3455</v>
      </c>
      <c r="D27" s="443">
        <v>50</v>
      </c>
      <c r="E27" s="444" t="s">
        <v>3456</v>
      </c>
      <c r="F27" s="59" t="s">
        <v>3413</v>
      </c>
      <c r="G27" s="405">
        <v>3</v>
      </c>
      <c r="H27" s="434" t="s">
        <v>3457</v>
      </c>
      <c r="I27" s="405">
        <v>1</v>
      </c>
      <c r="J27" s="421" t="s">
        <v>3420</v>
      </c>
      <c r="K27" s="405">
        <v>3</v>
      </c>
      <c r="L27" s="421" t="s">
        <v>3399</v>
      </c>
      <c r="M27" s="405">
        <v>3</v>
      </c>
      <c r="N27" s="428" t="s">
        <v>3415</v>
      </c>
      <c r="O27" s="405">
        <v>10</v>
      </c>
      <c r="P27" s="422" t="s">
        <v>3403</v>
      </c>
      <c r="Q27" s="422" t="s">
        <v>3403</v>
      </c>
      <c r="R27" s="422" t="s">
        <v>3403</v>
      </c>
      <c r="S27" s="417" t="s">
        <v>3404</v>
      </c>
      <c r="T27" s="435" t="s">
        <v>3403</v>
      </c>
      <c r="U27" s="459">
        <v>25</v>
      </c>
      <c r="V27" s="460">
        <v>43</v>
      </c>
    </row>
    <row r="28" spans="1:22" ht="14.25">
      <c r="A28" s="447">
        <v>5110</v>
      </c>
      <c r="B28" s="448">
        <v>2</v>
      </c>
      <c r="C28" s="448" t="s">
        <v>3458</v>
      </c>
      <c r="D28" s="448">
        <v>50</v>
      </c>
      <c r="E28" s="449" t="s">
        <v>3459</v>
      </c>
      <c r="F28" s="413" t="s">
        <v>3413</v>
      </c>
      <c r="G28" s="405">
        <v>3</v>
      </c>
      <c r="H28" s="427" t="s">
        <v>3460</v>
      </c>
      <c r="I28" s="405">
        <v>1</v>
      </c>
      <c r="J28" s="416" t="s">
        <v>3420</v>
      </c>
      <c r="K28" s="405">
        <v>3</v>
      </c>
      <c r="L28" s="416" t="s">
        <v>3411</v>
      </c>
      <c r="M28" s="405">
        <v>3</v>
      </c>
      <c r="N28" s="428" t="s">
        <v>3415</v>
      </c>
      <c r="O28" s="405">
        <v>10</v>
      </c>
      <c r="P28" s="422" t="s">
        <v>3403</v>
      </c>
      <c r="Q28" s="422" t="s">
        <v>3403</v>
      </c>
      <c r="R28" s="422" t="s">
        <v>3403</v>
      </c>
      <c r="S28" s="422" t="s">
        <v>3403</v>
      </c>
      <c r="T28" s="409" t="s">
        <v>3404</v>
      </c>
      <c r="U28" s="459">
        <v>25</v>
      </c>
      <c r="V28" s="460">
        <v>43</v>
      </c>
    </row>
    <row r="29" spans="1:22" ht="14.25">
      <c r="A29" s="442">
        <v>5111</v>
      </c>
      <c r="B29" s="443">
        <v>2</v>
      </c>
      <c r="C29" s="443" t="s">
        <v>3461</v>
      </c>
      <c r="D29" s="443">
        <v>20</v>
      </c>
      <c r="E29" s="444" t="s">
        <v>3462</v>
      </c>
      <c r="F29" s="438" t="s">
        <v>3463</v>
      </c>
      <c r="G29" s="405">
        <v>3</v>
      </c>
      <c r="H29" s="434" t="s">
        <v>3464</v>
      </c>
      <c r="I29" s="405">
        <v>2</v>
      </c>
      <c r="J29" s="421"/>
      <c r="K29" s="405"/>
      <c r="L29" s="421" t="s">
        <v>3399</v>
      </c>
      <c r="M29" s="405">
        <v>3</v>
      </c>
      <c r="N29" s="428" t="s">
        <v>3415</v>
      </c>
      <c r="O29" s="405">
        <v>8</v>
      </c>
      <c r="P29" s="422" t="s">
        <v>3403</v>
      </c>
      <c r="Q29" s="455" t="s">
        <v>3445</v>
      </c>
      <c r="R29" s="417" t="s">
        <v>3404</v>
      </c>
      <c r="S29" s="455" t="s">
        <v>3445</v>
      </c>
      <c r="T29" s="456" t="s">
        <v>3445</v>
      </c>
      <c r="U29" s="440">
        <v>-29</v>
      </c>
      <c r="V29" s="461">
        <v>-7</v>
      </c>
    </row>
    <row r="30" spans="1:22" ht="14.25">
      <c r="A30" s="447">
        <v>5112</v>
      </c>
      <c r="B30" s="448">
        <v>2</v>
      </c>
      <c r="C30" s="462" t="s">
        <v>3465</v>
      </c>
      <c r="D30" s="462">
        <v>40</v>
      </c>
      <c r="E30" s="463" t="s">
        <v>3466</v>
      </c>
      <c r="F30" s="415" t="s">
        <v>3441</v>
      </c>
      <c r="G30" s="405">
        <v>3</v>
      </c>
      <c r="H30" s="427" t="s">
        <v>3467</v>
      </c>
      <c r="I30" s="405">
        <v>4</v>
      </c>
      <c r="J30" s="427" t="s">
        <v>3432</v>
      </c>
      <c r="K30" s="405">
        <v>2</v>
      </c>
      <c r="L30" s="427" t="s">
        <v>3407</v>
      </c>
      <c r="M30" s="405">
        <v>1</v>
      </c>
      <c r="N30" s="428" t="s">
        <v>3415</v>
      </c>
      <c r="O30" s="405">
        <v>10</v>
      </c>
      <c r="P30" s="417" t="s">
        <v>3404</v>
      </c>
      <c r="Q30" s="422" t="s">
        <v>3403</v>
      </c>
      <c r="R30" s="422" t="s">
        <v>3403</v>
      </c>
      <c r="S30" s="422" t="s">
        <v>3403</v>
      </c>
      <c r="T30" s="435" t="s">
        <v>3403</v>
      </c>
      <c r="U30" s="464">
        <v>88</v>
      </c>
      <c r="V30" s="465">
        <v>140</v>
      </c>
    </row>
    <row r="31" spans="1:22" ht="14.25">
      <c r="A31" s="442">
        <v>5113</v>
      </c>
      <c r="B31" s="443">
        <v>2</v>
      </c>
      <c r="C31" s="443" t="s">
        <v>3468</v>
      </c>
      <c r="D31" s="443">
        <v>50</v>
      </c>
      <c r="E31" s="444" t="s">
        <v>3469</v>
      </c>
      <c r="F31" s="438" t="s">
        <v>3414</v>
      </c>
      <c r="G31" s="405">
        <v>2</v>
      </c>
      <c r="H31" s="434" t="s">
        <v>3470</v>
      </c>
      <c r="I31" s="405">
        <v>4</v>
      </c>
      <c r="J31" s="421"/>
      <c r="K31" s="405"/>
      <c r="L31" s="421" t="s">
        <v>3401</v>
      </c>
      <c r="M31" s="405">
        <v>3</v>
      </c>
      <c r="N31" s="428" t="s">
        <v>3415</v>
      </c>
      <c r="O31" s="405">
        <v>9</v>
      </c>
      <c r="P31" s="417" t="s">
        <v>3404</v>
      </c>
      <c r="Q31" s="422" t="s">
        <v>3403</v>
      </c>
      <c r="R31" s="422" t="s">
        <v>3403</v>
      </c>
      <c r="S31" s="422" t="s">
        <v>3403</v>
      </c>
      <c r="T31" s="435" t="s">
        <v>3403</v>
      </c>
      <c r="U31" s="466">
        <v>-65</v>
      </c>
      <c r="V31" s="467">
        <v>-43</v>
      </c>
    </row>
    <row r="32" spans="1:22" ht="14.25">
      <c r="A32" s="447">
        <v>5114</v>
      </c>
      <c r="B32" s="448">
        <v>2</v>
      </c>
      <c r="C32" s="448" t="s">
        <v>3471</v>
      </c>
      <c r="D32" s="448">
        <v>50</v>
      </c>
      <c r="E32" s="449" t="s">
        <v>3472</v>
      </c>
      <c r="F32" s="415" t="s">
        <v>3414</v>
      </c>
      <c r="G32" s="405">
        <v>3</v>
      </c>
      <c r="H32" s="427" t="s">
        <v>3454</v>
      </c>
      <c r="I32" s="405">
        <v>2</v>
      </c>
      <c r="J32" s="416"/>
      <c r="K32" s="405"/>
      <c r="L32" s="416" t="s">
        <v>3401</v>
      </c>
      <c r="M32" s="405">
        <v>3</v>
      </c>
      <c r="N32" s="428" t="s">
        <v>3415</v>
      </c>
      <c r="O32" s="405">
        <v>8</v>
      </c>
      <c r="P32" s="417" t="s">
        <v>3404</v>
      </c>
      <c r="Q32" s="422" t="s">
        <v>3403</v>
      </c>
      <c r="R32" s="422" t="s">
        <v>3403</v>
      </c>
      <c r="S32" s="422" t="s">
        <v>3403</v>
      </c>
      <c r="T32" s="435" t="s">
        <v>3403</v>
      </c>
      <c r="U32" s="440">
        <v>-29</v>
      </c>
      <c r="V32" s="461">
        <v>-7</v>
      </c>
    </row>
    <row r="33" spans="1:22" ht="14.25">
      <c r="A33" s="442">
        <v>5115</v>
      </c>
      <c r="B33" s="443">
        <v>2</v>
      </c>
      <c r="C33" s="443" t="s">
        <v>3473</v>
      </c>
      <c r="D33" s="443">
        <v>50</v>
      </c>
      <c r="E33" s="444" t="s">
        <v>3474</v>
      </c>
      <c r="F33" s="438" t="s">
        <v>3414</v>
      </c>
      <c r="G33" s="405">
        <v>3</v>
      </c>
      <c r="H33" s="434" t="s">
        <v>3457</v>
      </c>
      <c r="I33" s="405">
        <v>2</v>
      </c>
      <c r="J33" s="421"/>
      <c r="K33" s="405"/>
      <c r="L33" s="421" t="s">
        <v>3401</v>
      </c>
      <c r="M33" s="405">
        <v>3</v>
      </c>
      <c r="N33" s="428" t="s">
        <v>3415</v>
      </c>
      <c r="O33" s="405">
        <v>8</v>
      </c>
      <c r="P33" s="417" t="s">
        <v>3404</v>
      </c>
      <c r="Q33" s="417" t="s">
        <v>3404</v>
      </c>
      <c r="R33" s="422" t="s">
        <v>3403</v>
      </c>
      <c r="S33" s="417" t="s">
        <v>3404</v>
      </c>
      <c r="T33" s="435" t="s">
        <v>3403</v>
      </c>
      <c r="U33" s="440">
        <v>-29</v>
      </c>
      <c r="V33" s="461">
        <v>-7</v>
      </c>
    </row>
    <row r="34" spans="1:22" ht="14.25">
      <c r="A34" s="447">
        <v>5116</v>
      </c>
      <c r="B34" s="448">
        <v>2</v>
      </c>
      <c r="C34" s="448" t="s">
        <v>3475</v>
      </c>
      <c r="D34" s="448">
        <v>50</v>
      </c>
      <c r="E34" s="449" t="s">
        <v>3476</v>
      </c>
      <c r="F34" s="415" t="s">
        <v>3414</v>
      </c>
      <c r="G34" s="405">
        <v>3</v>
      </c>
      <c r="H34" s="427" t="s">
        <v>3451</v>
      </c>
      <c r="I34" s="405">
        <v>2</v>
      </c>
      <c r="J34" s="416"/>
      <c r="K34" s="405"/>
      <c r="L34" s="416" t="s">
        <v>3411</v>
      </c>
      <c r="M34" s="405">
        <v>3</v>
      </c>
      <c r="N34" s="428" t="s">
        <v>3415</v>
      </c>
      <c r="O34" s="405">
        <v>8</v>
      </c>
      <c r="P34" s="417" t="s">
        <v>3404</v>
      </c>
      <c r="Q34" s="417" t="s">
        <v>3404</v>
      </c>
      <c r="R34" s="417" t="s">
        <v>3404</v>
      </c>
      <c r="S34" s="422" t="s">
        <v>3403</v>
      </c>
      <c r="T34" s="435" t="s">
        <v>3403</v>
      </c>
      <c r="U34" s="440">
        <v>-29</v>
      </c>
      <c r="V34" s="461">
        <v>-7</v>
      </c>
    </row>
    <row r="35" spans="1:22" ht="14.25">
      <c r="A35" s="442">
        <v>5117</v>
      </c>
      <c r="B35" s="443">
        <v>2</v>
      </c>
      <c r="C35" s="443" t="s">
        <v>3477</v>
      </c>
      <c r="D35" s="443">
        <v>50</v>
      </c>
      <c r="E35" s="444" t="s">
        <v>3478</v>
      </c>
      <c r="F35" s="438" t="s">
        <v>3414</v>
      </c>
      <c r="G35" s="405">
        <v>3</v>
      </c>
      <c r="H35" s="434" t="s">
        <v>3448</v>
      </c>
      <c r="I35" s="405">
        <v>2</v>
      </c>
      <c r="J35" s="421"/>
      <c r="K35" s="405"/>
      <c r="L35" s="421" t="s">
        <v>3401</v>
      </c>
      <c r="M35" s="405">
        <v>3</v>
      </c>
      <c r="N35" s="428" t="s">
        <v>3415</v>
      </c>
      <c r="O35" s="405">
        <v>8</v>
      </c>
      <c r="P35" s="417" t="s">
        <v>3404</v>
      </c>
      <c r="Q35" s="422" t="s">
        <v>3403</v>
      </c>
      <c r="R35" s="417" t="s">
        <v>3404</v>
      </c>
      <c r="S35" s="417" t="s">
        <v>3404</v>
      </c>
      <c r="T35" s="435" t="s">
        <v>3403</v>
      </c>
      <c r="U35" s="440">
        <v>-29</v>
      </c>
      <c r="V35" s="461">
        <v>-7</v>
      </c>
    </row>
    <row r="36" spans="1:22" ht="14.25">
      <c r="A36" s="447">
        <v>5118</v>
      </c>
      <c r="B36" s="448">
        <v>2</v>
      </c>
      <c r="C36" s="448" t="s">
        <v>3479</v>
      </c>
      <c r="D36" s="448">
        <v>50</v>
      </c>
      <c r="E36" s="449" t="s">
        <v>3480</v>
      </c>
      <c r="F36" s="415" t="s">
        <v>3414</v>
      </c>
      <c r="G36" s="405">
        <v>3</v>
      </c>
      <c r="H36" s="427" t="s">
        <v>3460</v>
      </c>
      <c r="I36" s="405">
        <v>2</v>
      </c>
      <c r="J36" s="416"/>
      <c r="K36" s="405"/>
      <c r="L36" s="416" t="s">
        <v>3401</v>
      </c>
      <c r="M36" s="405">
        <v>3</v>
      </c>
      <c r="N36" s="428" t="s">
        <v>3415</v>
      </c>
      <c r="O36" s="405">
        <v>8</v>
      </c>
      <c r="P36" s="417" t="s">
        <v>3404</v>
      </c>
      <c r="Q36" s="417" t="s">
        <v>3404</v>
      </c>
      <c r="R36" s="417" t="s">
        <v>3404</v>
      </c>
      <c r="S36" s="422" t="s">
        <v>3403</v>
      </c>
      <c r="T36" s="435" t="s">
        <v>3403</v>
      </c>
      <c r="U36" s="440">
        <v>-29</v>
      </c>
      <c r="V36" s="461">
        <v>-7</v>
      </c>
    </row>
    <row r="37" spans="1:22" ht="14.25">
      <c r="A37" s="442">
        <v>5119</v>
      </c>
      <c r="B37" s="443">
        <v>2</v>
      </c>
      <c r="C37" s="462" t="s">
        <v>3481</v>
      </c>
      <c r="D37" s="462">
        <v>2</v>
      </c>
      <c r="E37" s="463" t="s">
        <v>3482</v>
      </c>
      <c r="F37" s="438" t="s">
        <v>3441</v>
      </c>
      <c r="G37" s="405">
        <v>3</v>
      </c>
      <c r="H37" s="468" t="s">
        <v>3483</v>
      </c>
      <c r="I37" s="405">
        <v>3</v>
      </c>
      <c r="J37" s="421"/>
      <c r="K37" s="405"/>
      <c r="L37" s="421" t="s">
        <v>3399</v>
      </c>
      <c r="M37" s="405">
        <v>3</v>
      </c>
      <c r="N37" s="428" t="s">
        <v>3415</v>
      </c>
      <c r="O37" s="405">
        <v>9</v>
      </c>
      <c r="P37" s="422" t="s">
        <v>3403</v>
      </c>
      <c r="Q37" s="422" t="s">
        <v>3403</v>
      </c>
      <c r="R37" s="422" t="s">
        <v>3403</v>
      </c>
      <c r="S37" s="422" t="s">
        <v>3403</v>
      </c>
      <c r="T37" s="435" t="s">
        <v>3403</v>
      </c>
      <c r="U37" s="469">
        <v>-452</v>
      </c>
      <c r="V37" s="470">
        <v>-350</v>
      </c>
    </row>
    <row r="38" spans="1:22" ht="14.25">
      <c r="A38" s="447">
        <v>5120</v>
      </c>
      <c r="B38" s="448">
        <v>2</v>
      </c>
      <c r="C38" s="448" t="s">
        <v>3484</v>
      </c>
      <c r="D38" s="448">
        <v>50</v>
      </c>
      <c r="E38" s="449" t="s">
        <v>3485</v>
      </c>
      <c r="F38" s="415" t="s">
        <v>3460</v>
      </c>
      <c r="G38" s="405">
        <v>3</v>
      </c>
      <c r="H38" s="427" t="s">
        <v>3486</v>
      </c>
      <c r="I38" s="405">
        <v>3</v>
      </c>
      <c r="J38" s="416"/>
      <c r="K38" s="405"/>
      <c r="L38" s="416" t="s">
        <v>3401</v>
      </c>
      <c r="M38" s="405">
        <v>3</v>
      </c>
      <c r="N38" s="428" t="s">
        <v>3415</v>
      </c>
      <c r="O38" s="405">
        <v>9</v>
      </c>
      <c r="P38" s="422" t="s">
        <v>3403</v>
      </c>
      <c r="Q38" s="422" t="s">
        <v>3403</v>
      </c>
      <c r="R38" s="417" t="s">
        <v>3404</v>
      </c>
      <c r="S38" s="417" t="s">
        <v>3404</v>
      </c>
      <c r="T38" s="435" t="s">
        <v>3403</v>
      </c>
      <c r="U38" s="453">
        <v>-47</v>
      </c>
      <c r="V38" s="471">
        <v>-23</v>
      </c>
    </row>
    <row r="39" spans="1:22" ht="14.25">
      <c r="A39" s="442">
        <v>5121</v>
      </c>
      <c r="B39" s="443">
        <v>2</v>
      </c>
      <c r="C39" s="443" t="s">
        <v>3487</v>
      </c>
      <c r="D39" s="443">
        <v>50</v>
      </c>
      <c r="E39" s="444" t="s">
        <v>3488</v>
      </c>
      <c r="F39" s="438" t="s">
        <v>3423</v>
      </c>
      <c r="G39" s="405">
        <v>2</v>
      </c>
      <c r="H39" s="468" t="s">
        <v>3489</v>
      </c>
      <c r="I39" s="405">
        <v>1</v>
      </c>
      <c r="J39" s="421" t="s">
        <v>3420</v>
      </c>
      <c r="K39" s="405">
        <v>3</v>
      </c>
      <c r="L39" s="421" t="s">
        <v>3401</v>
      </c>
      <c r="M39" s="405">
        <v>3</v>
      </c>
      <c r="N39" s="428" t="s">
        <v>3415</v>
      </c>
      <c r="O39" s="405">
        <v>9</v>
      </c>
      <c r="P39" s="422" t="s">
        <v>3403</v>
      </c>
      <c r="Q39" s="455" t="s">
        <v>3445</v>
      </c>
      <c r="R39" s="417" t="s">
        <v>3404</v>
      </c>
      <c r="S39" s="455" t="s">
        <v>3445</v>
      </c>
      <c r="T39" s="456" t="s">
        <v>3445</v>
      </c>
      <c r="U39" s="472">
        <v>-317</v>
      </c>
      <c r="V39" s="473">
        <v>-291</v>
      </c>
    </row>
    <row r="40" spans="1:22" ht="14.25">
      <c r="A40" s="447"/>
      <c r="B40" s="448">
        <v>2</v>
      </c>
      <c r="C40" s="448" t="s">
        <v>3490</v>
      </c>
      <c r="D40" s="448">
        <v>999</v>
      </c>
      <c r="E40" s="449" t="s">
        <v>3491</v>
      </c>
      <c r="F40" s="413" t="s">
        <v>3399</v>
      </c>
      <c r="G40" s="405">
        <v>6</v>
      </c>
      <c r="H40" s="416" t="s">
        <v>3410</v>
      </c>
      <c r="I40" s="405">
        <v>3</v>
      </c>
      <c r="J40" s="416"/>
      <c r="K40" s="405"/>
      <c r="L40" s="416"/>
      <c r="M40" s="405"/>
      <c r="N40" s="428" t="s">
        <v>3415</v>
      </c>
      <c r="O40" s="405">
        <v>9</v>
      </c>
      <c r="P40" s="422" t="s">
        <v>3403</v>
      </c>
      <c r="Q40" s="417" t="s">
        <v>3404</v>
      </c>
      <c r="R40" s="417" t="s">
        <v>3404</v>
      </c>
      <c r="S40" s="417" t="s">
        <v>3404</v>
      </c>
      <c r="T40" s="409" t="s">
        <v>3404</v>
      </c>
      <c r="U40" s="474">
        <v>-105</v>
      </c>
      <c r="V40" s="475">
        <v>-105</v>
      </c>
    </row>
    <row r="41" spans="1:22" ht="14.25">
      <c r="A41" s="476">
        <v>5201</v>
      </c>
      <c r="B41" s="454">
        <v>3</v>
      </c>
      <c r="C41" s="454" t="s">
        <v>3492</v>
      </c>
      <c r="D41" s="454">
        <v>999</v>
      </c>
      <c r="E41" s="477" t="s">
        <v>3493</v>
      </c>
      <c r="F41" s="438" t="s">
        <v>3454</v>
      </c>
      <c r="G41" s="405">
        <v>2</v>
      </c>
      <c r="H41" s="421" t="s">
        <v>3410</v>
      </c>
      <c r="I41" s="405">
        <v>6</v>
      </c>
      <c r="J41" s="421"/>
      <c r="K41" s="405"/>
      <c r="L41" s="421" t="s">
        <v>3399</v>
      </c>
      <c r="M41" s="405">
        <v>3</v>
      </c>
      <c r="N41" s="450" t="s">
        <v>3436</v>
      </c>
      <c r="O41" s="405">
        <v>11</v>
      </c>
      <c r="P41" s="422" t="s">
        <v>3403</v>
      </c>
      <c r="Q41" s="422" t="s">
        <v>3403</v>
      </c>
      <c r="R41" s="417" t="s">
        <v>3404</v>
      </c>
      <c r="S41" s="417" t="s">
        <v>3404</v>
      </c>
      <c r="T41" s="409" t="s">
        <v>3404</v>
      </c>
      <c r="U41" s="478">
        <v>37</v>
      </c>
      <c r="V41" s="479">
        <v>67</v>
      </c>
    </row>
    <row r="42" spans="1:22" ht="14.25">
      <c r="A42" s="480">
        <v>5202</v>
      </c>
      <c r="B42" s="481">
        <v>3</v>
      </c>
      <c r="C42" s="481" t="s">
        <v>3494</v>
      </c>
      <c r="D42" s="481">
        <v>100</v>
      </c>
      <c r="E42" s="482" t="s">
        <v>3495</v>
      </c>
      <c r="F42" s="481" t="s">
        <v>3496</v>
      </c>
      <c r="G42" s="405">
        <v>4</v>
      </c>
      <c r="H42" s="483" t="s">
        <v>3497</v>
      </c>
      <c r="I42" s="405">
        <v>5</v>
      </c>
      <c r="J42" s="483" t="s">
        <v>3496</v>
      </c>
      <c r="K42" s="405">
        <v>2</v>
      </c>
      <c r="L42" s="483" t="s">
        <v>3498</v>
      </c>
      <c r="M42" s="405">
        <v>1</v>
      </c>
      <c r="N42" s="484" t="s">
        <v>3499</v>
      </c>
      <c r="O42" s="405">
        <v>12</v>
      </c>
      <c r="P42" s="422" t="s">
        <v>3403</v>
      </c>
      <c r="Q42" s="422" t="s">
        <v>3403</v>
      </c>
      <c r="R42" s="422" t="s">
        <v>3403</v>
      </c>
      <c r="S42" s="422" t="s">
        <v>3403</v>
      </c>
      <c r="T42" s="435" t="s">
        <v>3403</v>
      </c>
      <c r="U42" s="485">
        <v>386</v>
      </c>
      <c r="V42" s="486">
        <v>980</v>
      </c>
    </row>
    <row r="43" spans="1:22" ht="14.25">
      <c r="A43" s="476">
        <v>5203</v>
      </c>
      <c r="B43" s="454">
        <v>3</v>
      </c>
      <c r="C43" s="454" t="s">
        <v>3500</v>
      </c>
      <c r="D43" s="454">
        <v>50</v>
      </c>
      <c r="E43" s="477" t="s">
        <v>3501</v>
      </c>
      <c r="F43" s="438" t="s">
        <v>3423</v>
      </c>
      <c r="G43" s="405">
        <v>6</v>
      </c>
      <c r="H43" s="434" t="s">
        <v>3464</v>
      </c>
      <c r="I43" s="405">
        <v>3</v>
      </c>
      <c r="J43" s="421"/>
      <c r="K43" s="405"/>
      <c r="L43" s="468" t="s">
        <v>3502</v>
      </c>
      <c r="M43" s="405">
        <v>1</v>
      </c>
      <c r="N43" s="450" t="s">
        <v>3436</v>
      </c>
      <c r="O43" s="405">
        <v>10</v>
      </c>
      <c r="P43" s="417" t="s">
        <v>3404</v>
      </c>
      <c r="Q43" s="422" t="s">
        <v>3403</v>
      </c>
      <c r="R43" s="417" t="s">
        <v>3404</v>
      </c>
      <c r="S43" s="417" t="s">
        <v>3404</v>
      </c>
      <c r="T43" s="435" t="s">
        <v>3403</v>
      </c>
      <c r="U43" s="487">
        <v>-89</v>
      </c>
      <c r="V43" s="488">
        <v>-9</v>
      </c>
    </row>
    <row r="44" spans="1:22" ht="14.25">
      <c r="A44" s="480">
        <v>5204</v>
      </c>
      <c r="B44" s="481">
        <v>3</v>
      </c>
      <c r="C44" s="481" t="s">
        <v>3503</v>
      </c>
      <c r="D44" s="481">
        <v>50</v>
      </c>
      <c r="E44" s="482" t="s">
        <v>3504</v>
      </c>
      <c r="F44" s="415" t="s">
        <v>3423</v>
      </c>
      <c r="G44" s="405">
        <v>6</v>
      </c>
      <c r="H44" s="483" t="s">
        <v>3498</v>
      </c>
      <c r="I44" s="405">
        <v>1</v>
      </c>
      <c r="J44" s="416"/>
      <c r="K44" s="405"/>
      <c r="L44" s="427" t="s">
        <v>3432</v>
      </c>
      <c r="M44" s="405">
        <v>3</v>
      </c>
      <c r="N44" s="450" t="s">
        <v>3436</v>
      </c>
      <c r="O44" s="405">
        <v>10</v>
      </c>
      <c r="P44" s="417" t="s">
        <v>3404</v>
      </c>
      <c r="Q44" s="422" t="s">
        <v>3403</v>
      </c>
      <c r="R44" s="417" t="s">
        <v>3404</v>
      </c>
      <c r="S44" s="422" t="s">
        <v>3403</v>
      </c>
      <c r="T44" s="409" t="s">
        <v>3404</v>
      </c>
      <c r="U44" s="487">
        <v>-89</v>
      </c>
      <c r="V44" s="488">
        <v>-9</v>
      </c>
    </row>
    <row r="45" spans="1:22" ht="14.25">
      <c r="A45" s="476">
        <v>5205</v>
      </c>
      <c r="B45" s="454">
        <v>3</v>
      </c>
      <c r="C45" s="454" t="s">
        <v>1308</v>
      </c>
      <c r="D45" s="454">
        <v>6</v>
      </c>
      <c r="E45" s="477" t="s">
        <v>3505</v>
      </c>
      <c r="F45" s="454" t="s">
        <v>3506</v>
      </c>
      <c r="G45" s="405">
        <v>3</v>
      </c>
      <c r="H45" s="468" t="s">
        <v>3507</v>
      </c>
      <c r="I45" s="405">
        <v>1</v>
      </c>
      <c r="J45" s="434" t="s">
        <v>3432</v>
      </c>
      <c r="K45" s="405">
        <v>3</v>
      </c>
      <c r="L45" s="434" t="s">
        <v>3432</v>
      </c>
      <c r="M45" s="405">
        <v>3</v>
      </c>
      <c r="N45" s="450" t="s">
        <v>3436</v>
      </c>
      <c r="O45" s="405">
        <v>10</v>
      </c>
      <c r="P45" s="422" t="s">
        <v>3403</v>
      </c>
      <c r="Q45" s="417" t="s">
        <v>3404</v>
      </c>
      <c r="R45" s="422" t="s">
        <v>3403</v>
      </c>
      <c r="S45" s="422" t="s">
        <v>3403</v>
      </c>
      <c r="T45" s="435" t="s">
        <v>3403</v>
      </c>
      <c r="U45" s="489">
        <v>-116</v>
      </c>
      <c r="V45" s="490">
        <v>84</v>
      </c>
    </row>
    <row r="46" spans="1:22" ht="14.25">
      <c r="A46" s="480">
        <v>5206</v>
      </c>
      <c r="B46" s="481">
        <v>3</v>
      </c>
      <c r="C46" s="491" t="s">
        <v>3508</v>
      </c>
      <c r="D46" s="492">
        <v>3</v>
      </c>
      <c r="E46" s="493" t="s">
        <v>3509</v>
      </c>
      <c r="F46" s="415" t="s">
        <v>3441</v>
      </c>
      <c r="G46" s="405">
        <v>6</v>
      </c>
      <c r="H46" s="483" t="s">
        <v>3510</v>
      </c>
      <c r="I46" s="405">
        <v>2</v>
      </c>
      <c r="J46" s="416"/>
      <c r="K46" s="405"/>
      <c r="L46" s="468" t="s">
        <v>3511</v>
      </c>
      <c r="M46" s="405">
        <v>4</v>
      </c>
      <c r="N46" s="484" t="s">
        <v>3499</v>
      </c>
      <c r="O46" s="405">
        <v>12</v>
      </c>
      <c r="P46" s="455" t="s">
        <v>3445</v>
      </c>
      <c r="Q46" s="455" t="s">
        <v>3445</v>
      </c>
      <c r="R46" s="455" t="s">
        <v>3445</v>
      </c>
      <c r="S46" s="455" t="s">
        <v>3445</v>
      </c>
      <c r="T46" s="456" t="s">
        <v>3445</v>
      </c>
      <c r="U46" s="494">
        <v>1214</v>
      </c>
      <c r="V46" s="486">
        <v>1654</v>
      </c>
    </row>
    <row r="47" spans="1:22" ht="14.25">
      <c r="A47" s="476">
        <v>5207</v>
      </c>
      <c r="B47" s="454">
        <v>3</v>
      </c>
      <c r="C47" s="492" t="s">
        <v>3512</v>
      </c>
      <c r="D47" s="492">
        <v>3</v>
      </c>
      <c r="E47" s="493" t="s">
        <v>3513</v>
      </c>
      <c r="F47" s="454" t="s">
        <v>3498</v>
      </c>
      <c r="G47" s="405">
        <v>4</v>
      </c>
      <c r="H47" s="468" t="s">
        <v>3514</v>
      </c>
      <c r="I47" s="405">
        <v>4</v>
      </c>
      <c r="J47" s="468" t="s">
        <v>3514</v>
      </c>
      <c r="K47" s="405">
        <v>3</v>
      </c>
      <c r="L47" s="468" t="s">
        <v>3511</v>
      </c>
      <c r="M47" s="405">
        <v>1</v>
      </c>
      <c r="N47" s="484" t="s">
        <v>3499</v>
      </c>
      <c r="O47" s="405">
        <v>12</v>
      </c>
      <c r="P47" s="422" t="s">
        <v>3403</v>
      </c>
      <c r="Q47" s="417" t="s">
        <v>3404</v>
      </c>
      <c r="R47" s="417" t="s">
        <v>3404</v>
      </c>
      <c r="S47" s="422" t="s">
        <v>3403</v>
      </c>
      <c r="T47" s="435" t="s">
        <v>3403</v>
      </c>
      <c r="U47" s="495">
        <v>-460</v>
      </c>
      <c r="V47" s="496">
        <v>40</v>
      </c>
    </row>
    <row r="48" spans="1:22" ht="14.25">
      <c r="A48" s="480">
        <v>5208</v>
      </c>
      <c r="B48" s="481">
        <v>3</v>
      </c>
      <c r="C48" s="492" t="s">
        <v>3515</v>
      </c>
      <c r="D48" s="492">
        <v>3</v>
      </c>
      <c r="E48" s="493" t="s">
        <v>3516</v>
      </c>
      <c r="F48" s="481" t="s">
        <v>3498</v>
      </c>
      <c r="G48" s="405">
        <v>4</v>
      </c>
      <c r="H48" s="483" t="s">
        <v>3517</v>
      </c>
      <c r="I48" s="405">
        <v>4</v>
      </c>
      <c r="J48" s="483" t="s">
        <v>3517</v>
      </c>
      <c r="K48" s="405">
        <v>2</v>
      </c>
      <c r="L48" s="483" t="s">
        <v>3507</v>
      </c>
      <c r="M48" s="405">
        <v>1</v>
      </c>
      <c r="N48" s="450" t="s">
        <v>3436</v>
      </c>
      <c r="O48" s="405">
        <v>11</v>
      </c>
      <c r="P48" s="422" t="s">
        <v>3403</v>
      </c>
      <c r="Q48" s="417" t="s">
        <v>3404</v>
      </c>
      <c r="R48" s="422" t="s">
        <v>3403</v>
      </c>
      <c r="S48" s="422" t="s">
        <v>3403</v>
      </c>
      <c r="T48" s="435" t="s">
        <v>3403</v>
      </c>
      <c r="U48" s="497">
        <v>-35</v>
      </c>
      <c r="V48" s="498">
        <v>465</v>
      </c>
    </row>
    <row r="49" spans="1:22" ht="14.25">
      <c r="A49" s="476">
        <v>5209</v>
      </c>
      <c r="B49" s="454">
        <v>3</v>
      </c>
      <c r="C49" s="492" t="s">
        <v>3518</v>
      </c>
      <c r="D49" s="492">
        <v>5</v>
      </c>
      <c r="E49" s="493" t="s">
        <v>3519</v>
      </c>
      <c r="F49" s="454" t="s">
        <v>3498</v>
      </c>
      <c r="G49" s="405">
        <v>3</v>
      </c>
      <c r="H49" s="468" t="s">
        <v>3520</v>
      </c>
      <c r="I49" s="405">
        <v>3</v>
      </c>
      <c r="J49" s="421"/>
      <c r="K49" s="405"/>
      <c r="L49" s="434" t="s">
        <v>3414</v>
      </c>
      <c r="M49" s="405">
        <v>3</v>
      </c>
      <c r="N49" s="450" t="s">
        <v>3436</v>
      </c>
      <c r="O49" s="405">
        <v>9</v>
      </c>
      <c r="P49" s="422" t="s">
        <v>3403</v>
      </c>
      <c r="Q49" s="422" t="s">
        <v>3403</v>
      </c>
      <c r="R49" s="422" t="s">
        <v>3403</v>
      </c>
      <c r="S49" s="422" t="s">
        <v>3403</v>
      </c>
      <c r="T49" s="409" t="s">
        <v>3404</v>
      </c>
      <c r="U49" s="499">
        <v>-818</v>
      </c>
      <c r="V49" s="500">
        <v>-618</v>
      </c>
    </row>
    <row r="50" spans="1:22" ht="14.25">
      <c r="A50" s="480">
        <v>5210</v>
      </c>
      <c r="B50" s="481">
        <v>3</v>
      </c>
      <c r="C50" s="492" t="s">
        <v>3521</v>
      </c>
      <c r="D50" s="492">
        <v>5</v>
      </c>
      <c r="E50" s="493" t="s">
        <v>3522</v>
      </c>
      <c r="F50" s="481" t="s">
        <v>3498</v>
      </c>
      <c r="G50" s="405">
        <v>3</v>
      </c>
      <c r="H50" s="427" t="s">
        <v>3414</v>
      </c>
      <c r="I50" s="405">
        <v>6</v>
      </c>
      <c r="J50" s="416"/>
      <c r="K50" s="405"/>
      <c r="L50" s="427" t="s">
        <v>3432</v>
      </c>
      <c r="M50" s="405">
        <v>1</v>
      </c>
      <c r="N50" s="450" t="s">
        <v>3436</v>
      </c>
      <c r="O50" s="405">
        <v>10</v>
      </c>
      <c r="P50" s="417" t="s">
        <v>3404</v>
      </c>
      <c r="Q50" s="422" t="s">
        <v>3403</v>
      </c>
      <c r="R50" s="422" t="s">
        <v>3403</v>
      </c>
      <c r="S50" s="422" t="s">
        <v>3403</v>
      </c>
      <c r="T50" s="435" t="s">
        <v>3403</v>
      </c>
      <c r="U50" s="501">
        <v>-197</v>
      </c>
      <c r="V50" s="502">
        <v>-47</v>
      </c>
    </row>
    <row r="51" spans="1:22" ht="14.25">
      <c r="A51" s="476">
        <v>5211</v>
      </c>
      <c r="B51" s="454">
        <v>3</v>
      </c>
      <c r="C51" s="492" t="s">
        <v>3523</v>
      </c>
      <c r="D51" s="492">
        <v>3</v>
      </c>
      <c r="E51" s="493" t="s">
        <v>3524</v>
      </c>
      <c r="F51" s="503" t="s">
        <v>3498</v>
      </c>
      <c r="G51" s="405">
        <v>6</v>
      </c>
      <c r="H51" s="468" t="s">
        <v>3483</v>
      </c>
      <c r="I51" s="405">
        <v>4</v>
      </c>
      <c r="J51" s="421"/>
      <c r="K51" s="405"/>
      <c r="L51" s="434" t="s">
        <v>3414</v>
      </c>
      <c r="M51" s="405">
        <v>1</v>
      </c>
      <c r="N51" s="450" t="s">
        <v>3436</v>
      </c>
      <c r="O51" s="405">
        <v>11</v>
      </c>
      <c r="P51" s="422" t="s">
        <v>3403</v>
      </c>
      <c r="Q51" s="422" t="s">
        <v>3403</v>
      </c>
      <c r="R51" s="422" t="s">
        <v>3403</v>
      </c>
      <c r="S51" s="422" t="s">
        <v>3403</v>
      </c>
      <c r="T51" s="435" t="s">
        <v>3403</v>
      </c>
      <c r="U51" s="504">
        <v>334</v>
      </c>
      <c r="V51" s="486">
        <v>834</v>
      </c>
    </row>
    <row r="52" spans="1:22" ht="14.25">
      <c r="A52" s="480">
        <v>5212</v>
      </c>
      <c r="B52" s="481">
        <v>3</v>
      </c>
      <c r="C52" s="481" t="s">
        <v>3525</v>
      </c>
      <c r="D52" s="481">
        <v>10</v>
      </c>
      <c r="E52" s="482" t="s">
        <v>3526</v>
      </c>
      <c r="F52" s="481" t="s">
        <v>3489</v>
      </c>
      <c r="G52" s="405">
        <v>3</v>
      </c>
      <c r="H52" s="427" t="s">
        <v>3464</v>
      </c>
      <c r="I52" s="405">
        <v>3</v>
      </c>
      <c r="J52" s="427" t="s">
        <v>3464</v>
      </c>
      <c r="K52" s="405">
        <v>4</v>
      </c>
      <c r="L52" s="427" t="s">
        <v>3414</v>
      </c>
      <c r="M52" s="405">
        <v>1</v>
      </c>
      <c r="N52" s="450" t="s">
        <v>3436</v>
      </c>
      <c r="O52" s="405">
        <v>11</v>
      </c>
      <c r="P52" s="422" t="s">
        <v>3403</v>
      </c>
      <c r="Q52" s="422" t="s">
        <v>3403</v>
      </c>
      <c r="R52" s="417" t="s">
        <v>3404</v>
      </c>
      <c r="S52" s="422" t="s">
        <v>3403</v>
      </c>
      <c r="T52" s="435" t="s">
        <v>3403</v>
      </c>
      <c r="U52" s="499">
        <v>-503</v>
      </c>
      <c r="V52" s="505">
        <v>-383</v>
      </c>
    </row>
    <row r="53" spans="1:22" ht="14.25">
      <c r="A53" s="476">
        <v>5213</v>
      </c>
      <c r="B53" s="454">
        <v>3</v>
      </c>
      <c r="C53" s="492" t="s">
        <v>3527</v>
      </c>
      <c r="D53" s="492">
        <v>50</v>
      </c>
      <c r="E53" s="493" t="s">
        <v>3528</v>
      </c>
      <c r="F53" s="454" t="s">
        <v>3498</v>
      </c>
      <c r="G53" s="405">
        <v>3</v>
      </c>
      <c r="H53" s="468" t="s">
        <v>3506</v>
      </c>
      <c r="I53" s="405">
        <v>1</v>
      </c>
      <c r="J53" s="434" t="s">
        <v>3432</v>
      </c>
      <c r="K53" s="405">
        <v>3</v>
      </c>
      <c r="L53" s="434" t="s">
        <v>3414</v>
      </c>
      <c r="M53" s="405">
        <v>3</v>
      </c>
      <c r="N53" s="450" t="s">
        <v>3436</v>
      </c>
      <c r="O53" s="405">
        <v>10</v>
      </c>
      <c r="P53" s="417" t="s">
        <v>3404</v>
      </c>
      <c r="Q53" s="422" t="s">
        <v>3403</v>
      </c>
      <c r="R53" s="422" t="s">
        <v>3403</v>
      </c>
      <c r="S53" s="422" t="s">
        <v>3403</v>
      </c>
      <c r="T53" s="435" t="s">
        <v>3403</v>
      </c>
      <c r="U53" s="499">
        <v>-1016</v>
      </c>
      <c r="V53" s="500">
        <v>-916</v>
      </c>
    </row>
    <row r="54" spans="1:22" ht="14.25">
      <c r="A54" s="480">
        <v>5214</v>
      </c>
      <c r="B54" s="481">
        <v>3</v>
      </c>
      <c r="C54" s="481" t="s">
        <v>3529</v>
      </c>
      <c r="D54" s="481">
        <v>50</v>
      </c>
      <c r="E54" s="482" t="s">
        <v>3530</v>
      </c>
      <c r="F54" s="415" t="s">
        <v>3432</v>
      </c>
      <c r="G54" s="405">
        <v>3</v>
      </c>
      <c r="H54" s="427" t="s">
        <v>3454</v>
      </c>
      <c r="I54" s="405">
        <v>3</v>
      </c>
      <c r="J54" s="427" t="s">
        <v>3432</v>
      </c>
      <c r="K54" s="405">
        <v>3</v>
      </c>
      <c r="L54" s="427" t="s">
        <v>3432</v>
      </c>
      <c r="M54" s="405">
        <v>1</v>
      </c>
      <c r="N54" s="450" t="s">
        <v>3436</v>
      </c>
      <c r="O54" s="405">
        <v>10</v>
      </c>
      <c r="P54" s="417" t="s">
        <v>3404</v>
      </c>
      <c r="Q54" s="422" t="s">
        <v>3403</v>
      </c>
      <c r="R54" s="422" t="s">
        <v>3403</v>
      </c>
      <c r="S54" s="422" t="s">
        <v>3403</v>
      </c>
      <c r="T54" s="435" t="s">
        <v>3403</v>
      </c>
      <c r="U54" s="494">
        <v>460</v>
      </c>
      <c r="V54" s="506">
        <v>560</v>
      </c>
    </row>
    <row r="55" spans="1:22" ht="14.25">
      <c r="A55" s="476">
        <v>5215</v>
      </c>
      <c r="B55" s="454">
        <v>3</v>
      </c>
      <c r="C55" s="454" t="s">
        <v>3531</v>
      </c>
      <c r="D55" s="454">
        <v>50</v>
      </c>
      <c r="E55" s="477" t="s">
        <v>3532</v>
      </c>
      <c r="F55" s="438" t="s">
        <v>3432</v>
      </c>
      <c r="G55" s="405">
        <v>3</v>
      </c>
      <c r="H55" s="434" t="s">
        <v>3457</v>
      </c>
      <c r="I55" s="405">
        <v>3</v>
      </c>
      <c r="J55" s="434" t="s">
        <v>3432</v>
      </c>
      <c r="K55" s="405">
        <v>3</v>
      </c>
      <c r="L55" s="434" t="s">
        <v>3432</v>
      </c>
      <c r="M55" s="405">
        <v>1</v>
      </c>
      <c r="N55" s="450" t="s">
        <v>3436</v>
      </c>
      <c r="O55" s="405">
        <v>10</v>
      </c>
      <c r="P55" s="417" t="s">
        <v>3404</v>
      </c>
      <c r="Q55" s="417" t="s">
        <v>3404</v>
      </c>
      <c r="R55" s="422" t="s">
        <v>3403</v>
      </c>
      <c r="S55" s="422" t="s">
        <v>3403</v>
      </c>
      <c r="T55" s="435" t="s">
        <v>3403</v>
      </c>
      <c r="U55" s="494">
        <v>460</v>
      </c>
      <c r="V55" s="506">
        <v>560</v>
      </c>
    </row>
    <row r="56" spans="1:22" ht="14.25">
      <c r="A56" s="480">
        <v>5216</v>
      </c>
      <c r="B56" s="481">
        <v>3</v>
      </c>
      <c r="C56" s="481" t="s">
        <v>3533</v>
      </c>
      <c r="D56" s="481">
        <v>50</v>
      </c>
      <c r="E56" s="482" t="s">
        <v>3534</v>
      </c>
      <c r="F56" s="415" t="s">
        <v>3432</v>
      </c>
      <c r="G56" s="405">
        <v>3</v>
      </c>
      <c r="H56" s="427" t="s">
        <v>3451</v>
      </c>
      <c r="I56" s="405">
        <v>3</v>
      </c>
      <c r="J56" s="427" t="s">
        <v>3432</v>
      </c>
      <c r="K56" s="405">
        <v>3</v>
      </c>
      <c r="L56" s="507" t="s">
        <v>3535</v>
      </c>
      <c r="M56" s="405">
        <v>1</v>
      </c>
      <c r="N56" s="450" t="s">
        <v>3436</v>
      </c>
      <c r="O56" s="405">
        <v>10</v>
      </c>
      <c r="P56" s="422" t="s">
        <v>3403</v>
      </c>
      <c r="Q56" s="417" t="s">
        <v>3404</v>
      </c>
      <c r="R56" s="417" t="s">
        <v>3404</v>
      </c>
      <c r="S56" s="422" t="s">
        <v>3403</v>
      </c>
      <c r="T56" s="435" t="s">
        <v>3403</v>
      </c>
      <c r="U56" s="494">
        <v>460</v>
      </c>
      <c r="V56" s="506">
        <v>560</v>
      </c>
    </row>
    <row r="57" spans="1:22" ht="14.25">
      <c r="A57" s="476">
        <v>5217</v>
      </c>
      <c r="B57" s="454">
        <v>3</v>
      </c>
      <c r="C57" s="454" t="s">
        <v>3536</v>
      </c>
      <c r="D57" s="454">
        <v>50</v>
      </c>
      <c r="E57" s="477" t="s">
        <v>3537</v>
      </c>
      <c r="F57" s="438" t="s">
        <v>3432</v>
      </c>
      <c r="G57" s="405">
        <v>3</v>
      </c>
      <c r="H57" s="434" t="s">
        <v>3448</v>
      </c>
      <c r="I57" s="405">
        <v>3</v>
      </c>
      <c r="J57" s="434" t="s">
        <v>3432</v>
      </c>
      <c r="K57" s="405">
        <v>3</v>
      </c>
      <c r="L57" s="434" t="s">
        <v>3441</v>
      </c>
      <c r="M57" s="405">
        <v>1</v>
      </c>
      <c r="N57" s="450" t="s">
        <v>3436</v>
      </c>
      <c r="O57" s="405">
        <v>10</v>
      </c>
      <c r="P57" s="422" t="s">
        <v>3403</v>
      </c>
      <c r="Q57" s="422" t="s">
        <v>3403</v>
      </c>
      <c r="R57" s="417" t="s">
        <v>3404</v>
      </c>
      <c r="S57" s="422" t="s">
        <v>3403</v>
      </c>
      <c r="T57" s="435" t="s">
        <v>3403</v>
      </c>
      <c r="U57" s="494">
        <v>460</v>
      </c>
      <c r="V57" s="506">
        <v>560</v>
      </c>
    </row>
    <row r="58" spans="1:22" ht="14.25">
      <c r="A58" s="480">
        <v>5218</v>
      </c>
      <c r="B58" s="481">
        <v>3</v>
      </c>
      <c r="C58" s="481" t="s">
        <v>3538</v>
      </c>
      <c r="D58" s="481">
        <v>50</v>
      </c>
      <c r="E58" s="482" t="s">
        <v>3539</v>
      </c>
      <c r="F58" s="415" t="s">
        <v>3432</v>
      </c>
      <c r="G58" s="405">
        <v>3</v>
      </c>
      <c r="H58" s="427" t="s">
        <v>3460</v>
      </c>
      <c r="I58" s="405">
        <v>3</v>
      </c>
      <c r="J58" s="427" t="s">
        <v>3432</v>
      </c>
      <c r="K58" s="405">
        <v>3</v>
      </c>
      <c r="L58" s="427" t="s">
        <v>3441</v>
      </c>
      <c r="M58" s="405">
        <v>1</v>
      </c>
      <c r="N58" s="450" t="s">
        <v>3436</v>
      </c>
      <c r="O58" s="405">
        <v>10</v>
      </c>
      <c r="P58" s="422" t="s">
        <v>3403</v>
      </c>
      <c r="Q58" s="417" t="s">
        <v>3404</v>
      </c>
      <c r="R58" s="417" t="s">
        <v>3404</v>
      </c>
      <c r="S58" s="422" t="s">
        <v>3403</v>
      </c>
      <c r="T58" s="435" t="s">
        <v>3403</v>
      </c>
      <c r="U58" s="494">
        <v>460</v>
      </c>
      <c r="V58" s="506">
        <v>560</v>
      </c>
    </row>
    <row r="59" spans="1:22" ht="14.25">
      <c r="A59" s="476">
        <v>5219</v>
      </c>
      <c r="B59" s="454">
        <v>3</v>
      </c>
      <c r="C59" s="454" t="s">
        <v>3540</v>
      </c>
      <c r="D59" s="454">
        <v>50</v>
      </c>
      <c r="E59" s="477" t="s">
        <v>3541</v>
      </c>
      <c r="F59" s="438" t="s">
        <v>3432</v>
      </c>
      <c r="G59" s="405">
        <v>4</v>
      </c>
      <c r="H59" s="434" t="s">
        <v>3470</v>
      </c>
      <c r="I59" s="405">
        <v>3</v>
      </c>
      <c r="J59" s="434" t="s">
        <v>3470</v>
      </c>
      <c r="K59" s="405">
        <v>3</v>
      </c>
      <c r="L59" s="468" t="s">
        <v>3502</v>
      </c>
      <c r="M59" s="405">
        <v>1</v>
      </c>
      <c r="N59" s="450" t="s">
        <v>3436</v>
      </c>
      <c r="O59" s="405">
        <v>11</v>
      </c>
      <c r="P59" s="417" t="s">
        <v>3404</v>
      </c>
      <c r="Q59" s="422" t="s">
        <v>3403</v>
      </c>
      <c r="R59" s="417" t="s">
        <v>3404</v>
      </c>
      <c r="S59" s="422" t="s">
        <v>3403</v>
      </c>
      <c r="T59" s="435" t="s">
        <v>3403</v>
      </c>
      <c r="U59" s="508">
        <v>145</v>
      </c>
      <c r="V59" s="509">
        <v>255</v>
      </c>
    </row>
    <row r="60" spans="1:22" ht="14.25">
      <c r="A60" s="480">
        <v>5220</v>
      </c>
      <c r="B60" s="481">
        <v>3</v>
      </c>
      <c r="C60" s="481" t="s">
        <v>2141</v>
      </c>
      <c r="D60" s="481">
        <v>6</v>
      </c>
      <c r="E60" s="482" t="s">
        <v>3542</v>
      </c>
      <c r="F60" s="415" t="s">
        <v>3414</v>
      </c>
      <c r="G60" s="405">
        <v>3</v>
      </c>
      <c r="H60" s="427" t="s">
        <v>3454</v>
      </c>
      <c r="I60" s="405">
        <v>6</v>
      </c>
      <c r="J60" s="483" t="s">
        <v>3543</v>
      </c>
      <c r="K60" s="405">
        <v>1</v>
      </c>
      <c r="L60" s="483" t="s">
        <v>3502</v>
      </c>
      <c r="M60" s="405">
        <v>1</v>
      </c>
      <c r="N60" s="450" t="s">
        <v>3436</v>
      </c>
      <c r="O60" s="405">
        <v>11</v>
      </c>
      <c r="P60" s="422" t="s">
        <v>3403</v>
      </c>
      <c r="Q60" s="422" t="s">
        <v>3403</v>
      </c>
      <c r="R60" s="422" t="s">
        <v>3403</v>
      </c>
      <c r="S60" s="422" t="s">
        <v>3403</v>
      </c>
      <c r="T60" s="435" t="s">
        <v>3403</v>
      </c>
      <c r="U60" s="510">
        <v>91</v>
      </c>
      <c r="V60" s="511">
        <v>236</v>
      </c>
    </row>
    <row r="61" spans="1:22" ht="14.25">
      <c r="A61" s="476">
        <v>5221</v>
      </c>
      <c r="B61" s="454">
        <v>3</v>
      </c>
      <c r="C61" s="454" t="s">
        <v>2145</v>
      </c>
      <c r="D61" s="454">
        <v>6</v>
      </c>
      <c r="E61" s="477" t="s">
        <v>3544</v>
      </c>
      <c r="F61" s="438" t="s">
        <v>3414</v>
      </c>
      <c r="G61" s="405">
        <v>3</v>
      </c>
      <c r="H61" s="434" t="s">
        <v>3457</v>
      </c>
      <c r="I61" s="405">
        <v>6</v>
      </c>
      <c r="J61" s="468" t="s">
        <v>3543</v>
      </c>
      <c r="K61" s="405">
        <v>1</v>
      </c>
      <c r="L61" s="468" t="s">
        <v>3502</v>
      </c>
      <c r="M61" s="405">
        <v>1</v>
      </c>
      <c r="N61" s="450" t="s">
        <v>3436</v>
      </c>
      <c r="O61" s="405">
        <v>11</v>
      </c>
      <c r="P61" s="422" t="s">
        <v>3403</v>
      </c>
      <c r="Q61" s="422" t="s">
        <v>3403</v>
      </c>
      <c r="R61" s="422" t="s">
        <v>3403</v>
      </c>
      <c r="S61" s="422" t="s">
        <v>3403</v>
      </c>
      <c r="T61" s="435" t="s">
        <v>3403</v>
      </c>
      <c r="U61" s="510">
        <v>91</v>
      </c>
      <c r="V61" s="511">
        <v>236</v>
      </c>
    </row>
    <row r="62" spans="1:22" ht="14.25">
      <c r="A62" s="480">
        <v>5222</v>
      </c>
      <c r="B62" s="481">
        <v>3</v>
      </c>
      <c r="C62" s="481" t="s">
        <v>2143</v>
      </c>
      <c r="D62" s="481">
        <v>6</v>
      </c>
      <c r="E62" s="482" t="s">
        <v>3545</v>
      </c>
      <c r="F62" s="415" t="s">
        <v>3414</v>
      </c>
      <c r="G62" s="405">
        <v>3</v>
      </c>
      <c r="H62" s="483" t="s">
        <v>3498</v>
      </c>
      <c r="I62" s="405">
        <v>2</v>
      </c>
      <c r="J62" s="483" t="s">
        <v>3543</v>
      </c>
      <c r="K62" s="405">
        <v>1</v>
      </c>
      <c r="L62" s="427" t="s">
        <v>3414</v>
      </c>
      <c r="M62" s="405">
        <v>3</v>
      </c>
      <c r="N62" s="450" t="s">
        <v>3436</v>
      </c>
      <c r="O62" s="405">
        <v>9</v>
      </c>
      <c r="P62" s="422" t="s">
        <v>3403</v>
      </c>
      <c r="Q62" s="422" t="s">
        <v>3403</v>
      </c>
      <c r="R62" s="422" t="s">
        <v>3403</v>
      </c>
      <c r="S62" s="422" t="s">
        <v>3403</v>
      </c>
      <c r="T62" s="435" t="s">
        <v>3403</v>
      </c>
      <c r="U62" s="512">
        <v>-206</v>
      </c>
      <c r="V62" s="513">
        <v>-61</v>
      </c>
    </row>
    <row r="63" spans="1:22" ht="14.25">
      <c r="A63" s="476">
        <v>5223</v>
      </c>
      <c r="B63" s="454">
        <v>3</v>
      </c>
      <c r="C63" s="454" t="s">
        <v>2147</v>
      </c>
      <c r="D63" s="454">
        <v>6</v>
      </c>
      <c r="E63" s="477" t="s">
        <v>3546</v>
      </c>
      <c r="F63" s="438" t="s">
        <v>3414</v>
      </c>
      <c r="G63" s="405">
        <v>3</v>
      </c>
      <c r="H63" s="434" t="s">
        <v>3448</v>
      </c>
      <c r="I63" s="405">
        <v>6</v>
      </c>
      <c r="J63" s="468" t="s">
        <v>3543</v>
      </c>
      <c r="K63" s="405">
        <v>1</v>
      </c>
      <c r="L63" s="468" t="s">
        <v>3498</v>
      </c>
      <c r="M63" s="405">
        <v>1</v>
      </c>
      <c r="N63" s="450" t="s">
        <v>3436</v>
      </c>
      <c r="O63" s="405">
        <v>11</v>
      </c>
      <c r="P63" s="422" t="s">
        <v>3403</v>
      </c>
      <c r="Q63" s="422" t="s">
        <v>3403</v>
      </c>
      <c r="R63" s="422" t="s">
        <v>3403</v>
      </c>
      <c r="S63" s="422" t="s">
        <v>3403</v>
      </c>
      <c r="T63" s="435" t="s">
        <v>3403</v>
      </c>
      <c r="U63" s="510">
        <v>91</v>
      </c>
      <c r="V63" s="511">
        <v>236</v>
      </c>
    </row>
    <row r="64" spans="1:22" ht="14.25">
      <c r="A64" s="480">
        <v>5224</v>
      </c>
      <c r="B64" s="481">
        <v>3</v>
      </c>
      <c r="C64" s="481" t="s">
        <v>2149</v>
      </c>
      <c r="D64" s="481">
        <v>6</v>
      </c>
      <c r="E64" s="482" t="s">
        <v>3547</v>
      </c>
      <c r="F64" s="415" t="s">
        <v>3414</v>
      </c>
      <c r="G64" s="405">
        <v>3</v>
      </c>
      <c r="H64" s="427" t="s">
        <v>3460</v>
      </c>
      <c r="I64" s="405">
        <v>6</v>
      </c>
      <c r="J64" s="483" t="s">
        <v>3543</v>
      </c>
      <c r="K64" s="405">
        <v>1</v>
      </c>
      <c r="L64" s="483" t="s">
        <v>3498</v>
      </c>
      <c r="M64" s="405">
        <v>1</v>
      </c>
      <c r="N64" s="450" t="s">
        <v>3436</v>
      </c>
      <c r="O64" s="405">
        <v>11</v>
      </c>
      <c r="P64" s="422" t="s">
        <v>3403</v>
      </c>
      <c r="Q64" s="422" t="s">
        <v>3403</v>
      </c>
      <c r="R64" s="422" t="s">
        <v>3403</v>
      </c>
      <c r="S64" s="422" t="s">
        <v>3403</v>
      </c>
      <c r="T64" s="435" t="s">
        <v>3403</v>
      </c>
      <c r="U64" s="510">
        <v>91</v>
      </c>
      <c r="V64" s="511">
        <v>236</v>
      </c>
    </row>
    <row r="65" spans="1:22" ht="14.25">
      <c r="A65" s="476">
        <v>5225</v>
      </c>
      <c r="B65" s="454">
        <v>3</v>
      </c>
      <c r="C65" s="454" t="s">
        <v>3548</v>
      </c>
      <c r="D65" s="454">
        <v>50</v>
      </c>
      <c r="E65" s="477" t="s">
        <v>3549</v>
      </c>
      <c r="F65" s="454" t="s">
        <v>3517</v>
      </c>
      <c r="G65" s="405">
        <v>3</v>
      </c>
      <c r="H65" s="468" t="s">
        <v>3489</v>
      </c>
      <c r="I65" s="405">
        <v>1</v>
      </c>
      <c r="J65" s="421" t="s">
        <v>3420</v>
      </c>
      <c r="K65" s="405">
        <v>3</v>
      </c>
      <c r="L65" s="421" t="s">
        <v>3411</v>
      </c>
      <c r="M65" s="405">
        <v>3</v>
      </c>
      <c r="N65" s="450" t="s">
        <v>3436</v>
      </c>
      <c r="O65" s="405">
        <v>10</v>
      </c>
      <c r="P65" s="422" t="s">
        <v>3403</v>
      </c>
      <c r="Q65" s="455" t="s">
        <v>3445</v>
      </c>
      <c r="R65" s="417" t="s">
        <v>3404</v>
      </c>
      <c r="S65" s="455" t="s">
        <v>3445</v>
      </c>
      <c r="T65" s="456" t="s">
        <v>3445</v>
      </c>
      <c r="U65" s="499">
        <v>-854</v>
      </c>
      <c r="V65" s="500">
        <v>-754</v>
      </c>
    </row>
    <row r="66" spans="1:22" ht="14.25">
      <c r="A66" s="480">
        <v>5226</v>
      </c>
      <c r="B66" s="481">
        <v>3</v>
      </c>
      <c r="C66" s="481" t="s">
        <v>3550</v>
      </c>
      <c r="D66" s="481">
        <v>5</v>
      </c>
      <c r="E66" s="482" t="s">
        <v>3551</v>
      </c>
      <c r="F66" s="481" t="s">
        <v>3498</v>
      </c>
      <c r="G66" s="405">
        <v>4</v>
      </c>
      <c r="H66" s="483" t="s">
        <v>3502</v>
      </c>
      <c r="I66" s="405">
        <v>4</v>
      </c>
      <c r="J66" s="416"/>
      <c r="K66" s="405"/>
      <c r="L66" s="427" t="s">
        <v>3414</v>
      </c>
      <c r="M66" s="405">
        <v>3</v>
      </c>
      <c r="N66" s="450" t="s">
        <v>3436</v>
      </c>
      <c r="O66" s="405">
        <v>11</v>
      </c>
      <c r="P66" s="417" t="s">
        <v>3404</v>
      </c>
      <c r="Q66" s="422" t="s">
        <v>3403</v>
      </c>
      <c r="R66" s="422" t="s">
        <v>3403</v>
      </c>
      <c r="S66" s="422" t="s">
        <v>3403</v>
      </c>
      <c r="T66" s="409" t="s">
        <v>3404</v>
      </c>
      <c r="U66" s="499">
        <v>-1088</v>
      </c>
      <c r="V66" s="500">
        <v>-828</v>
      </c>
    </row>
    <row r="67" spans="1:22" ht="14.25">
      <c r="A67" s="476">
        <v>5227</v>
      </c>
      <c r="B67" s="454">
        <v>3</v>
      </c>
      <c r="C67" s="454" t="s">
        <v>3552</v>
      </c>
      <c r="D67" s="454">
        <v>5</v>
      </c>
      <c r="E67" s="477" t="s">
        <v>3553</v>
      </c>
      <c r="F67" s="454" t="s">
        <v>3498</v>
      </c>
      <c r="G67" s="405">
        <v>4</v>
      </c>
      <c r="H67" s="468" t="s">
        <v>3554</v>
      </c>
      <c r="I67" s="405">
        <v>4</v>
      </c>
      <c r="J67" s="421"/>
      <c r="K67" s="405"/>
      <c r="L67" s="434" t="s">
        <v>3414</v>
      </c>
      <c r="M67" s="405">
        <v>3</v>
      </c>
      <c r="N67" s="450" t="s">
        <v>3436</v>
      </c>
      <c r="O67" s="405">
        <v>11</v>
      </c>
      <c r="P67" s="422" t="s">
        <v>3403</v>
      </c>
      <c r="Q67" s="417" t="s">
        <v>3404</v>
      </c>
      <c r="R67" s="417" t="s">
        <v>3404</v>
      </c>
      <c r="S67" s="422" t="s">
        <v>3403</v>
      </c>
      <c r="T67" s="435" t="s">
        <v>3403</v>
      </c>
      <c r="U67" s="499">
        <v>-1088</v>
      </c>
      <c r="V67" s="500">
        <v>-828</v>
      </c>
    </row>
    <row r="68" spans="1:22" ht="14.25">
      <c r="A68" s="480">
        <v>5228</v>
      </c>
      <c r="B68" s="481">
        <v>3</v>
      </c>
      <c r="C68" s="481" t="s">
        <v>3555</v>
      </c>
      <c r="D68" s="481">
        <v>5</v>
      </c>
      <c r="E68" s="482" t="s">
        <v>3556</v>
      </c>
      <c r="F68" s="481" t="s">
        <v>3498</v>
      </c>
      <c r="G68" s="405">
        <v>4</v>
      </c>
      <c r="H68" s="483" t="s">
        <v>3498</v>
      </c>
      <c r="I68" s="405">
        <v>4</v>
      </c>
      <c r="J68" s="416"/>
      <c r="K68" s="405"/>
      <c r="L68" s="427" t="s">
        <v>3414</v>
      </c>
      <c r="M68" s="405">
        <v>3</v>
      </c>
      <c r="N68" s="450" t="s">
        <v>3436</v>
      </c>
      <c r="O68" s="405">
        <v>11</v>
      </c>
      <c r="P68" s="417" t="s">
        <v>3404</v>
      </c>
      <c r="Q68" s="422" t="s">
        <v>3403</v>
      </c>
      <c r="R68" s="417" t="s">
        <v>3404</v>
      </c>
      <c r="S68" s="422" t="s">
        <v>3403</v>
      </c>
      <c r="T68" s="435" t="s">
        <v>3403</v>
      </c>
      <c r="U68" s="499">
        <v>-1088</v>
      </c>
      <c r="V68" s="500">
        <v>-828</v>
      </c>
    </row>
    <row r="69" spans="1:22" ht="14.25">
      <c r="A69" s="476">
        <v>5229</v>
      </c>
      <c r="B69" s="454">
        <v>3</v>
      </c>
      <c r="C69" s="454" t="s">
        <v>3557</v>
      </c>
      <c r="D69" s="454">
        <v>5</v>
      </c>
      <c r="E69" s="477" t="s">
        <v>3558</v>
      </c>
      <c r="F69" s="454" t="s">
        <v>3498</v>
      </c>
      <c r="G69" s="405">
        <v>4</v>
      </c>
      <c r="H69" s="468" t="s">
        <v>3511</v>
      </c>
      <c r="I69" s="405">
        <v>4</v>
      </c>
      <c r="J69" s="421"/>
      <c r="K69" s="405"/>
      <c r="L69" s="434" t="s">
        <v>3432</v>
      </c>
      <c r="M69" s="405">
        <v>3</v>
      </c>
      <c r="N69" s="450" t="s">
        <v>3436</v>
      </c>
      <c r="O69" s="405">
        <v>11</v>
      </c>
      <c r="P69" s="422" t="s">
        <v>3403</v>
      </c>
      <c r="Q69" s="417" t="s">
        <v>3404</v>
      </c>
      <c r="R69" s="422" t="s">
        <v>3403</v>
      </c>
      <c r="S69" s="422" t="s">
        <v>3403</v>
      </c>
      <c r="T69" s="435" t="s">
        <v>3403</v>
      </c>
      <c r="U69" s="499">
        <v>-1088</v>
      </c>
      <c r="V69" s="500">
        <v>-828</v>
      </c>
    </row>
    <row r="70" spans="1:22" ht="14.25">
      <c r="A70" s="480">
        <v>5230</v>
      </c>
      <c r="B70" s="481">
        <v>3</v>
      </c>
      <c r="C70" s="481" t="s">
        <v>3559</v>
      </c>
      <c r="D70" s="481">
        <v>5</v>
      </c>
      <c r="E70" s="482" t="s">
        <v>3560</v>
      </c>
      <c r="F70" s="481" t="s">
        <v>3498</v>
      </c>
      <c r="G70" s="405">
        <v>4</v>
      </c>
      <c r="H70" s="483" t="s">
        <v>3561</v>
      </c>
      <c r="I70" s="405">
        <v>4</v>
      </c>
      <c r="J70" s="416"/>
      <c r="K70" s="405"/>
      <c r="L70" s="427" t="s">
        <v>3414</v>
      </c>
      <c r="M70" s="405">
        <v>3</v>
      </c>
      <c r="N70" s="450" t="s">
        <v>3436</v>
      </c>
      <c r="O70" s="405">
        <v>11</v>
      </c>
      <c r="P70" s="422" t="s">
        <v>3403</v>
      </c>
      <c r="Q70" s="422" t="s">
        <v>3403</v>
      </c>
      <c r="R70" s="422" t="s">
        <v>3403</v>
      </c>
      <c r="S70" s="422" t="s">
        <v>3403</v>
      </c>
      <c r="T70" s="409" t="s">
        <v>3404</v>
      </c>
      <c r="U70" s="499">
        <v>-1088</v>
      </c>
      <c r="V70" s="500">
        <v>-828</v>
      </c>
    </row>
    <row r="71" spans="1:22" ht="14.25">
      <c r="A71" s="476"/>
      <c r="B71" s="454">
        <v>3</v>
      </c>
      <c r="C71" s="454" t="s">
        <v>3562</v>
      </c>
      <c r="D71" s="454">
        <v>999</v>
      </c>
      <c r="E71" s="477" t="s">
        <v>3563</v>
      </c>
      <c r="F71" s="438" t="s">
        <v>3454</v>
      </c>
      <c r="G71" s="405">
        <v>2</v>
      </c>
      <c r="H71" s="421" t="s">
        <v>3410</v>
      </c>
      <c r="I71" s="405">
        <v>6</v>
      </c>
      <c r="J71" s="421"/>
      <c r="K71" s="405"/>
      <c r="L71" s="421"/>
      <c r="M71" s="405"/>
      <c r="N71" s="450" t="s">
        <v>3436</v>
      </c>
      <c r="O71" s="405">
        <v>8</v>
      </c>
      <c r="P71" s="422" t="s">
        <v>3403</v>
      </c>
      <c r="Q71" s="422" t="s">
        <v>3403</v>
      </c>
      <c r="R71" s="417" t="s">
        <v>3404</v>
      </c>
      <c r="S71" s="417" t="s">
        <v>3404</v>
      </c>
      <c r="T71" s="409" t="s">
        <v>3404</v>
      </c>
      <c r="U71" s="512">
        <v>-206</v>
      </c>
      <c r="V71" s="514">
        <v>-206</v>
      </c>
    </row>
    <row r="72" spans="1:22" ht="14.25">
      <c r="A72" s="515">
        <v>5301</v>
      </c>
      <c r="B72" s="516">
        <v>4</v>
      </c>
      <c r="C72" s="516" t="s">
        <v>3564</v>
      </c>
      <c r="D72" s="516">
        <v>999</v>
      </c>
      <c r="E72" s="517" t="s">
        <v>3565</v>
      </c>
      <c r="F72" s="413" t="s">
        <v>3399</v>
      </c>
      <c r="G72" s="405">
        <v>9</v>
      </c>
      <c r="H72" s="416" t="s">
        <v>3410</v>
      </c>
      <c r="I72" s="405">
        <v>1</v>
      </c>
      <c r="J72" s="416"/>
      <c r="K72" s="405"/>
      <c r="L72" s="416" t="s">
        <v>3411</v>
      </c>
      <c r="M72" s="405">
        <v>1</v>
      </c>
      <c r="N72" s="484" t="s">
        <v>3499</v>
      </c>
      <c r="O72" s="405">
        <v>11</v>
      </c>
      <c r="P72" s="422" t="s">
        <v>3403</v>
      </c>
      <c r="Q72" s="417" t="s">
        <v>3404</v>
      </c>
      <c r="R72" s="417" t="s">
        <v>3404</v>
      </c>
      <c r="S72" s="417" t="s">
        <v>3404</v>
      </c>
      <c r="T72" s="409" t="s">
        <v>3404</v>
      </c>
      <c r="U72" s="518">
        <v>151</v>
      </c>
      <c r="V72" s="519">
        <v>201</v>
      </c>
    </row>
    <row r="73" spans="1:22" ht="14.25">
      <c r="A73" s="520">
        <v>5302</v>
      </c>
      <c r="B73" s="521">
        <v>4</v>
      </c>
      <c r="C73" s="521" t="s">
        <v>3566</v>
      </c>
      <c r="D73" s="521">
        <v>100</v>
      </c>
      <c r="E73" s="522" t="s">
        <v>3567</v>
      </c>
      <c r="F73" s="521" t="s">
        <v>3568</v>
      </c>
      <c r="G73" s="405">
        <v>2</v>
      </c>
      <c r="H73" s="523" t="s">
        <v>3569</v>
      </c>
      <c r="I73" s="405">
        <v>2</v>
      </c>
      <c r="J73" s="468" t="s">
        <v>3496</v>
      </c>
      <c r="K73" s="405">
        <v>4</v>
      </c>
      <c r="L73" s="468" t="s">
        <v>3502</v>
      </c>
      <c r="M73" s="405">
        <v>4</v>
      </c>
      <c r="N73" s="484" t="s">
        <v>3499</v>
      </c>
      <c r="O73" s="405">
        <v>12</v>
      </c>
      <c r="P73" s="455" t="s">
        <v>3445</v>
      </c>
      <c r="Q73" s="455" t="s">
        <v>3445</v>
      </c>
      <c r="R73" s="455" t="s">
        <v>3445</v>
      </c>
      <c r="S73" s="455" t="s">
        <v>3445</v>
      </c>
      <c r="T73" s="435" t="s">
        <v>3403</v>
      </c>
      <c r="U73" s="499">
        <v>-6464</v>
      </c>
      <c r="V73" s="500">
        <v>-4880</v>
      </c>
    </row>
    <row r="74" spans="1:22" ht="14.25">
      <c r="A74" s="515">
        <v>5303</v>
      </c>
      <c r="B74" s="516">
        <v>4</v>
      </c>
      <c r="C74" s="516" t="s">
        <v>3570</v>
      </c>
      <c r="D74" s="516">
        <v>50</v>
      </c>
      <c r="E74" s="517" t="s">
        <v>3571</v>
      </c>
      <c r="F74" s="415" t="s">
        <v>3432</v>
      </c>
      <c r="G74" s="405">
        <v>6</v>
      </c>
      <c r="H74" s="483" t="s">
        <v>3489</v>
      </c>
      <c r="I74" s="405">
        <v>2</v>
      </c>
      <c r="J74" s="416"/>
      <c r="K74" s="405"/>
      <c r="L74" s="427" t="s">
        <v>3441</v>
      </c>
      <c r="M74" s="405">
        <v>3</v>
      </c>
      <c r="N74" s="484" t="s">
        <v>3499</v>
      </c>
      <c r="O74" s="405">
        <v>11</v>
      </c>
      <c r="P74" s="422" t="s">
        <v>3403</v>
      </c>
      <c r="Q74" s="422" t="s">
        <v>3403</v>
      </c>
      <c r="R74" s="417" t="s">
        <v>3404</v>
      </c>
      <c r="S74" s="422" t="s">
        <v>3403</v>
      </c>
      <c r="T74" s="435" t="s">
        <v>3403</v>
      </c>
      <c r="U74" s="494">
        <v>466</v>
      </c>
      <c r="V74" s="486">
        <v>666</v>
      </c>
    </row>
    <row r="75" spans="1:22" ht="14.25">
      <c r="A75" s="520">
        <v>5304</v>
      </c>
      <c r="B75" s="521">
        <v>4</v>
      </c>
      <c r="C75" s="521" t="s">
        <v>3572</v>
      </c>
      <c r="D75" s="521">
        <v>50</v>
      </c>
      <c r="E75" s="522" t="s">
        <v>3573</v>
      </c>
      <c r="F75" s="454" t="s">
        <v>3506</v>
      </c>
      <c r="G75" s="405">
        <v>2</v>
      </c>
      <c r="H75" s="434" t="s">
        <v>3423</v>
      </c>
      <c r="I75" s="405">
        <v>6</v>
      </c>
      <c r="J75" s="434" t="s">
        <v>3432</v>
      </c>
      <c r="K75" s="405">
        <v>4</v>
      </c>
      <c r="L75" s="468" t="s">
        <v>3502</v>
      </c>
      <c r="M75" s="405">
        <v>1</v>
      </c>
      <c r="N75" s="524" t="s">
        <v>3574</v>
      </c>
      <c r="O75" s="405">
        <v>13</v>
      </c>
      <c r="P75" s="417" t="s">
        <v>3404</v>
      </c>
      <c r="Q75" s="422" t="s">
        <v>3403</v>
      </c>
      <c r="R75" s="422" t="s">
        <v>3403</v>
      </c>
      <c r="S75" s="422" t="s">
        <v>3403</v>
      </c>
      <c r="T75" s="435" t="s">
        <v>3403</v>
      </c>
      <c r="U75" s="432">
        <v>0</v>
      </c>
      <c r="V75" s="525">
        <v>200</v>
      </c>
    </row>
    <row r="76" spans="1:22" ht="14.25">
      <c r="A76" s="515">
        <v>5305</v>
      </c>
      <c r="B76" s="516">
        <v>4</v>
      </c>
      <c r="C76" s="526" t="s">
        <v>3575</v>
      </c>
      <c r="D76" s="526">
        <v>3</v>
      </c>
      <c r="E76" s="527" t="s">
        <v>3576</v>
      </c>
      <c r="F76" s="481" t="s">
        <v>3498</v>
      </c>
      <c r="G76" s="405">
        <v>8</v>
      </c>
      <c r="H76" s="528" t="s">
        <v>3577</v>
      </c>
      <c r="I76" s="405">
        <v>2</v>
      </c>
      <c r="J76" s="528" t="s">
        <v>3577</v>
      </c>
      <c r="K76" s="405">
        <v>1</v>
      </c>
      <c r="L76" s="483" t="s">
        <v>3578</v>
      </c>
      <c r="M76" s="405">
        <v>1</v>
      </c>
      <c r="N76" s="484" t="s">
        <v>3499</v>
      </c>
      <c r="O76" s="405">
        <v>12</v>
      </c>
      <c r="P76" s="455" t="s">
        <v>3445</v>
      </c>
      <c r="Q76" s="455" t="s">
        <v>3445</v>
      </c>
      <c r="R76" s="455" t="s">
        <v>3445</v>
      </c>
      <c r="S76" s="455" t="s">
        <v>3445</v>
      </c>
      <c r="T76" s="456" t="s">
        <v>3445</v>
      </c>
      <c r="U76" s="499">
        <v>-3305</v>
      </c>
      <c r="V76" s="500">
        <v>-1805</v>
      </c>
    </row>
    <row r="77" spans="1:22" ht="14.25">
      <c r="A77" s="520">
        <v>5306</v>
      </c>
      <c r="B77" s="521">
        <v>4</v>
      </c>
      <c r="C77" s="526" t="s">
        <v>3579</v>
      </c>
      <c r="D77" s="526">
        <v>5</v>
      </c>
      <c r="E77" s="527" t="s">
        <v>3580</v>
      </c>
      <c r="F77" s="454" t="s">
        <v>3498</v>
      </c>
      <c r="G77" s="405">
        <v>5</v>
      </c>
      <c r="H77" s="523" t="s">
        <v>3581</v>
      </c>
      <c r="I77" s="529">
        <v>2</v>
      </c>
      <c r="J77" s="468"/>
      <c r="K77" s="405"/>
      <c r="L77" s="468" t="s">
        <v>3489</v>
      </c>
      <c r="M77" s="405">
        <v>1</v>
      </c>
      <c r="N77" s="484" t="s">
        <v>3499</v>
      </c>
      <c r="O77" s="405">
        <v>11</v>
      </c>
      <c r="P77" s="455" t="s">
        <v>3445</v>
      </c>
      <c r="Q77" s="455" t="s">
        <v>3445</v>
      </c>
      <c r="R77" s="422" t="s">
        <v>3403</v>
      </c>
      <c r="S77" s="455" t="s">
        <v>3445</v>
      </c>
      <c r="T77" s="456" t="s">
        <v>3445</v>
      </c>
      <c r="U77" s="499">
        <v>-1370</v>
      </c>
      <c r="V77" s="500">
        <v>-570</v>
      </c>
    </row>
    <row r="78" spans="1:22" ht="14.25">
      <c r="A78" s="515">
        <v>5307</v>
      </c>
      <c r="B78" s="516">
        <v>4</v>
      </c>
      <c r="C78" s="526" t="s">
        <v>3582</v>
      </c>
      <c r="D78" s="526">
        <v>5</v>
      </c>
      <c r="E78" s="527" t="s">
        <v>3583</v>
      </c>
      <c r="F78" s="481" t="s">
        <v>3498</v>
      </c>
      <c r="G78" s="405">
        <v>4</v>
      </c>
      <c r="H78" s="483" t="s">
        <v>3584</v>
      </c>
      <c r="I78" s="529">
        <v>5</v>
      </c>
      <c r="J78" s="427"/>
      <c r="K78" s="405"/>
      <c r="L78" s="530" t="s">
        <v>3496</v>
      </c>
      <c r="M78" s="405">
        <v>1</v>
      </c>
      <c r="N78" s="484" t="s">
        <v>3499</v>
      </c>
      <c r="O78" s="405">
        <v>12</v>
      </c>
      <c r="P78" s="422" t="s">
        <v>3403</v>
      </c>
      <c r="Q78" s="422" t="s">
        <v>3403</v>
      </c>
      <c r="R78" s="422" t="s">
        <v>3403</v>
      </c>
      <c r="S78" s="422" t="s">
        <v>3403</v>
      </c>
      <c r="T78" s="435" t="s">
        <v>3403</v>
      </c>
      <c r="U78" s="494">
        <v>547</v>
      </c>
      <c r="V78" s="486">
        <v>1047</v>
      </c>
    </row>
    <row r="79" spans="1:22" ht="14.25">
      <c r="A79" s="520">
        <v>5308</v>
      </c>
      <c r="B79" s="521">
        <v>4</v>
      </c>
      <c r="C79" s="526" t="s">
        <v>3585</v>
      </c>
      <c r="D79" s="526">
        <v>5</v>
      </c>
      <c r="E79" s="527" t="s">
        <v>3586</v>
      </c>
      <c r="F79" s="454" t="s">
        <v>3498</v>
      </c>
      <c r="G79" s="405">
        <v>6</v>
      </c>
      <c r="H79" s="523" t="s">
        <v>3587</v>
      </c>
      <c r="I79" s="405">
        <v>5</v>
      </c>
      <c r="J79" s="523" t="s">
        <v>3587</v>
      </c>
      <c r="K79" s="405">
        <v>1</v>
      </c>
      <c r="L79" s="468" t="s">
        <v>3511</v>
      </c>
      <c r="M79" s="405">
        <v>1</v>
      </c>
      <c r="N79" s="524" t="s">
        <v>3574</v>
      </c>
      <c r="O79" s="405">
        <v>13</v>
      </c>
      <c r="P79" s="455" t="s">
        <v>3445</v>
      </c>
      <c r="Q79" s="455" t="s">
        <v>3445</v>
      </c>
      <c r="R79" s="455" t="s">
        <v>3445</v>
      </c>
      <c r="S79" s="455" t="s">
        <v>3445</v>
      </c>
      <c r="T79" s="456" t="s">
        <v>3445</v>
      </c>
      <c r="U79" s="499">
        <v>-9180</v>
      </c>
      <c r="V79" s="500">
        <v>-6980</v>
      </c>
    </row>
    <row r="80" spans="1:22" ht="14.25">
      <c r="A80" s="515">
        <v>5309</v>
      </c>
      <c r="B80" s="516">
        <v>4</v>
      </c>
      <c r="C80" s="526" t="s">
        <v>3588</v>
      </c>
      <c r="D80" s="526">
        <v>60</v>
      </c>
      <c r="E80" s="527" t="s">
        <v>3589</v>
      </c>
      <c r="F80" s="481" t="s">
        <v>3498</v>
      </c>
      <c r="G80" s="405">
        <v>6</v>
      </c>
      <c r="H80" s="528" t="s">
        <v>3590</v>
      </c>
      <c r="I80" s="405">
        <v>2</v>
      </c>
      <c r="J80" s="427" t="s">
        <v>3432</v>
      </c>
      <c r="K80" s="405">
        <v>3</v>
      </c>
      <c r="L80" s="528" t="s">
        <v>3591</v>
      </c>
      <c r="M80" s="405">
        <v>1</v>
      </c>
      <c r="N80" s="484" t="s">
        <v>3499</v>
      </c>
      <c r="O80" s="405">
        <v>12</v>
      </c>
      <c r="P80" s="422" t="s">
        <v>3403</v>
      </c>
      <c r="Q80" s="422" t="s">
        <v>3403</v>
      </c>
      <c r="R80" s="455" t="s">
        <v>3445</v>
      </c>
      <c r="S80" s="422" t="s">
        <v>3403</v>
      </c>
      <c r="T80" s="435" t="s">
        <v>3403</v>
      </c>
      <c r="U80" s="499">
        <v>-4898</v>
      </c>
      <c r="V80" s="500">
        <v>-3698</v>
      </c>
    </row>
    <row r="81" spans="1:22" ht="14.25">
      <c r="A81" s="520">
        <v>5310</v>
      </c>
      <c r="B81" s="521">
        <v>4</v>
      </c>
      <c r="C81" s="521" t="s">
        <v>3592</v>
      </c>
      <c r="D81" s="521">
        <v>50</v>
      </c>
      <c r="E81" s="522" t="s">
        <v>3593</v>
      </c>
      <c r="F81" s="454" t="s">
        <v>3506</v>
      </c>
      <c r="G81" s="405">
        <v>4</v>
      </c>
      <c r="H81" s="434" t="s">
        <v>3454</v>
      </c>
      <c r="I81" s="405">
        <v>6</v>
      </c>
      <c r="J81" s="468" t="s">
        <v>3594</v>
      </c>
      <c r="K81" s="405">
        <v>1</v>
      </c>
      <c r="L81" s="434" t="s">
        <v>3414</v>
      </c>
      <c r="M81" s="405">
        <v>1</v>
      </c>
      <c r="N81" s="484" t="s">
        <v>3499</v>
      </c>
      <c r="O81" s="405">
        <v>12</v>
      </c>
      <c r="P81" s="422" t="s">
        <v>3403</v>
      </c>
      <c r="Q81" s="422" t="s">
        <v>3403</v>
      </c>
      <c r="R81" s="422" t="s">
        <v>3403</v>
      </c>
      <c r="S81" s="422" t="s">
        <v>3403</v>
      </c>
      <c r="T81" s="435" t="s">
        <v>3403</v>
      </c>
      <c r="U81" s="499">
        <v>-677</v>
      </c>
      <c r="V81" s="531">
        <v>-477</v>
      </c>
    </row>
    <row r="82" spans="1:22" ht="14.25">
      <c r="A82" s="515">
        <v>5311</v>
      </c>
      <c r="B82" s="516">
        <v>4</v>
      </c>
      <c r="C82" s="516" t="s">
        <v>3595</v>
      </c>
      <c r="D82" s="516">
        <v>50</v>
      </c>
      <c r="E82" s="517" t="s">
        <v>3596</v>
      </c>
      <c r="F82" s="481" t="s">
        <v>3506</v>
      </c>
      <c r="G82" s="405">
        <v>4</v>
      </c>
      <c r="H82" s="427" t="s">
        <v>3457</v>
      </c>
      <c r="I82" s="405">
        <v>6</v>
      </c>
      <c r="J82" s="483" t="s">
        <v>3594</v>
      </c>
      <c r="K82" s="405">
        <v>1</v>
      </c>
      <c r="L82" s="427" t="s">
        <v>3414</v>
      </c>
      <c r="M82" s="405">
        <v>1</v>
      </c>
      <c r="N82" s="484" t="s">
        <v>3499</v>
      </c>
      <c r="O82" s="405">
        <v>12</v>
      </c>
      <c r="P82" s="422" t="s">
        <v>3403</v>
      </c>
      <c r="Q82" s="422" t="s">
        <v>3403</v>
      </c>
      <c r="R82" s="422" t="s">
        <v>3403</v>
      </c>
      <c r="S82" s="422" t="s">
        <v>3403</v>
      </c>
      <c r="T82" s="435" t="s">
        <v>3403</v>
      </c>
      <c r="U82" s="499">
        <v>-677</v>
      </c>
      <c r="V82" s="531">
        <v>-477</v>
      </c>
    </row>
    <row r="83" spans="1:22" ht="14.25">
      <c r="A83" s="520">
        <v>5312</v>
      </c>
      <c r="B83" s="521">
        <v>4</v>
      </c>
      <c r="C83" s="521" t="s">
        <v>3597</v>
      </c>
      <c r="D83" s="521">
        <v>50</v>
      </c>
      <c r="E83" s="522" t="s">
        <v>3598</v>
      </c>
      <c r="F83" s="454" t="s">
        <v>3506</v>
      </c>
      <c r="G83" s="405">
        <v>4</v>
      </c>
      <c r="H83" s="468" t="s">
        <v>3498</v>
      </c>
      <c r="I83" s="405">
        <v>2</v>
      </c>
      <c r="J83" s="434" t="s">
        <v>3423</v>
      </c>
      <c r="K83" s="405">
        <v>3</v>
      </c>
      <c r="L83" s="421" t="s">
        <v>3399</v>
      </c>
      <c r="M83" s="405">
        <v>3</v>
      </c>
      <c r="N83" s="484" t="s">
        <v>3499</v>
      </c>
      <c r="O83" s="405">
        <v>12</v>
      </c>
      <c r="P83" s="417" t="s">
        <v>3404</v>
      </c>
      <c r="Q83" s="422" t="s">
        <v>3403</v>
      </c>
      <c r="R83" s="422" t="s">
        <v>3403</v>
      </c>
      <c r="S83" s="422" t="s">
        <v>3403</v>
      </c>
      <c r="T83" s="435" t="s">
        <v>3403</v>
      </c>
      <c r="U83" s="499">
        <v>-965</v>
      </c>
      <c r="V83" s="500">
        <v>-765</v>
      </c>
    </row>
    <row r="84" spans="1:22" ht="14.25">
      <c r="A84" s="515">
        <v>5313</v>
      </c>
      <c r="B84" s="516">
        <v>4</v>
      </c>
      <c r="C84" s="516" t="s">
        <v>3599</v>
      </c>
      <c r="D84" s="516">
        <v>50</v>
      </c>
      <c r="E84" s="517" t="s">
        <v>3600</v>
      </c>
      <c r="F84" s="481" t="s">
        <v>3506</v>
      </c>
      <c r="G84" s="405">
        <v>4</v>
      </c>
      <c r="H84" s="427" t="s">
        <v>3448</v>
      </c>
      <c r="I84" s="405">
        <v>6</v>
      </c>
      <c r="J84" s="483" t="s">
        <v>3594</v>
      </c>
      <c r="K84" s="405">
        <v>1</v>
      </c>
      <c r="L84" s="427" t="s">
        <v>3432</v>
      </c>
      <c r="M84" s="405">
        <v>1</v>
      </c>
      <c r="N84" s="484" t="s">
        <v>3499</v>
      </c>
      <c r="O84" s="405">
        <v>12</v>
      </c>
      <c r="P84" s="422" t="s">
        <v>3403</v>
      </c>
      <c r="Q84" s="422" t="s">
        <v>3403</v>
      </c>
      <c r="R84" s="422" t="s">
        <v>3403</v>
      </c>
      <c r="S84" s="422" t="s">
        <v>3403</v>
      </c>
      <c r="T84" s="435" t="s">
        <v>3403</v>
      </c>
      <c r="U84" s="499">
        <v>-677</v>
      </c>
      <c r="V84" s="531">
        <v>-477</v>
      </c>
    </row>
    <row r="85" spans="1:22" ht="14.25">
      <c r="A85" s="520">
        <v>5314</v>
      </c>
      <c r="B85" s="521">
        <v>4</v>
      </c>
      <c r="C85" s="521" t="s">
        <v>3601</v>
      </c>
      <c r="D85" s="521">
        <v>50</v>
      </c>
      <c r="E85" s="522" t="s">
        <v>3602</v>
      </c>
      <c r="F85" s="454" t="s">
        <v>3506</v>
      </c>
      <c r="G85" s="405">
        <v>4</v>
      </c>
      <c r="H85" s="434" t="s">
        <v>3460</v>
      </c>
      <c r="I85" s="405">
        <v>6</v>
      </c>
      <c r="J85" s="468" t="s">
        <v>3594</v>
      </c>
      <c r="K85" s="405">
        <v>1</v>
      </c>
      <c r="L85" s="434" t="s">
        <v>3432</v>
      </c>
      <c r="M85" s="405">
        <v>1</v>
      </c>
      <c r="N85" s="484" t="s">
        <v>3499</v>
      </c>
      <c r="O85" s="405">
        <v>12</v>
      </c>
      <c r="P85" s="422" t="s">
        <v>3403</v>
      </c>
      <c r="Q85" s="422" t="s">
        <v>3403</v>
      </c>
      <c r="R85" s="422" t="s">
        <v>3403</v>
      </c>
      <c r="S85" s="422" t="s">
        <v>3403</v>
      </c>
      <c r="T85" s="435" t="s">
        <v>3403</v>
      </c>
      <c r="U85" s="499">
        <v>-677</v>
      </c>
      <c r="V85" s="531">
        <v>-477</v>
      </c>
    </row>
    <row r="86" spans="1:22" ht="14.25">
      <c r="A86" s="515">
        <v>5315</v>
      </c>
      <c r="B86" s="516">
        <v>4</v>
      </c>
      <c r="C86" s="526" t="s">
        <v>3603</v>
      </c>
      <c r="D86" s="526">
        <v>5</v>
      </c>
      <c r="E86" s="527" t="s">
        <v>3604</v>
      </c>
      <c r="F86" s="516" t="s">
        <v>3605</v>
      </c>
      <c r="G86" s="405">
        <v>7</v>
      </c>
      <c r="H86" s="483" t="s">
        <v>3517</v>
      </c>
      <c r="I86" s="405">
        <v>4</v>
      </c>
      <c r="J86" s="416"/>
      <c r="K86" s="405"/>
      <c r="L86" s="528" t="s">
        <v>3591</v>
      </c>
      <c r="M86" s="405">
        <v>1</v>
      </c>
      <c r="N86" s="484" t="s">
        <v>3499</v>
      </c>
      <c r="O86" s="405">
        <v>12</v>
      </c>
      <c r="P86" s="422" t="s">
        <v>3403</v>
      </c>
      <c r="Q86" s="417" t="s">
        <v>3404</v>
      </c>
      <c r="R86" s="422" t="s">
        <v>3403</v>
      </c>
      <c r="S86" s="422" t="s">
        <v>3403</v>
      </c>
      <c r="T86" s="435" t="s">
        <v>3403</v>
      </c>
      <c r="U86" s="499">
        <v>-13880</v>
      </c>
      <c r="V86" s="500">
        <v>-11380</v>
      </c>
    </row>
    <row r="87" spans="1:22" ht="14.25">
      <c r="A87" s="520">
        <v>5316</v>
      </c>
      <c r="B87" s="521">
        <v>4</v>
      </c>
      <c r="C87" s="521" t="s">
        <v>3606</v>
      </c>
      <c r="D87" s="521">
        <v>6</v>
      </c>
      <c r="E87" s="522" t="s">
        <v>3607</v>
      </c>
      <c r="F87" s="454" t="s">
        <v>3483</v>
      </c>
      <c r="G87" s="405">
        <v>5</v>
      </c>
      <c r="H87" s="468" t="s">
        <v>3608</v>
      </c>
      <c r="I87" s="405">
        <v>4</v>
      </c>
      <c r="J87" s="468" t="s">
        <v>3608</v>
      </c>
      <c r="K87" s="405">
        <v>1</v>
      </c>
      <c r="L87" s="434" t="s">
        <v>3414</v>
      </c>
      <c r="M87" s="405">
        <v>1</v>
      </c>
      <c r="N87" s="484" t="s">
        <v>3499</v>
      </c>
      <c r="O87" s="405">
        <v>11</v>
      </c>
      <c r="P87" s="422" t="s">
        <v>3403</v>
      </c>
      <c r="Q87" s="422" t="s">
        <v>3403</v>
      </c>
      <c r="R87" s="422" t="s">
        <v>3403</v>
      </c>
      <c r="S87" s="422" t="s">
        <v>3403</v>
      </c>
      <c r="T87" s="435" t="s">
        <v>3403</v>
      </c>
      <c r="U87" s="499">
        <v>-1586</v>
      </c>
      <c r="V87" s="500">
        <v>-1286</v>
      </c>
    </row>
    <row r="88" spans="1:22" ht="14.25">
      <c r="A88" s="515">
        <v>5317</v>
      </c>
      <c r="B88" s="516">
        <v>4</v>
      </c>
      <c r="C88" s="532" t="s">
        <v>2151</v>
      </c>
      <c r="D88" s="532">
        <v>6</v>
      </c>
      <c r="E88" s="533" t="s">
        <v>3609</v>
      </c>
      <c r="F88" s="481" t="s">
        <v>3506</v>
      </c>
      <c r="G88" s="405">
        <v>4</v>
      </c>
      <c r="H88" s="483" t="s">
        <v>3543</v>
      </c>
      <c r="I88" s="405">
        <v>2</v>
      </c>
      <c r="J88" s="427" t="s">
        <v>3423</v>
      </c>
      <c r="K88" s="405">
        <v>3</v>
      </c>
      <c r="L88" s="427" t="s">
        <v>3414</v>
      </c>
      <c r="M88" s="405">
        <v>1</v>
      </c>
      <c r="N88" s="484" t="s">
        <v>3499</v>
      </c>
      <c r="O88" s="405">
        <v>10</v>
      </c>
      <c r="P88" s="422" t="s">
        <v>3403</v>
      </c>
      <c r="Q88" s="422" t="s">
        <v>3403</v>
      </c>
      <c r="R88" s="422" t="s">
        <v>3403</v>
      </c>
      <c r="S88" s="422" t="s">
        <v>3403</v>
      </c>
      <c r="T88" s="435" t="s">
        <v>3403</v>
      </c>
      <c r="U88" s="494">
        <v>826</v>
      </c>
      <c r="V88" s="486">
        <v>1226</v>
      </c>
    </row>
    <row r="89" spans="1:22" ht="14.25">
      <c r="A89" s="520">
        <v>5318</v>
      </c>
      <c r="B89" s="521">
        <v>4</v>
      </c>
      <c r="C89" s="521" t="s">
        <v>3610</v>
      </c>
      <c r="D89" s="521">
        <v>0</v>
      </c>
      <c r="E89" s="522" t="s">
        <v>3611</v>
      </c>
      <c r="F89" s="521" t="s">
        <v>3612</v>
      </c>
      <c r="G89" s="405">
        <v>1</v>
      </c>
      <c r="H89" s="434" t="s">
        <v>3432</v>
      </c>
      <c r="I89" s="405">
        <v>6</v>
      </c>
      <c r="J89" s="421"/>
      <c r="K89" s="405"/>
      <c r="L89" s="468" t="s">
        <v>3489</v>
      </c>
      <c r="M89" s="405">
        <v>4</v>
      </c>
      <c r="N89" s="484" t="s">
        <v>3499</v>
      </c>
      <c r="O89" s="405">
        <v>11</v>
      </c>
      <c r="P89" s="455" t="s">
        <v>3445</v>
      </c>
      <c r="Q89" s="455" t="s">
        <v>3445</v>
      </c>
      <c r="R89" s="455" t="s">
        <v>3445</v>
      </c>
      <c r="S89" s="455" t="s">
        <v>3445</v>
      </c>
      <c r="T89" s="456" t="s">
        <v>3445</v>
      </c>
      <c r="U89" s="499">
        <v>-506</v>
      </c>
      <c r="V89" s="534">
        <v>144</v>
      </c>
    </row>
    <row r="90" spans="1:22" ht="14.25">
      <c r="A90" s="515">
        <v>5319</v>
      </c>
      <c r="B90" s="516">
        <v>4</v>
      </c>
      <c r="C90" s="516" t="s">
        <v>3613</v>
      </c>
      <c r="D90" s="516">
        <v>0</v>
      </c>
      <c r="E90" s="517" t="s">
        <v>3614</v>
      </c>
      <c r="F90" s="516" t="s">
        <v>3615</v>
      </c>
      <c r="G90" s="405">
        <v>1</v>
      </c>
      <c r="H90" s="427" t="s">
        <v>3432</v>
      </c>
      <c r="I90" s="405">
        <v>6</v>
      </c>
      <c r="J90" s="416"/>
      <c r="K90" s="405"/>
      <c r="L90" s="483" t="s">
        <v>3506</v>
      </c>
      <c r="M90" s="405">
        <v>4</v>
      </c>
      <c r="N90" s="484" t="s">
        <v>3499</v>
      </c>
      <c r="O90" s="405">
        <v>11</v>
      </c>
      <c r="P90" s="455" t="s">
        <v>3445</v>
      </c>
      <c r="Q90" s="455" t="s">
        <v>3445</v>
      </c>
      <c r="R90" s="455" t="s">
        <v>3445</v>
      </c>
      <c r="S90" s="455" t="s">
        <v>3445</v>
      </c>
      <c r="T90" s="456" t="s">
        <v>3445</v>
      </c>
      <c r="U90" s="499">
        <v>-506</v>
      </c>
      <c r="V90" s="534">
        <v>144</v>
      </c>
    </row>
    <row r="91" spans="1:22" ht="14.25">
      <c r="A91" s="520">
        <v>5320</v>
      </c>
      <c r="B91" s="521">
        <v>4</v>
      </c>
      <c r="C91" s="526" t="s">
        <v>3616</v>
      </c>
      <c r="D91" s="526">
        <v>3</v>
      </c>
      <c r="E91" s="527" t="s">
        <v>3617</v>
      </c>
      <c r="F91" s="535" t="s">
        <v>3618</v>
      </c>
      <c r="G91" s="405">
        <v>3</v>
      </c>
      <c r="H91" s="536" t="s">
        <v>3514</v>
      </c>
      <c r="I91" s="405">
        <v>4</v>
      </c>
      <c r="J91" s="536" t="s">
        <v>3514</v>
      </c>
      <c r="K91" s="405">
        <v>4</v>
      </c>
      <c r="L91" s="523" t="s">
        <v>3591</v>
      </c>
      <c r="M91" s="405">
        <v>1</v>
      </c>
      <c r="N91" s="484" t="s">
        <v>3499</v>
      </c>
      <c r="O91" s="405">
        <v>12</v>
      </c>
      <c r="P91" s="422" t="s">
        <v>3403</v>
      </c>
      <c r="Q91" s="417" t="s">
        <v>3404</v>
      </c>
      <c r="R91" s="422" t="s">
        <v>3403</v>
      </c>
      <c r="S91" s="417" t="s">
        <v>3404</v>
      </c>
      <c r="T91" s="435" t="s">
        <v>3403</v>
      </c>
      <c r="U91" s="499">
        <v>-7220</v>
      </c>
      <c r="V91" s="500">
        <v>-5720</v>
      </c>
    </row>
    <row r="92" spans="1:22" ht="14.25">
      <c r="A92" s="515">
        <v>5401</v>
      </c>
      <c r="B92" s="516">
        <v>4</v>
      </c>
      <c r="C92" s="516" t="s">
        <v>3619</v>
      </c>
      <c r="D92" s="516">
        <v>999</v>
      </c>
      <c r="E92" s="517" t="s">
        <v>3620</v>
      </c>
      <c r="F92" s="415" t="s">
        <v>3454</v>
      </c>
      <c r="G92" s="405">
        <v>3</v>
      </c>
      <c r="H92" s="427" t="s">
        <v>3407</v>
      </c>
      <c r="I92" s="405">
        <v>3</v>
      </c>
      <c r="J92" s="416"/>
      <c r="K92" s="405"/>
      <c r="L92" s="416" t="s">
        <v>3411</v>
      </c>
      <c r="M92" s="405">
        <v>3</v>
      </c>
      <c r="N92" s="484" t="s">
        <v>3499</v>
      </c>
      <c r="O92" s="405">
        <v>9</v>
      </c>
      <c r="P92" s="417" t="s">
        <v>3404</v>
      </c>
      <c r="Q92" s="422" t="s">
        <v>3403</v>
      </c>
      <c r="R92" s="422" t="s">
        <v>3403</v>
      </c>
      <c r="S92" s="422" t="s">
        <v>3403</v>
      </c>
      <c r="T92" s="409" t="s">
        <v>3404</v>
      </c>
      <c r="U92" s="537">
        <v>277</v>
      </c>
      <c r="V92" s="538">
        <v>357</v>
      </c>
    </row>
    <row r="93" spans="1:22" ht="14.25">
      <c r="A93" s="520"/>
      <c r="B93" s="521">
        <v>4</v>
      </c>
      <c r="C93" s="521" t="s">
        <v>3621</v>
      </c>
      <c r="D93" s="521">
        <v>999</v>
      </c>
      <c r="E93" s="522" t="s">
        <v>3622</v>
      </c>
      <c r="F93" s="59" t="s">
        <v>3399</v>
      </c>
      <c r="G93" s="405">
        <v>9</v>
      </c>
      <c r="H93" s="421" t="s">
        <v>3410</v>
      </c>
      <c r="I93" s="405">
        <v>1</v>
      </c>
      <c r="J93" s="421"/>
      <c r="K93" s="405"/>
      <c r="L93" s="421"/>
      <c r="M93" s="405"/>
      <c r="N93" s="484" t="s">
        <v>3499</v>
      </c>
      <c r="O93" s="405">
        <v>10</v>
      </c>
      <c r="P93" s="422" t="s">
        <v>3403</v>
      </c>
      <c r="Q93" s="417" t="s">
        <v>3404</v>
      </c>
      <c r="R93" s="417" t="s">
        <v>3404</v>
      </c>
      <c r="S93" s="417" t="s">
        <v>3404</v>
      </c>
      <c r="T93" s="409" t="s">
        <v>3404</v>
      </c>
      <c r="U93" s="539">
        <v>-290</v>
      </c>
      <c r="V93" s="473">
        <v>-290</v>
      </c>
    </row>
    <row r="94" spans="1:22" ht="14.25">
      <c r="A94" s="540">
        <v>5402</v>
      </c>
      <c r="B94" s="541">
        <v>5</v>
      </c>
      <c r="C94" s="541" t="s">
        <v>3623</v>
      </c>
      <c r="D94" s="541">
        <v>100</v>
      </c>
      <c r="E94" s="542" t="s">
        <v>3624</v>
      </c>
      <c r="F94" s="516" t="s">
        <v>3568</v>
      </c>
      <c r="G94" s="405">
        <v>10</v>
      </c>
      <c r="H94" s="543" t="s">
        <v>3625</v>
      </c>
      <c r="I94" s="405">
        <v>1</v>
      </c>
      <c r="J94" s="543" t="s">
        <v>3625</v>
      </c>
      <c r="K94" s="405">
        <v>1</v>
      </c>
      <c r="L94" s="528" t="s">
        <v>3568</v>
      </c>
      <c r="M94" s="405">
        <v>1</v>
      </c>
      <c r="N94" s="524" t="s">
        <v>3574</v>
      </c>
      <c r="O94" s="405">
        <v>13</v>
      </c>
      <c r="P94" s="455" t="s">
        <v>3445</v>
      </c>
      <c r="Q94" s="455" t="s">
        <v>3445</v>
      </c>
      <c r="R94" s="455" t="s">
        <v>3445</v>
      </c>
      <c r="S94" s="455" t="s">
        <v>3445</v>
      </c>
      <c r="T94" s="456" t="s">
        <v>3445</v>
      </c>
      <c r="U94" s="494">
        <v>4950</v>
      </c>
      <c r="V94" s="486">
        <v>16830</v>
      </c>
    </row>
    <row r="95" spans="1:22" ht="14.25">
      <c r="A95" s="544">
        <v>5404</v>
      </c>
      <c r="B95" s="545">
        <v>5</v>
      </c>
      <c r="C95" s="546" t="s">
        <v>3626</v>
      </c>
      <c r="D95" s="546">
        <v>5</v>
      </c>
      <c r="E95" s="547" t="s">
        <v>3627</v>
      </c>
      <c r="F95" s="521" t="s">
        <v>3605</v>
      </c>
      <c r="G95" s="405">
        <v>8</v>
      </c>
      <c r="H95" s="548" t="s">
        <v>3628</v>
      </c>
      <c r="I95" s="405">
        <v>1</v>
      </c>
      <c r="J95" s="548" t="s">
        <v>3628</v>
      </c>
      <c r="K95" s="405">
        <v>1</v>
      </c>
      <c r="L95" s="523" t="s">
        <v>3591</v>
      </c>
      <c r="M95" s="405">
        <v>1</v>
      </c>
      <c r="N95" s="524" t="s">
        <v>3574</v>
      </c>
      <c r="O95" s="405">
        <v>11</v>
      </c>
      <c r="P95" s="455" t="s">
        <v>3445</v>
      </c>
      <c r="Q95" s="455" t="s">
        <v>3445</v>
      </c>
      <c r="R95" s="455" t="s">
        <v>3445</v>
      </c>
      <c r="S95" s="455" t="s">
        <v>3445</v>
      </c>
      <c r="T95" s="456" t="s">
        <v>3445</v>
      </c>
      <c r="U95" s="499">
        <v>-21330</v>
      </c>
      <c r="V95" s="500">
        <v>-13330</v>
      </c>
    </row>
    <row r="96" spans="1:22" ht="14.25">
      <c r="A96" s="540">
        <v>5405</v>
      </c>
      <c r="B96" s="541">
        <v>5</v>
      </c>
      <c r="C96" s="546" t="s">
        <v>3629</v>
      </c>
      <c r="D96" s="546">
        <v>2</v>
      </c>
      <c r="E96" s="547" t="s">
        <v>3630</v>
      </c>
      <c r="F96" s="516" t="s">
        <v>3605</v>
      </c>
      <c r="G96" s="405">
        <v>6</v>
      </c>
      <c r="H96" s="528" t="s">
        <v>3577</v>
      </c>
      <c r="I96" s="405">
        <v>5</v>
      </c>
      <c r="J96" s="416"/>
      <c r="K96" s="405"/>
      <c r="L96" s="483" t="s">
        <v>3507</v>
      </c>
      <c r="M96" s="405">
        <v>1</v>
      </c>
      <c r="N96" s="524" t="s">
        <v>3574</v>
      </c>
      <c r="O96" s="405">
        <v>12</v>
      </c>
      <c r="P96" s="455" t="s">
        <v>3445</v>
      </c>
      <c r="Q96" s="455" t="s">
        <v>3445</v>
      </c>
      <c r="R96" s="455" t="s">
        <v>3445</v>
      </c>
      <c r="S96" s="455" t="s">
        <v>3445</v>
      </c>
      <c r="T96" s="456" t="s">
        <v>3445</v>
      </c>
      <c r="U96" s="499">
        <v>-6975</v>
      </c>
      <c r="V96" s="500">
        <v>-2375</v>
      </c>
    </row>
    <row r="97" spans="1:26" ht="14.25">
      <c r="A97" s="544">
        <v>5406</v>
      </c>
      <c r="B97" s="545">
        <v>5</v>
      </c>
      <c r="C97" s="549" t="s">
        <v>2153</v>
      </c>
      <c r="D97" s="549">
        <v>1</v>
      </c>
      <c r="E97" s="550" t="s">
        <v>3631</v>
      </c>
      <c r="F97" s="454" t="s">
        <v>3506</v>
      </c>
      <c r="G97" s="405">
        <v>2</v>
      </c>
      <c r="H97" s="523" t="s">
        <v>3632</v>
      </c>
      <c r="I97" s="405">
        <v>2</v>
      </c>
      <c r="J97" s="468" t="s">
        <v>3594</v>
      </c>
      <c r="K97" s="405">
        <v>4</v>
      </c>
      <c r="L97" s="434" t="s">
        <v>3414</v>
      </c>
      <c r="M97" s="405">
        <v>3</v>
      </c>
      <c r="N97" s="524" t="s">
        <v>3574</v>
      </c>
      <c r="O97" s="405">
        <v>11</v>
      </c>
      <c r="P97" s="422" t="s">
        <v>3403</v>
      </c>
      <c r="Q97" s="422" t="s">
        <v>3403</v>
      </c>
      <c r="R97" s="422" t="s">
        <v>3403</v>
      </c>
      <c r="S97" s="422" t="s">
        <v>3403</v>
      </c>
      <c r="T97" s="435" t="s">
        <v>3403</v>
      </c>
      <c r="U97" s="499">
        <v>-2628</v>
      </c>
      <c r="V97" s="500">
        <v>-1628</v>
      </c>
    </row>
    <row r="98" spans="1:26" ht="14.25">
      <c r="A98" s="540">
        <v>5407</v>
      </c>
      <c r="B98" s="541">
        <v>5</v>
      </c>
      <c r="C98" s="541" t="s">
        <v>3633</v>
      </c>
      <c r="D98" s="541">
        <v>10</v>
      </c>
      <c r="E98" s="542" t="s">
        <v>3634</v>
      </c>
      <c r="F98" s="541" t="s">
        <v>3635</v>
      </c>
      <c r="G98" s="405">
        <v>1</v>
      </c>
      <c r="H98" s="543" t="s">
        <v>3635</v>
      </c>
      <c r="I98" s="405">
        <v>3</v>
      </c>
      <c r="J98" s="543" t="s">
        <v>3636</v>
      </c>
      <c r="K98" s="405">
        <v>1</v>
      </c>
      <c r="L98" s="528" t="s">
        <v>3632</v>
      </c>
      <c r="M98" s="405">
        <v>5</v>
      </c>
      <c r="N98" s="524" t="s">
        <v>3574</v>
      </c>
      <c r="O98" s="405">
        <v>10</v>
      </c>
      <c r="P98" s="455" t="s">
        <v>3445</v>
      </c>
      <c r="Q98" s="455" t="s">
        <v>3445</v>
      </c>
      <c r="R98" s="455" t="s">
        <v>3445</v>
      </c>
      <c r="S98" s="455" t="s">
        <v>3445</v>
      </c>
      <c r="T98" s="456" t="s">
        <v>3445</v>
      </c>
      <c r="U98" s="494">
        <v>4950</v>
      </c>
      <c r="V98" s="486">
        <v>22950</v>
      </c>
    </row>
    <row r="99" spans="1:26" ht="14.25">
      <c r="A99" s="544">
        <v>5408</v>
      </c>
      <c r="B99" s="545">
        <v>5</v>
      </c>
      <c r="C99" s="545" t="s">
        <v>3637</v>
      </c>
      <c r="D99" s="545">
        <v>10</v>
      </c>
      <c r="E99" s="551" t="s">
        <v>3638</v>
      </c>
      <c r="F99" s="545" t="s">
        <v>3639</v>
      </c>
      <c r="G99" s="405">
        <v>1</v>
      </c>
      <c r="H99" s="552" t="s">
        <v>3639</v>
      </c>
      <c r="I99" s="405">
        <v>3</v>
      </c>
      <c r="J99" s="548" t="s">
        <v>3636</v>
      </c>
      <c r="K99" s="405">
        <v>1</v>
      </c>
      <c r="L99" s="523" t="s">
        <v>3632</v>
      </c>
      <c r="M99" s="405">
        <v>5</v>
      </c>
      <c r="N99" s="524" t="s">
        <v>3574</v>
      </c>
      <c r="O99" s="405">
        <v>10</v>
      </c>
      <c r="P99" s="455" t="s">
        <v>3445</v>
      </c>
      <c r="Q99" s="455" t="s">
        <v>3445</v>
      </c>
      <c r="R99" s="455" t="s">
        <v>3445</v>
      </c>
      <c r="S99" s="455" t="s">
        <v>3445</v>
      </c>
      <c r="T99" s="456" t="s">
        <v>3445</v>
      </c>
      <c r="U99" s="494">
        <v>4950</v>
      </c>
      <c r="V99" s="486">
        <v>22950</v>
      </c>
    </row>
    <row r="100" spans="1:26" ht="14.25">
      <c r="A100" s="540">
        <v>5409</v>
      </c>
      <c r="B100" s="541">
        <v>5</v>
      </c>
      <c r="C100" s="541" t="s">
        <v>3640</v>
      </c>
      <c r="D100" s="541">
        <v>10</v>
      </c>
      <c r="E100" s="542" t="s">
        <v>3641</v>
      </c>
      <c r="F100" s="541" t="s">
        <v>3642</v>
      </c>
      <c r="G100" s="405">
        <v>1</v>
      </c>
      <c r="H100" s="543" t="s">
        <v>3643</v>
      </c>
      <c r="I100" s="405">
        <v>3</v>
      </c>
      <c r="J100" s="543" t="s">
        <v>3636</v>
      </c>
      <c r="K100" s="405">
        <v>1</v>
      </c>
      <c r="L100" s="528" t="s">
        <v>3632</v>
      </c>
      <c r="M100" s="405">
        <v>5</v>
      </c>
      <c r="N100" s="524" t="s">
        <v>3574</v>
      </c>
      <c r="O100" s="405">
        <v>10</v>
      </c>
      <c r="P100" s="455" t="s">
        <v>3445</v>
      </c>
      <c r="Q100" s="455" t="s">
        <v>3445</v>
      </c>
      <c r="R100" s="455" t="s">
        <v>3445</v>
      </c>
      <c r="S100" s="455" t="s">
        <v>3445</v>
      </c>
      <c r="T100" s="456" t="s">
        <v>3445</v>
      </c>
      <c r="U100" s="494">
        <v>4950</v>
      </c>
      <c r="V100" s="486">
        <v>22950</v>
      </c>
    </row>
    <row r="101" spans="1:26" ht="14.25">
      <c r="A101" s="544">
        <v>5410</v>
      </c>
      <c r="B101" s="545">
        <v>5</v>
      </c>
      <c r="C101" s="545" t="s">
        <v>3644</v>
      </c>
      <c r="D101" s="545">
        <v>10</v>
      </c>
      <c r="E101" s="551" t="s">
        <v>3645</v>
      </c>
      <c r="F101" s="545" t="s">
        <v>3643</v>
      </c>
      <c r="G101" s="405">
        <v>1</v>
      </c>
      <c r="H101" s="548" t="s">
        <v>3642</v>
      </c>
      <c r="I101" s="405">
        <v>3</v>
      </c>
      <c r="J101" s="548" t="s">
        <v>3636</v>
      </c>
      <c r="K101" s="405">
        <v>1</v>
      </c>
      <c r="L101" s="523" t="s">
        <v>3632</v>
      </c>
      <c r="M101" s="405">
        <v>5</v>
      </c>
      <c r="N101" s="524" t="s">
        <v>3574</v>
      </c>
      <c r="O101" s="405">
        <v>10</v>
      </c>
      <c r="P101" s="455" t="s">
        <v>3445</v>
      </c>
      <c r="Q101" s="455" t="s">
        <v>3445</v>
      </c>
      <c r="R101" s="455" t="s">
        <v>3445</v>
      </c>
      <c r="S101" s="455" t="s">
        <v>3445</v>
      </c>
      <c r="T101" s="456" t="s">
        <v>3445</v>
      </c>
      <c r="U101" s="494">
        <v>4950</v>
      </c>
      <c r="V101" s="486">
        <v>22950</v>
      </c>
    </row>
    <row r="102" spans="1:26" ht="14.25">
      <c r="A102" s="540">
        <v>5411</v>
      </c>
      <c r="B102" s="541">
        <v>5</v>
      </c>
      <c r="C102" s="541" t="s">
        <v>3646</v>
      </c>
      <c r="D102" s="541">
        <v>10</v>
      </c>
      <c r="E102" s="542" t="s">
        <v>3647</v>
      </c>
      <c r="F102" s="541" t="s">
        <v>3648</v>
      </c>
      <c r="G102" s="405">
        <v>1</v>
      </c>
      <c r="H102" s="543" t="s">
        <v>3648</v>
      </c>
      <c r="I102" s="405">
        <v>3</v>
      </c>
      <c r="J102" s="543" t="s">
        <v>3636</v>
      </c>
      <c r="K102" s="405">
        <v>1</v>
      </c>
      <c r="L102" s="528" t="s">
        <v>3632</v>
      </c>
      <c r="M102" s="405">
        <v>5</v>
      </c>
      <c r="N102" s="524" t="s">
        <v>3574</v>
      </c>
      <c r="O102" s="405">
        <v>10</v>
      </c>
      <c r="P102" s="455" t="s">
        <v>3445</v>
      </c>
      <c r="Q102" s="455" t="s">
        <v>3445</v>
      </c>
      <c r="R102" s="455" t="s">
        <v>3445</v>
      </c>
      <c r="S102" s="455" t="s">
        <v>3445</v>
      </c>
      <c r="T102" s="456" t="s">
        <v>3445</v>
      </c>
      <c r="U102" s="494">
        <v>4950</v>
      </c>
      <c r="V102" s="486">
        <v>22950</v>
      </c>
    </row>
    <row r="103" spans="1:26" ht="14.25">
      <c r="A103" s="544">
        <v>5412</v>
      </c>
      <c r="B103" s="545">
        <v>5</v>
      </c>
      <c r="C103" s="545" t="s">
        <v>3649</v>
      </c>
      <c r="D103" s="545">
        <v>10</v>
      </c>
      <c r="E103" s="551" t="s">
        <v>3650</v>
      </c>
      <c r="F103" s="545" t="s">
        <v>3642</v>
      </c>
      <c r="G103" s="405">
        <v>1</v>
      </c>
      <c r="H103" s="548" t="s">
        <v>3651</v>
      </c>
      <c r="I103" s="405">
        <v>3</v>
      </c>
      <c r="J103" s="548" t="s">
        <v>3636</v>
      </c>
      <c r="K103" s="405">
        <v>1</v>
      </c>
      <c r="L103" s="523" t="s">
        <v>3632</v>
      </c>
      <c r="M103" s="405">
        <v>5</v>
      </c>
      <c r="N103" s="524" t="s">
        <v>3574</v>
      </c>
      <c r="O103" s="405">
        <v>10</v>
      </c>
      <c r="P103" s="455" t="s">
        <v>3445</v>
      </c>
      <c r="Q103" s="455" t="s">
        <v>3445</v>
      </c>
      <c r="R103" s="455" t="s">
        <v>3445</v>
      </c>
      <c r="S103" s="455" t="s">
        <v>3445</v>
      </c>
      <c r="T103" s="456" t="s">
        <v>3445</v>
      </c>
      <c r="U103" s="494">
        <v>4950</v>
      </c>
      <c r="V103" s="486">
        <v>22950</v>
      </c>
    </row>
    <row r="104" spans="1:26" ht="14.25">
      <c r="A104" s="540">
        <v>5413</v>
      </c>
      <c r="B104" s="541">
        <v>5</v>
      </c>
      <c r="C104" s="541" t="s">
        <v>3652</v>
      </c>
      <c r="D104" s="541">
        <v>10</v>
      </c>
      <c r="E104" s="542" t="s">
        <v>3653</v>
      </c>
      <c r="F104" s="541" t="s">
        <v>3643</v>
      </c>
      <c r="G104" s="405">
        <v>1</v>
      </c>
      <c r="H104" s="543" t="s">
        <v>3654</v>
      </c>
      <c r="I104" s="405">
        <v>3</v>
      </c>
      <c r="J104" s="543" t="s">
        <v>3636</v>
      </c>
      <c r="K104" s="405">
        <v>1</v>
      </c>
      <c r="L104" s="528" t="s">
        <v>3632</v>
      </c>
      <c r="M104" s="405">
        <v>5</v>
      </c>
      <c r="N104" s="524" t="s">
        <v>3574</v>
      </c>
      <c r="O104" s="405">
        <v>10</v>
      </c>
      <c r="P104" s="455" t="s">
        <v>3445</v>
      </c>
      <c r="Q104" s="455" t="s">
        <v>3445</v>
      </c>
      <c r="R104" s="455" t="s">
        <v>3445</v>
      </c>
      <c r="S104" s="455" t="s">
        <v>3445</v>
      </c>
      <c r="T104" s="456" t="s">
        <v>3445</v>
      </c>
      <c r="U104" s="494">
        <v>4950</v>
      </c>
      <c r="V104" s="486">
        <v>22950</v>
      </c>
    </row>
    <row r="105" spans="1:26" ht="14.25">
      <c r="A105" s="544">
        <v>5414</v>
      </c>
      <c r="B105" s="545">
        <v>5</v>
      </c>
      <c r="C105" s="546" t="s">
        <v>3655</v>
      </c>
      <c r="D105" s="546">
        <v>3</v>
      </c>
      <c r="E105" s="547" t="s">
        <v>3656</v>
      </c>
      <c r="F105" s="545" t="s">
        <v>3639</v>
      </c>
      <c r="G105" s="405">
        <v>2</v>
      </c>
      <c r="H105" s="548" t="s">
        <v>3657</v>
      </c>
      <c r="I105" s="405">
        <v>7</v>
      </c>
      <c r="J105" s="421"/>
      <c r="K105" s="405"/>
      <c r="L105" s="548" t="s">
        <v>3639</v>
      </c>
      <c r="M105" s="405">
        <v>1</v>
      </c>
      <c r="N105" s="524" t="s">
        <v>3574</v>
      </c>
      <c r="O105" s="405">
        <v>10</v>
      </c>
      <c r="P105" s="455" t="s">
        <v>3445</v>
      </c>
      <c r="Q105" s="455" t="s">
        <v>3445</v>
      </c>
      <c r="R105" s="455" t="s">
        <v>3445</v>
      </c>
      <c r="S105" s="455" t="s">
        <v>3445</v>
      </c>
      <c r="T105" s="456" t="s">
        <v>3445</v>
      </c>
      <c r="U105" s="499">
        <v>-27450</v>
      </c>
      <c r="V105" s="553">
        <v>-450</v>
      </c>
    </row>
    <row r="106" spans="1:26" ht="14.25">
      <c r="A106" s="540">
        <v>5415</v>
      </c>
      <c r="B106" s="541">
        <v>5</v>
      </c>
      <c r="C106" s="546" t="s">
        <v>3658</v>
      </c>
      <c r="D106" s="546">
        <v>3</v>
      </c>
      <c r="E106" s="547" t="s">
        <v>3659</v>
      </c>
      <c r="F106" s="516" t="s">
        <v>3605</v>
      </c>
      <c r="G106" s="405">
        <v>5</v>
      </c>
      <c r="H106" s="528" t="s">
        <v>3660</v>
      </c>
      <c r="I106" s="405">
        <v>5</v>
      </c>
      <c r="J106" s="554" t="s">
        <v>1735</v>
      </c>
      <c r="K106" s="405">
        <v>1</v>
      </c>
      <c r="L106" s="528" t="s">
        <v>3591</v>
      </c>
      <c r="M106" s="405">
        <v>1</v>
      </c>
      <c r="N106" s="524" t="s">
        <v>3574</v>
      </c>
      <c r="O106" s="405">
        <v>12</v>
      </c>
      <c r="P106" s="455" t="s">
        <v>3445</v>
      </c>
      <c r="Q106" s="455" t="s">
        <v>3445</v>
      </c>
      <c r="R106" s="455" t="s">
        <v>3445</v>
      </c>
      <c r="S106" s="455" t="s">
        <v>3445</v>
      </c>
      <c r="T106" s="456" t="s">
        <v>3445</v>
      </c>
      <c r="U106" s="499">
        <v>-33570</v>
      </c>
      <c r="V106" s="500">
        <v>-28970</v>
      </c>
    </row>
    <row r="107" spans="1:26" ht="14.25">
      <c r="A107" s="544">
        <v>5416</v>
      </c>
      <c r="B107" s="544">
        <v>5</v>
      </c>
      <c r="C107" s="555" t="s">
        <v>3661</v>
      </c>
      <c r="D107" s="555">
        <v>1</v>
      </c>
      <c r="E107" s="556" t="s">
        <v>3662</v>
      </c>
      <c r="F107" s="520" t="s">
        <v>3605</v>
      </c>
      <c r="G107" s="557">
        <v>5</v>
      </c>
      <c r="H107" s="558" t="s">
        <v>3663</v>
      </c>
      <c r="I107" s="557">
        <v>1</v>
      </c>
      <c r="J107" s="559"/>
      <c r="K107" s="557"/>
      <c r="L107" s="560" t="s">
        <v>3664</v>
      </c>
      <c r="M107" s="557">
        <v>5</v>
      </c>
      <c r="N107" s="561" t="s">
        <v>3574</v>
      </c>
      <c r="O107" s="557">
        <v>11</v>
      </c>
      <c r="P107" s="562" t="s">
        <v>3445</v>
      </c>
      <c r="Q107" s="562" t="s">
        <v>3445</v>
      </c>
      <c r="R107" s="562" t="s">
        <v>3445</v>
      </c>
      <c r="S107" s="562" t="s">
        <v>3445</v>
      </c>
      <c r="T107" s="563" t="s">
        <v>3445</v>
      </c>
      <c r="U107" s="564">
        <v>3150</v>
      </c>
      <c r="V107" s="565">
        <v>11350</v>
      </c>
      <c r="W107" s="566"/>
      <c r="X107" s="566"/>
      <c r="Y107" s="566"/>
      <c r="Z107" s="566"/>
    </row>
    <row r="108" spans="1:26" ht="14.25">
      <c r="A108" s="540">
        <v>5417</v>
      </c>
      <c r="B108" s="541">
        <v>5</v>
      </c>
      <c r="C108" s="546" t="s">
        <v>3665</v>
      </c>
      <c r="D108" s="546">
        <v>5</v>
      </c>
      <c r="E108" s="547" t="s">
        <v>3666</v>
      </c>
      <c r="F108" s="516" t="s">
        <v>3605</v>
      </c>
      <c r="G108" s="405">
        <v>5</v>
      </c>
      <c r="H108" s="528" t="s">
        <v>3581</v>
      </c>
      <c r="I108" s="405">
        <v>5</v>
      </c>
      <c r="J108" s="416"/>
      <c r="K108" s="405"/>
      <c r="L108" s="543" t="s">
        <v>3625</v>
      </c>
      <c r="M108" s="405">
        <v>1</v>
      </c>
      <c r="N108" s="524" t="s">
        <v>3574</v>
      </c>
      <c r="O108" s="405">
        <v>11</v>
      </c>
      <c r="P108" s="455" t="s">
        <v>3445</v>
      </c>
      <c r="Q108" s="455" t="s">
        <v>3445</v>
      </c>
      <c r="R108" s="455" t="s">
        <v>3445</v>
      </c>
      <c r="S108" s="455" t="s">
        <v>3445</v>
      </c>
      <c r="T108" s="456" t="s">
        <v>3445</v>
      </c>
      <c r="U108" s="494">
        <v>3150</v>
      </c>
      <c r="V108" s="486">
        <v>11350</v>
      </c>
    </row>
    <row r="109" spans="1:26" ht="14.25">
      <c r="A109" s="544">
        <v>5418</v>
      </c>
      <c r="B109" s="545">
        <v>5</v>
      </c>
      <c r="C109" s="546" t="s">
        <v>3667</v>
      </c>
      <c r="D109" s="546">
        <v>2</v>
      </c>
      <c r="E109" s="547" t="s">
        <v>3668</v>
      </c>
      <c r="F109" s="521" t="s">
        <v>3605</v>
      </c>
      <c r="G109" s="405">
        <v>3</v>
      </c>
      <c r="H109" s="468" t="s">
        <v>3584</v>
      </c>
      <c r="I109" s="405">
        <v>8</v>
      </c>
      <c r="J109" s="523" t="s">
        <v>3664</v>
      </c>
      <c r="K109" s="405">
        <v>1</v>
      </c>
      <c r="L109" s="523" t="s">
        <v>3568</v>
      </c>
      <c r="M109" s="405">
        <v>1</v>
      </c>
      <c r="N109" s="524" t="s">
        <v>3574</v>
      </c>
      <c r="O109" s="405">
        <v>13</v>
      </c>
      <c r="P109" s="422" t="s">
        <v>3403</v>
      </c>
      <c r="Q109" s="422" t="s">
        <v>3403</v>
      </c>
      <c r="R109" s="422" t="s">
        <v>3403</v>
      </c>
      <c r="S109" s="422" t="s">
        <v>3403</v>
      </c>
      <c r="T109" s="435" t="s">
        <v>3403</v>
      </c>
      <c r="U109" s="499">
        <v>-6390</v>
      </c>
      <c r="V109" s="500">
        <v>-4290</v>
      </c>
    </row>
    <row r="110" spans="1:26" ht="14.25">
      <c r="A110" s="540">
        <v>5419</v>
      </c>
      <c r="B110" s="541">
        <v>5</v>
      </c>
      <c r="C110" s="546" t="s">
        <v>3669</v>
      </c>
      <c r="D110" s="546">
        <v>50</v>
      </c>
      <c r="E110" s="547" t="s">
        <v>3670</v>
      </c>
      <c r="F110" s="516" t="s">
        <v>3605</v>
      </c>
      <c r="G110" s="405">
        <v>3</v>
      </c>
      <c r="H110" s="483" t="s">
        <v>3506</v>
      </c>
      <c r="I110" s="405">
        <v>8</v>
      </c>
      <c r="J110" s="528" t="s">
        <v>3590</v>
      </c>
      <c r="K110" s="405">
        <v>1</v>
      </c>
      <c r="L110" s="528" t="s">
        <v>3591</v>
      </c>
      <c r="M110" s="405">
        <v>1</v>
      </c>
      <c r="N110" s="524" t="s">
        <v>3574</v>
      </c>
      <c r="O110" s="405">
        <v>13</v>
      </c>
      <c r="P110" s="422" t="s">
        <v>3403</v>
      </c>
      <c r="Q110" s="422" t="s">
        <v>3403</v>
      </c>
      <c r="R110" s="422" t="s">
        <v>3403</v>
      </c>
      <c r="S110" s="422" t="s">
        <v>3403</v>
      </c>
      <c r="T110" s="435" t="s">
        <v>3403</v>
      </c>
      <c r="U110" s="499">
        <v>-6390</v>
      </c>
      <c r="V110" s="500">
        <v>-4290</v>
      </c>
    </row>
    <row r="111" spans="1:26" ht="14.25">
      <c r="A111" s="544">
        <v>5420</v>
      </c>
      <c r="B111" s="545">
        <v>5</v>
      </c>
      <c r="C111" s="545" t="s">
        <v>3671</v>
      </c>
      <c r="D111" s="545">
        <v>10</v>
      </c>
      <c r="E111" s="551" t="s">
        <v>3672</v>
      </c>
      <c r="F111" s="521" t="s">
        <v>3632</v>
      </c>
      <c r="G111" s="405">
        <v>3</v>
      </c>
      <c r="H111" s="468" t="s">
        <v>3608</v>
      </c>
      <c r="I111" s="405">
        <v>8</v>
      </c>
      <c r="J111" s="523" t="s">
        <v>3673</v>
      </c>
      <c r="K111" s="405">
        <v>1</v>
      </c>
      <c r="L111" s="523" t="s">
        <v>3632</v>
      </c>
      <c r="M111" s="405">
        <v>1</v>
      </c>
      <c r="N111" s="524" t="s">
        <v>3574</v>
      </c>
      <c r="O111" s="405">
        <v>13</v>
      </c>
      <c r="P111" s="455" t="s">
        <v>3445</v>
      </c>
      <c r="Q111" s="455" t="s">
        <v>3445</v>
      </c>
      <c r="R111" s="455" t="s">
        <v>3445</v>
      </c>
      <c r="S111" s="455" t="s">
        <v>3445</v>
      </c>
      <c r="T111" s="456" t="s">
        <v>3445</v>
      </c>
      <c r="U111" s="499">
        <v>-6390</v>
      </c>
      <c r="V111" s="500">
        <v>-4290</v>
      </c>
    </row>
    <row r="112" spans="1:26" ht="14.25">
      <c r="A112" s="540">
        <v>5421</v>
      </c>
      <c r="B112" s="541">
        <v>5</v>
      </c>
      <c r="C112" s="567" t="s">
        <v>2156</v>
      </c>
      <c r="D112" s="567">
        <v>5</v>
      </c>
      <c r="E112" s="568" t="s">
        <v>3674</v>
      </c>
      <c r="F112" s="516" t="s">
        <v>3675</v>
      </c>
      <c r="G112" s="405">
        <v>3</v>
      </c>
      <c r="H112" s="543" t="s">
        <v>3676</v>
      </c>
      <c r="I112" s="405">
        <v>1</v>
      </c>
      <c r="J112" s="528" t="s">
        <v>3581</v>
      </c>
      <c r="K112" s="405">
        <v>5</v>
      </c>
      <c r="L112" s="543" t="s">
        <v>3643</v>
      </c>
      <c r="M112" s="405">
        <v>1</v>
      </c>
      <c r="N112" s="524" t="s">
        <v>3574</v>
      </c>
      <c r="O112" s="405">
        <v>10</v>
      </c>
      <c r="P112" s="455" t="s">
        <v>3445</v>
      </c>
      <c r="Q112" s="455" t="s">
        <v>3445</v>
      </c>
      <c r="R112" s="455" t="s">
        <v>3445</v>
      </c>
      <c r="S112" s="455" t="s">
        <v>3445</v>
      </c>
      <c r="T112" s="456" t="s">
        <v>3445</v>
      </c>
      <c r="U112" s="499">
        <v>-8010</v>
      </c>
      <c r="V112" s="486">
        <v>990</v>
      </c>
    </row>
    <row r="113" spans="1:22" ht="14.25">
      <c r="A113" s="544">
        <v>5422</v>
      </c>
      <c r="B113" s="545">
        <v>5</v>
      </c>
      <c r="C113" s="569" t="s">
        <v>2158</v>
      </c>
      <c r="D113" s="569">
        <v>5</v>
      </c>
      <c r="E113" s="570" t="s">
        <v>3677</v>
      </c>
      <c r="F113" s="521" t="s">
        <v>3675</v>
      </c>
      <c r="G113" s="405">
        <v>3</v>
      </c>
      <c r="H113" s="548" t="s">
        <v>3676</v>
      </c>
      <c r="I113" s="405">
        <v>1</v>
      </c>
      <c r="J113" s="548" t="s">
        <v>3678</v>
      </c>
      <c r="K113" s="405">
        <v>1</v>
      </c>
      <c r="L113" s="523" t="s">
        <v>3568</v>
      </c>
      <c r="M113" s="405">
        <v>5</v>
      </c>
      <c r="N113" s="524" t="s">
        <v>3574</v>
      </c>
      <c r="O113" s="405">
        <v>10</v>
      </c>
      <c r="P113" s="455" t="s">
        <v>3445</v>
      </c>
      <c r="Q113" s="455" t="s">
        <v>3445</v>
      </c>
      <c r="R113" s="455" t="s">
        <v>3445</v>
      </c>
      <c r="S113" s="455" t="s">
        <v>3445</v>
      </c>
      <c r="T113" s="456" t="s">
        <v>3445</v>
      </c>
      <c r="U113" s="499">
        <v>-8010</v>
      </c>
      <c r="V113" s="486">
        <v>990</v>
      </c>
    </row>
    <row r="114" spans="1:22" ht="14.25">
      <c r="A114" s="540">
        <v>5423</v>
      </c>
      <c r="B114" s="541">
        <v>5</v>
      </c>
      <c r="C114" s="567" t="s">
        <v>2160</v>
      </c>
      <c r="D114" s="567">
        <v>2</v>
      </c>
      <c r="E114" s="568" t="s">
        <v>3679</v>
      </c>
      <c r="F114" s="516" t="s">
        <v>3680</v>
      </c>
      <c r="G114" s="405">
        <v>3</v>
      </c>
      <c r="H114" s="543" t="s">
        <v>3676</v>
      </c>
      <c r="I114" s="405">
        <v>1</v>
      </c>
      <c r="J114" s="528" t="s">
        <v>3581</v>
      </c>
      <c r="K114" s="405">
        <v>5</v>
      </c>
      <c r="L114" s="543" t="s">
        <v>3681</v>
      </c>
      <c r="M114" s="405">
        <v>1</v>
      </c>
      <c r="N114" s="524" t="s">
        <v>3574</v>
      </c>
      <c r="O114" s="405">
        <v>10</v>
      </c>
      <c r="P114" s="455" t="s">
        <v>3445</v>
      </c>
      <c r="Q114" s="455" t="s">
        <v>3445</v>
      </c>
      <c r="R114" s="455" t="s">
        <v>3445</v>
      </c>
      <c r="S114" s="455" t="s">
        <v>3445</v>
      </c>
      <c r="T114" s="456" t="s">
        <v>3445</v>
      </c>
      <c r="U114" s="499">
        <v>-8010</v>
      </c>
      <c r="V114" s="486">
        <v>990</v>
      </c>
    </row>
    <row r="115" spans="1:22" ht="14.25">
      <c r="A115" s="544">
        <v>5424</v>
      </c>
      <c r="B115" s="545">
        <v>5</v>
      </c>
      <c r="C115" s="545" t="s">
        <v>2162</v>
      </c>
      <c r="D115" s="545">
        <v>5</v>
      </c>
      <c r="E115" s="551" t="s">
        <v>3682</v>
      </c>
      <c r="F115" s="521" t="s">
        <v>3680</v>
      </c>
      <c r="G115" s="405">
        <v>3</v>
      </c>
      <c r="H115" s="548" t="s">
        <v>3676</v>
      </c>
      <c r="I115" s="405">
        <v>1</v>
      </c>
      <c r="J115" s="548" t="s">
        <v>3678</v>
      </c>
      <c r="K115" s="405">
        <v>1</v>
      </c>
      <c r="L115" s="523" t="s">
        <v>3568</v>
      </c>
      <c r="M115" s="405">
        <v>5</v>
      </c>
      <c r="N115" s="524" t="s">
        <v>3574</v>
      </c>
      <c r="O115" s="405">
        <v>10</v>
      </c>
      <c r="P115" s="455" t="s">
        <v>3445</v>
      </c>
      <c r="Q115" s="455" t="s">
        <v>3445</v>
      </c>
      <c r="R115" s="455" t="s">
        <v>3445</v>
      </c>
      <c r="S115" s="455" t="s">
        <v>3445</v>
      </c>
      <c r="T115" s="456" t="s">
        <v>3445</v>
      </c>
      <c r="U115" s="499">
        <v>-8010</v>
      </c>
      <c r="V115" s="486">
        <v>990</v>
      </c>
    </row>
    <row r="116" spans="1:22" ht="14.25">
      <c r="A116" s="540">
        <v>5425</v>
      </c>
      <c r="B116" s="541">
        <v>5</v>
      </c>
      <c r="C116" s="567" t="s">
        <v>3683</v>
      </c>
      <c r="D116" s="567">
        <v>2</v>
      </c>
      <c r="E116" s="568" t="s">
        <v>3684</v>
      </c>
      <c r="F116" s="516" t="s">
        <v>3568</v>
      </c>
      <c r="G116" s="405">
        <v>5</v>
      </c>
      <c r="H116" s="543" t="s">
        <v>3676</v>
      </c>
      <c r="I116" s="405">
        <v>1</v>
      </c>
      <c r="J116" s="543" t="s">
        <v>1757</v>
      </c>
      <c r="K116" s="405">
        <v>2</v>
      </c>
      <c r="L116" s="528" t="s">
        <v>3632</v>
      </c>
      <c r="M116" s="405">
        <v>5</v>
      </c>
      <c r="N116" s="524" t="s">
        <v>3574</v>
      </c>
      <c r="O116" s="405">
        <v>13</v>
      </c>
      <c r="P116" s="455" t="s">
        <v>3445</v>
      </c>
      <c r="Q116" s="455" t="s">
        <v>3445</v>
      </c>
      <c r="R116" s="455" t="s">
        <v>3445</v>
      </c>
      <c r="S116" s="455" t="s">
        <v>3445</v>
      </c>
      <c r="T116" s="456" t="s">
        <v>3445</v>
      </c>
      <c r="U116" s="494">
        <v>10350</v>
      </c>
      <c r="V116" s="486">
        <v>25350</v>
      </c>
    </row>
    <row r="117" spans="1:22" ht="14.25">
      <c r="A117" s="544">
        <v>5501</v>
      </c>
      <c r="B117" s="545">
        <v>5</v>
      </c>
      <c r="C117" s="545" t="s">
        <v>3685</v>
      </c>
      <c r="D117" s="545">
        <v>100</v>
      </c>
      <c r="E117" s="551" t="s">
        <v>3686</v>
      </c>
      <c r="F117" s="438" t="s">
        <v>3454</v>
      </c>
      <c r="G117" s="405">
        <v>3</v>
      </c>
      <c r="H117" s="434" t="s">
        <v>3486</v>
      </c>
      <c r="I117" s="405">
        <v>3</v>
      </c>
      <c r="J117" s="434" t="s">
        <v>3407</v>
      </c>
      <c r="K117" s="405">
        <v>3</v>
      </c>
      <c r="L117" s="434" t="s">
        <v>3441</v>
      </c>
      <c r="M117" s="405">
        <v>3</v>
      </c>
      <c r="N117" s="524" t="s">
        <v>3574</v>
      </c>
      <c r="O117" s="405">
        <v>12</v>
      </c>
      <c r="P117" s="422" t="s">
        <v>3403</v>
      </c>
      <c r="Q117" s="422" t="s">
        <v>3403</v>
      </c>
      <c r="R117" s="422" t="s">
        <v>3403</v>
      </c>
      <c r="S117" s="422" t="s">
        <v>3403</v>
      </c>
      <c r="T117" s="435" t="s">
        <v>3403</v>
      </c>
      <c r="U117" s="494">
        <v>1818</v>
      </c>
      <c r="V117" s="486">
        <v>2118</v>
      </c>
    </row>
    <row r="118" spans="1:22" ht="14.25">
      <c r="A118" s="540"/>
      <c r="B118" s="541">
        <v>5</v>
      </c>
      <c r="C118" s="541" t="s">
        <v>3687</v>
      </c>
      <c r="D118" s="541">
        <v>999</v>
      </c>
      <c r="E118" s="542" t="s">
        <v>3688</v>
      </c>
      <c r="F118" s="415" t="s">
        <v>3454</v>
      </c>
      <c r="G118" s="405">
        <v>3</v>
      </c>
      <c r="H118" s="427" t="s">
        <v>3486</v>
      </c>
      <c r="I118" s="405">
        <v>3</v>
      </c>
      <c r="J118" s="427" t="s">
        <v>3407</v>
      </c>
      <c r="K118" s="405">
        <v>3</v>
      </c>
      <c r="L118" s="416"/>
      <c r="M118" s="405"/>
      <c r="N118" s="524" t="s">
        <v>3574</v>
      </c>
      <c r="O118" s="405">
        <v>9</v>
      </c>
      <c r="P118" s="422" t="s">
        <v>3403</v>
      </c>
      <c r="Q118" s="422" t="s">
        <v>3403</v>
      </c>
      <c r="R118" s="422" t="s">
        <v>3403</v>
      </c>
      <c r="S118" s="422" t="s">
        <v>3403</v>
      </c>
      <c r="T118" s="435" t="s">
        <v>3403</v>
      </c>
      <c r="U118" s="499">
        <v>-774</v>
      </c>
      <c r="V118" s="500">
        <v>-774</v>
      </c>
    </row>
    <row r="119" spans="1:22" ht="14.25">
      <c r="A119" s="571">
        <v>5502</v>
      </c>
      <c r="B119" s="572">
        <v>6</v>
      </c>
      <c r="C119" s="572" t="s">
        <v>3689</v>
      </c>
      <c r="D119" s="572">
        <v>100</v>
      </c>
      <c r="E119" s="573" t="s">
        <v>3690</v>
      </c>
      <c r="F119" s="521" t="s">
        <v>3568</v>
      </c>
      <c r="G119" s="529">
        <v>2</v>
      </c>
      <c r="H119" s="574" t="s">
        <v>3691</v>
      </c>
      <c r="I119" s="405">
        <v>1</v>
      </c>
      <c r="J119" s="548" t="s">
        <v>3625</v>
      </c>
      <c r="K119" s="405">
        <v>6</v>
      </c>
      <c r="L119" s="530" t="s">
        <v>3496</v>
      </c>
      <c r="M119" s="405">
        <v>1</v>
      </c>
      <c r="N119" s="575" t="s">
        <v>3692</v>
      </c>
      <c r="O119" s="405">
        <v>11</v>
      </c>
      <c r="P119" s="455" t="s">
        <v>3445</v>
      </c>
      <c r="Q119" s="455" t="s">
        <v>3445</v>
      </c>
      <c r="R119" s="455" t="s">
        <v>3445</v>
      </c>
      <c r="S119" s="455" t="s">
        <v>3445</v>
      </c>
      <c r="T119" s="456" t="s">
        <v>3445</v>
      </c>
      <c r="U119" s="494">
        <v>192720</v>
      </c>
      <c r="V119" s="486">
        <v>252120</v>
      </c>
    </row>
    <row r="120" spans="1:22" ht="14.25">
      <c r="A120" s="576">
        <v>5504</v>
      </c>
      <c r="B120" s="577">
        <v>6</v>
      </c>
      <c r="C120" s="578" t="s">
        <v>3693</v>
      </c>
      <c r="D120" s="578">
        <v>1</v>
      </c>
      <c r="E120" s="579" t="s">
        <v>3694</v>
      </c>
      <c r="F120" s="516" t="s">
        <v>3605</v>
      </c>
      <c r="G120" s="405">
        <v>5</v>
      </c>
      <c r="H120" s="543" t="s">
        <v>3695</v>
      </c>
      <c r="I120" s="405">
        <v>6</v>
      </c>
      <c r="J120" s="416"/>
      <c r="K120" s="405"/>
      <c r="L120" s="483" t="s">
        <v>3502</v>
      </c>
      <c r="M120" s="405">
        <v>1</v>
      </c>
      <c r="N120" s="575" t="s">
        <v>3692</v>
      </c>
      <c r="O120" s="405">
        <v>12</v>
      </c>
      <c r="P120" s="455" t="s">
        <v>3445</v>
      </c>
      <c r="Q120" s="455" t="s">
        <v>3445</v>
      </c>
      <c r="R120" s="455" t="s">
        <v>3445</v>
      </c>
      <c r="S120" s="455" t="s">
        <v>3445</v>
      </c>
      <c r="T120" s="456" t="s">
        <v>3445</v>
      </c>
      <c r="U120" s="499">
        <v>-112605</v>
      </c>
      <c r="V120" s="500">
        <v>-104605</v>
      </c>
    </row>
    <row r="121" spans="1:22" ht="14.25">
      <c r="A121" s="571">
        <v>5505</v>
      </c>
      <c r="B121" s="572">
        <v>6</v>
      </c>
      <c r="C121" s="572" t="s">
        <v>3696</v>
      </c>
      <c r="D121" s="572">
        <v>10</v>
      </c>
      <c r="E121" s="573" t="s">
        <v>3697</v>
      </c>
      <c r="F121" s="572" t="s">
        <v>3698</v>
      </c>
      <c r="G121" s="405">
        <v>1</v>
      </c>
      <c r="H121" s="574" t="s">
        <v>3698</v>
      </c>
      <c r="I121" s="405">
        <v>3</v>
      </c>
      <c r="J121" s="548" t="s">
        <v>3636</v>
      </c>
      <c r="K121" s="405">
        <v>6</v>
      </c>
      <c r="L121" s="574" t="s">
        <v>3699</v>
      </c>
      <c r="M121" s="405">
        <v>1</v>
      </c>
      <c r="N121" s="575" t="s">
        <v>3692</v>
      </c>
      <c r="O121" s="405">
        <v>11</v>
      </c>
      <c r="P121" s="455" t="s">
        <v>3445</v>
      </c>
      <c r="Q121" s="455" t="s">
        <v>3445</v>
      </c>
      <c r="R121" s="455" t="s">
        <v>3445</v>
      </c>
      <c r="S121" s="455" t="s">
        <v>3445</v>
      </c>
      <c r="T121" s="456" t="s">
        <v>3445</v>
      </c>
      <c r="U121" s="499">
        <v>-90600</v>
      </c>
      <c r="V121" s="486">
        <v>7400</v>
      </c>
    </row>
    <row r="122" spans="1:22" ht="14.25">
      <c r="A122" s="576">
        <v>5506</v>
      </c>
      <c r="B122" s="577">
        <v>6</v>
      </c>
      <c r="C122" s="577" t="s">
        <v>3700</v>
      </c>
      <c r="D122" s="577">
        <v>10</v>
      </c>
      <c r="E122" s="580" t="s">
        <v>3701</v>
      </c>
      <c r="F122" s="577" t="s">
        <v>3699</v>
      </c>
      <c r="G122" s="405">
        <v>1</v>
      </c>
      <c r="H122" s="581" t="s">
        <v>3699</v>
      </c>
      <c r="I122" s="405">
        <v>3</v>
      </c>
      <c r="J122" s="543" t="s">
        <v>3636</v>
      </c>
      <c r="K122" s="405">
        <v>6</v>
      </c>
      <c r="L122" s="581" t="s">
        <v>3699</v>
      </c>
      <c r="M122" s="405">
        <v>1</v>
      </c>
      <c r="N122" s="575" t="s">
        <v>3692</v>
      </c>
      <c r="O122" s="405">
        <v>11</v>
      </c>
      <c r="P122" s="455" t="s">
        <v>3445</v>
      </c>
      <c r="Q122" s="455" t="s">
        <v>3445</v>
      </c>
      <c r="R122" s="455" t="s">
        <v>3445</v>
      </c>
      <c r="S122" s="455" t="s">
        <v>3445</v>
      </c>
      <c r="T122" s="456" t="s">
        <v>3445</v>
      </c>
      <c r="U122" s="499">
        <v>-90600</v>
      </c>
      <c r="V122" s="486">
        <v>7400</v>
      </c>
    </row>
    <row r="123" spans="1:22" ht="14.25">
      <c r="A123" s="571">
        <v>5507</v>
      </c>
      <c r="B123" s="572">
        <v>6</v>
      </c>
      <c r="C123" s="572" t="s">
        <v>3702</v>
      </c>
      <c r="D123" s="572">
        <v>10</v>
      </c>
      <c r="E123" s="573" t="s">
        <v>3703</v>
      </c>
      <c r="F123" s="572" t="s">
        <v>3704</v>
      </c>
      <c r="G123" s="405">
        <v>1</v>
      </c>
      <c r="H123" s="574" t="s">
        <v>3704</v>
      </c>
      <c r="I123" s="405">
        <v>3</v>
      </c>
      <c r="J123" s="548" t="s">
        <v>3636</v>
      </c>
      <c r="K123" s="405">
        <v>6</v>
      </c>
      <c r="L123" s="574" t="s">
        <v>3691</v>
      </c>
      <c r="M123" s="405">
        <v>1</v>
      </c>
      <c r="N123" s="575" t="s">
        <v>3692</v>
      </c>
      <c r="O123" s="405">
        <v>11</v>
      </c>
      <c r="P123" s="455" t="s">
        <v>3445</v>
      </c>
      <c r="Q123" s="455" t="s">
        <v>3445</v>
      </c>
      <c r="R123" s="455" t="s">
        <v>3445</v>
      </c>
      <c r="S123" s="455" t="s">
        <v>3445</v>
      </c>
      <c r="T123" s="456" t="s">
        <v>3445</v>
      </c>
      <c r="U123" s="499">
        <v>-90600</v>
      </c>
      <c r="V123" s="486">
        <v>7400</v>
      </c>
    </row>
    <row r="124" spans="1:22" ht="14.25">
      <c r="A124" s="576">
        <v>5508</v>
      </c>
      <c r="B124" s="577">
        <v>6</v>
      </c>
      <c r="C124" s="577" t="s">
        <v>3705</v>
      </c>
      <c r="D124" s="577">
        <v>10</v>
      </c>
      <c r="E124" s="580" t="s">
        <v>3706</v>
      </c>
      <c r="F124" s="577" t="s">
        <v>3707</v>
      </c>
      <c r="G124" s="405">
        <v>1</v>
      </c>
      <c r="H124" s="581" t="s">
        <v>3707</v>
      </c>
      <c r="I124" s="405">
        <v>3</v>
      </c>
      <c r="J124" s="543" t="s">
        <v>3636</v>
      </c>
      <c r="K124" s="405">
        <v>6</v>
      </c>
      <c r="L124" s="581" t="s">
        <v>3704</v>
      </c>
      <c r="M124" s="405">
        <v>1</v>
      </c>
      <c r="N124" s="575" t="s">
        <v>3692</v>
      </c>
      <c r="O124" s="405">
        <v>11</v>
      </c>
      <c r="P124" s="455" t="s">
        <v>3445</v>
      </c>
      <c r="Q124" s="455" t="s">
        <v>3445</v>
      </c>
      <c r="R124" s="455" t="s">
        <v>3445</v>
      </c>
      <c r="S124" s="455" t="s">
        <v>3445</v>
      </c>
      <c r="T124" s="456" t="s">
        <v>3445</v>
      </c>
      <c r="U124" s="499">
        <v>-90600</v>
      </c>
      <c r="V124" s="486">
        <v>7400</v>
      </c>
    </row>
    <row r="125" spans="1:22" ht="14.25">
      <c r="A125" s="571">
        <v>5509</v>
      </c>
      <c r="B125" s="572">
        <v>6</v>
      </c>
      <c r="C125" s="572" t="s">
        <v>3708</v>
      </c>
      <c r="D125" s="572">
        <v>10</v>
      </c>
      <c r="E125" s="573" t="s">
        <v>3709</v>
      </c>
      <c r="F125" s="572" t="s">
        <v>3710</v>
      </c>
      <c r="G125" s="405">
        <v>1</v>
      </c>
      <c r="H125" s="574" t="s">
        <v>3710</v>
      </c>
      <c r="I125" s="405">
        <v>3</v>
      </c>
      <c r="J125" s="548" t="s">
        <v>3636</v>
      </c>
      <c r="K125" s="405">
        <v>6</v>
      </c>
      <c r="L125" s="574" t="s">
        <v>3710</v>
      </c>
      <c r="M125" s="405">
        <v>1</v>
      </c>
      <c r="N125" s="575" t="s">
        <v>3692</v>
      </c>
      <c r="O125" s="405">
        <v>11</v>
      </c>
      <c r="P125" s="455" t="s">
        <v>3445</v>
      </c>
      <c r="Q125" s="455" t="s">
        <v>3445</v>
      </c>
      <c r="R125" s="455" t="s">
        <v>3445</v>
      </c>
      <c r="S125" s="455" t="s">
        <v>3445</v>
      </c>
      <c r="T125" s="456" t="s">
        <v>3445</v>
      </c>
      <c r="U125" s="499">
        <v>-90600</v>
      </c>
      <c r="V125" s="486">
        <v>7400</v>
      </c>
    </row>
    <row r="126" spans="1:22" ht="14.25">
      <c r="A126" s="576">
        <v>5510</v>
      </c>
      <c r="B126" s="577">
        <v>6</v>
      </c>
      <c r="C126" s="577" t="s">
        <v>3711</v>
      </c>
      <c r="D126" s="577">
        <v>10</v>
      </c>
      <c r="E126" s="580" t="s">
        <v>3712</v>
      </c>
      <c r="F126" s="577" t="s">
        <v>3704</v>
      </c>
      <c r="G126" s="405">
        <v>1</v>
      </c>
      <c r="H126" s="581" t="s">
        <v>3713</v>
      </c>
      <c r="I126" s="405">
        <v>3</v>
      </c>
      <c r="J126" s="543" t="s">
        <v>3636</v>
      </c>
      <c r="K126" s="405">
        <v>6</v>
      </c>
      <c r="L126" s="581" t="s">
        <v>3698</v>
      </c>
      <c r="M126" s="405">
        <v>1</v>
      </c>
      <c r="N126" s="575" t="s">
        <v>3692</v>
      </c>
      <c r="O126" s="405">
        <v>11</v>
      </c>
      <c r="P126" s="455" t="s">
        <v>3445</v>
      </c>
      <c r="Q126" s="455" t="s">
        <v>3445</v>
      </c>
      <c r="R126" s="455" t="s">
        <v>3445</v>
      </c>
      <c r="S126" s="455" t="s">
        <v>3445</v>
      </c>
      <c r="T126" s="456" t="s">
        <v>3445</v>
      </c>
      <c r="U126" s="499">
        <v>-90600</v>
      </c>
      <c r="V126" s="486">
        <v>7400</v>
      </c>
    </row>
    <row r="127" spans="1:22" ht="14.25">
      <c r="A127" s="571">
        <v>5511</v>
      </c>
      <c r="B127" s="572">
        <v>6</v>
      </c>
      <c r="C127" s="572" t="s">
        <v>3714</v>
      </c>
      <c r="D127" s="572">
        <v>10</v>
      </c>
      <c r="E127" s="573" t="s">
        <v>3715</v>
      </c>
      <c r="F127" s="572" t="s">
        <v>3704</v>
      </c>
      <c r="G127" s="405">
        <v>1</v>
      </c>
      <c r="H127" s="574" t="s">
        <v>3716</v>
      </c>
      <c r="I127" s="405">
        <v>3</v>
      </c>
      <c r="J127" s="548" t="s">
        <v>3636</v>
      </c>
      <c r="K127" s="405">
        <v>6</v>
      </c>
      <c r="L127" s="574" t="s">
        <v>3691</v>
      </c>
      <c r="M127" s="405">
        <v>1</v>
      </c>
      <c r="N127" s="575" t="s">
        <v>3692</v>
      </c>
      <c r="O127" s="405">
        <v>11</v>
      </c>
      <c r="P127" s="455" t="s">
        <v>3445</v>
      </c>
      <c r="Q127" s="455" t="s">
        <v>3445</v>
      </c>
      <c r="R127" s="455" t="s">
        <v>3445</v>
      </c>
      <c r="S127" s="455" t="s">
        <v>3445</v>
      </c>
      <c r="T127" s="456" t="s">
        <v>3445</v>
      </c>
      <c r="U127" s="499">
        <v>-90600</v>
      </c>
      <c r="V127" s="486">
        <v>7400</v>
      </c>
    </row>
    <row r="128" spans="1:22" ht="14.25">
      <c r="A128" s="576">
        <v>5512</v>
      </c>
      <c r="B128" s="577">
        <v>6</v>
      </c>
      <c r="C128" s="578" t="s">
        <v>3717</v>
      </c>
      <c r="D128" s="578">
        <v>1</v>
      </c>
      <c r="E128" s="579" t="s">
        <v>3718</v>
      </c>
      <c r="F128" s="582" t="s">
        <v>3719</v>
      </c>
      <c r="G128" s="405">
        <v>2</v>
      </c>
      <c r="H128" s="581" t="s">
        <v>3720</v>
      </c>
      <c r="I128" s="405">
        <v>7</v>
      </c>
      <c r="J128" s="416"/>
      <c r="K128" s="405"/>
      <c r="L128" s="581" t="s">
        <v>3691</v>
      </c>
      <c r="M128" s="405">
        <v>1</v>
      </c>
      <c r="N128" s="575" t="s">
        <v>3692</v>
      </c>
      <c r="O128" s="405">
        <v>10</v>
      </c>
      <c r="P128" s="455" t="s">
        <v>3445</v>
      </c>
      <c r="Q128" s="455" t="s">
        <v>3445</v>
      </c>
      <c r="R128" s="455" t="s">
        <v>3445</v>
      </c>
      <c r="S128" s="455" t="s">
        <v>3445</v>
      </c>
      <c r="T128" s="456" t="s">
        <v>3445</v>
      </c>
      <c r="U128" s="499">
        <v>-162600</v>
      </c>
      <c r="V128" s="500">
        <v>-600</v>
      </c>
    </row>
    <row r="129" spans="1:22" ht="14.25">
      <c r="A129" s="571">
        <v>5513</v>
      </c>
      <c r="B129" s="572">
        <v>6</v>
      </c>
      <c r="C129" s="578" t="s">
        <v>3721</v>
      </c>
      <c r="D129" s="578">
        <v>3</v>
      </c>
      <c r="E129" s="579" t="s">
        <v>3722</v>
      </c>
      <c r="F129" s="535" t="s">
        <v>3605</v>
      </c>
      <c r="G129" s="405">
        <v>5</v>
      </c>
      <c r="H129" s="548" t="s">
        <v>3723</v>
      </c>
      <c r="I129" s="405">
        <v>1</v>
      </c>
      <c r="J129" s="523" t="s">
        <v>3660</v>
      </c>
      <c r="K129" s="405">
        <v>5</v>
      </c>
      <c r="L129" s="548" t="s">
        <v>3642</v>
      </c>
      <c r="M129" s="405">
        <v>1</v>
      </c>
      <c r="N129" s="575" t="s">
        <v>3692</v>
      </c>
      <c r="O129" s="405">
        <v>12</v>
      </c>
      <c r="P129" s="455" t="s">
        <v>3445</v>
      </c>
      <c r="Q129" s="455" t="s">
        <v>3445</v>
      </c>
      <c r="R129" s="455" t="s">
        <v>3445</v>
      </c>
      <c r="S129" s="455" t="s">
        <v>3445</v>
      </c>
      <c r="T129" s="456" t="s">
        <v>3445</v>
      </c>
      <c r="U129" s="494">
        <v>1200</v>
      </c>
      <c r="V129" s="486">
        <v>12200</v>
      </c>
    </row>
    <row r="130" spans="1:22" ht="14.25">
      <c r="A130" s="576">
        <v>5514</v>
      </c>
      <c r="B130" s="577">
        <v>6</v>
      </c>
      <c r="C130" s="578" t="s">
        <v>3724</v>
      </c>
      <c r="D130" s="578">
        <v>1</v>
      </c>
      <c r="E130" s="579" t="s">
        <v>3725</v>
      </c>
      <c r="F130" s="583" t="s">
        <v>3605</v>
      </c>
      <c r="G130" s="405">
        <v>5</v>
      </c>
      <c r="H130" s="543" t="s">
        <v>3663</v>
      </c>
      <c r="I130" s="405">
        <v>1</v>
      </c>
      <c r="J130" s="543" t="s">
        <v>3663</v>
      </c>
      <c r="K130" s="405">
        <v>1</v>
      </c>
      <c r="L130" s="584" t="s">
        <v>3664</v>
      </c>
      <c r="M130" s="405">
        <v>5</v>
      </c>
      <c r="N130" s="575" t="s">
        <v>3692</v>
      </c>
      <c r="O130" s="405">
        <v>12</v>
      </c>
      <c r="P130" s="455" t="s">
        <v>3445</v>
      </c>
      <c r="Q130" s="455" t="s">
        <v>3445</v>
      </c>
      <c r="R130" s="455" t="s">
        <v>3445</v>
      </c>
      <c r="S130" s="455" t="s">
        <v>3445</v>
      </c>
      <c r="T130" s="456" t="s">
        <v>3445</v>
      </c>
      <c r="U130" s="494">
        <v>1200</v>
      </c>
      <c r="V130" s="486">
        <v>12200</v>
      </c>
    </row>
    <row r="131" spans="1:22" ht="14.25">
      <c r="A131" s="571">
        <v>5515</v>
      </c>
      <c r="B131" s="572">
        <v>6</v>
      </c>
      <c r="C131" s="578" t="s">
        <v>3726</v>
      </c>
      <c r="D131" s="578">
        <v>5</v>
      </c>
      <c r="E131" s="579" t="s">
        <v>3727</v>
      </c>
      <c r="F131" s="583" t="s">
        <v>3605</v>
      </c>
      <c r="G131" s="405">
        <v>5</v>
      </c>
      <c r="H131" s="548" t="s">
        <v>1757</v>
      </c>
      <c r="I131" s="405">
        <v>1</v>
      </c>
      <c r="J131" s="523" t="s">
        <v>3581</v>
      </c>
      <c r="K131" s="405">
        <v>5</v>
      </c>
      <c r="L131" s="552" t="s">
        <v>3625</v>
      </c>
      <c r="M131" s="405">
        <v>1</v>
      </c>
      <c r="N131" s="575" t="s">
        <v>3692</v>
      </c>
      <c r="O131" s="405">
        <v>12</v>
      </c>
      <c r="P131" s="455" t="s">
        <v>3445</v>
      </c>
      <c r="Q131" s="455" t="s">
        <v>3445</v>
      </c>
      <c r="R131" s="455" t="s">
        <v>3445</v>
      </c>
      <c r="S131" s="455" t="s">
        <v>3445</v>
      </c>
      <c r="T131" s="456" t="s">
        <v>3445</v>
      </c>
      <c r="U131" s="494">
        <v>1200</v>
      </c>
      <c r="V131" s="486">
        <v>12200</v>
      </c>
    </row>
    <row r="132" spans="1:22" ht="14.25">
      <c r="A132" s="576">
        <v>5516</v>
      </c>
      <c r="B132" s="577">
        <v>6</v>
      </c>
      <c r="C132" s="578" t="s">
        <v>3728</v>
      </c>
      <c r="D132" s="578">
        <v>2</v>
      </c>
      <c r="E132" s="579" t="s">
        <v>3729</v>
      </c>
      <c r="F132" s="516" t="s">
        <v>3605</v>
      </c>
      <c r="G132" s="405">
        <v>7</v>
      </c>
      <c r="H132" s="528" t="s">
        <v>3664</v>
      </c>
      <c r="I132" s="405">
        <v>5</v>
      </c>
      <c r="J132" s="416"/>
      <c r="K132" s="405"/>
      <c r="L132" s="528" t="s">
        <v>3632</v>
      </c>
      <c r="M132" s="405">
        <v>1</v>
      </c>
      <c r="N132" s="575" t="s">
        <v>3692</v>
      </c>
      <c r="O132" s="405">
        <v>13</v>
      </c>
      <c r="P132" s="422" t="s">
        <v>3403</v>
      </c>
      <c r="Q132" s="422" t="s">
        <v>3403</v>
      </c>
      <c r="R132" s="422" t="s">
        <v>3403</v>
      </c>
      <c r="S132" s="422" t="s">
        <v>3403</v>
      </c>
      <c r="T132" s="435" t="s">
        <v>3403</v>
      </c>
      <c r="U132" s="499">
        <v>-10860</v>
      </c>
      <c r="V132" s="500">
        <v>-5760</v>
      </c>
    </row>
    <row r="133" spans="1:22" ht="14.25">
      <c r="A133" s="571">
        <v>5517</v>
      </c>
      <c r="B133" s="572">
        <v>6</v>
      </c>
      <c r="C133" s="578" t="s">
        <v>3730</v>
      </c>
      <c r="D133" s="578">
        <v>5</v>
      </c>
      <c r="E133" s="579" t="s">
        <v>3731</v>
      </c>
      <c r="F133" s="521" t="s">
        <v>3605</v>
      </c>
      <c r="G133" s="405">
        <v>5</v>
      </c>
      <c r="H133" s="548" t="s">
        <v>1763</v>
      </c>
      <c r="I133" s="405">
        <v>4</v>
      </c>
      <c r="J133" s="548" t="s">
        <v>1763</v>
      </c>
      <c r="K133" s="405">
        <v>1</v>
      </c>
      <c r="L133" s="548" t="s">
        <v>3643</v>
      </c>
      <c r="M133" s="405">
        <v>1</v>
      </c>
      <c r="N133" s="575" t="s">
        <v>3692</v>
      </c>
      <c r="O133" s="405">
        <v>11</v>
      </c>
      <c r="P133" s="455" t="s">
        <v>3445</v>
      </c>
      <c r="Q133" s="455" t="s">
        <v>3445</v>
      </c>
      <c r="R133" s="455" t="s">
        <v>3445</v>
      </c>
      <c r="S133" s="455" t="s">
        <v>3445</v>
      </c>
      <c r="T133" s="456" t="s">
        <v>3445</v>
      </c>
      <c r="U133" s="499">
        <v>-4200</v>
      </c>
      <c r="V133" s="486">
        <v>15800</v>
      </c>
    </row>
    <row r="134" spans="1:22" ht="14.25">
      <c r="A134" s="576">
        <v>5518</v>
      </c>
      <c r="B134" s="577">
        <v>6</v>
      </c>
      <c r="C134" s="578" t="s">
        <v>3732</v>
      </c>
      <c r="D134" s="578">
        <v>50</v>
      </c>
      <c r="E134" s="579" t="s">
        <v>3733</v>
      </c>
      <c r="F134" s="516" t="s">
        <v>3569</v>
      </c>
      <c r="G134" s="405">
        <v>7</v>
      </c>
      <c r="H134" s="528" t="s">
        <v>3590</v>
      </c>
      <c r="I134" s="405">
        <v>5</v>
      </c>
      <c r="J134" s="416"/>
      <c r="K134" s="405"/>
      <c r="L134" s="528" t="s">
        <v>3632</v>
      </c>
      <c r="M134" s="405">
        <v>1</v>
      </c>
      <c r="N134" s="575" t="s">
        <v>3692</v>
      </c>
      <c r="O134" s="405">
        <v>13</v>
      </c>
      <c r="P134" s="455" t="s">
        <v>3445</v>
      </c>
      <c r="Q134" s="422" t="s">
        <v>3403</v>
      </c>
      <c r="R134" s="455" t="s">
        <v>3445</v>
      </c>
      <c r="S134" s="455" t="s">
        <v>3445</v>
      </c>
      <c r="T134" s="456" t="s">
        <v>3445</v>
      </c>
      <c r="U134" s="499">
        <v>-10860</v>
      </c>
      <c r="V134" s="500">
        <v>-5760</v>
      </c>
    </row>
    <row r="135" spans="1:22" ht="14.25">
      <c r="A135" s="571">
        <v>5519</v>
      </c>
      <c r="B135" s="572">
        <v>6</v>
      </c>
      <c r="C135" s="572" t="s">
        <v>3734</v>
      </c>
      <c r="D135" s="572">
        <v>10</v>
      </c>
      <c r="E135" s="573" t="s">
        <v>3735</v>
      </c>
      <c r="F135" s="521" t="s">
        <v>3632</v>
      </c>
      <c r="G135" s="405">
        <v>5</v>
      </c>
      <c r="H135" s="523" t="s">
        <v>3673</v>
      </c>
      <c r="I135" s="405">
        <v>7</v>
      </c>
      <c r="J135" s="421"/>
      <c r="K135" s="405"/>
      <c r="L135" s="523" t="s">
        <v>3568</v>
      </c>
      <c r="M135" s="405">
        <v>1</v>
      </c>
      <c r="N135" s="575" t="s">
        <v>3692</v>
      </c>
      <c r="O135" s="405">
        <v>13</v>
      </c>
      <c r="P135" s="455" t="s">
        <v>3445</v>
      </c>
      <c r="Q135" s="455" t="s">
        <v>3445</v>
      </c>
      <c r="R135" s="455" t="s">
        <v>3445</v>
      </c>
      <c r="S135" s="455" t="s">
        <v>3445</v>
      </c>
      <c r="T135" s="456" t="s">
        <v>3445</v>
      </c>
      <c r="U135" s="499">
        <v>-10860</v>
      </c>
      <c r="V135" s="500">
        <v>-5760</v>
      </c>
    </row>
    <row r="136" spans="1:22" ht="14.25">
      <c r="A136" s="576">
        <v>5520</v>
      </c>
      <c r="B136" s="577">
        <v>6</v>
      </c>
      <c r="C136" s="577" t="s">
        <v>3736</v>
      </c>
      <c r="D136" s="577">
        <v>2</v>
      </c>
      <c r="E136" s="580" t="s">
        <v>3737</v>
      </c>
      <c r="F136" s="577" t="s">
        <v>3713</v>
      </c>
      <c r="G136" s="405">
        <v>2</v>
      </c>
      <c r="H136" s="581" t="s">
        <v>3738</v>
      </c>
      <c r="I136" s="405">
        <v>2</v>
      </c>
      <c r="J136" s="543" t="s">
        <v>1757</v>
      </c>
      <c r="K136" s="405">
        <v>6</v>
      </c>
      <c r="L136" s="581" t="s">
        <v>3704</v>
      </c>
      <c r="M136" s="405">
        <v>1</v>
      </c>
      <c r="N136" s="575" t="s">
        <v>3692</v>
      </c>
      <c r="O136" s="405">
        <v>11</v>
      </c>
      <c r="P136" s="455" t="s">
        <v>3445</v>
      </c>
      <c r="Q136" s="455" t="s">
        <v>3445</v>
      </c>
      <c r="R136" s="455" t="s">
        <v>3445</v>
      </c>
      <c r="S136" s="455" t="s">
        <v>3445</v>
      </c>
      <c r="T136" s="456" t="s">
        <v>3445</v>
      </c>
      <c r="U136" s="499">
        <v>-72600</v>
      </c>
      <c r="V136" s="486">
        <v>27400</v>
      </c>
    </row>
    <row r="137" spans="1:22" ht="14.25">
      <c r="A137" s="571">
        <v>5521</v>
      </c>
      <c r="B137" s="572">
        <v>6</v>
      </c>
      <c r="C137" s="572" t="s">
        <v>3739</v>
      </c>
      <c r="D137" s="572">
        <v>2</v>
      </c>
      <c r="E137" s="573" t="s">
        <v>3740</v>
      </c>
      <c r="F137" s="577" t="s">
        <v>3713</v>
      </c>
      <c r="G137" s="405">
        <v>2</v>
      </c>
      <c r="H137" s="574" t="s">
        <v>3738</v>
      </c>
      <c r="I137" s="405">
        <v>2</v>
      </c>
      <c r="J137" s="548" t="s">
        <v>3695</v>
      </c>
      <c r="K137" s="405">
        <v>6</v>
      </c>
      <c r="L137" s="574" t="s">
        <v>3704</v>
      </c>
      <c r="M137" s="405">
        <v>1</v>
      </c>
      <c r="N137" s="575" t="s">
        <v>3692</v>
      </c>
      <c r="O137" s="405">
        <v>11</v>
      </c>
      <c r="P137" s="455" t="s">
        <v>3445</v>
      </c>
      <c r="Q137" s="455" t="s">
        <v>3445</v>
      </c>
      <c r="R137" s="455" t="s">
        <v>3445</v>
      </c>
      <c r="S137" s="455" t="s">
        <v>3445</v>
      </c>
      <c r="T137" s="456" t="s">
        <v>3445</v>
      </c>
      <c r="U137" s="499">
        <v>-72600</v>
      </c>
      <c r="V137" s="486">
        <v>27400</v>
      </c>
    </row>
    <row r="138" spans="1:22" ht="14.25">
      <c r="A138" s="576">
        <v>5522</v>
      </c>
      <c r="B138" s="577">
        <v>6</v>
      </c>
      <c r="C138" s="577" t="s">
        <v>3741</v>
      </c>
      <c r="D138" s="577">
        <v>2</v>
      </c>
      <c r="E138" s="580" t="s">
        <v>3742</v>
      </c>
      <c r="F138" s="577" t="s">
        <v>3713</v>
      </c>
      <c r="G138" s="405">
        <v>2</v>
      </c>
      <c r="H138" s="581" t="s">
        <v>3738</v>
      </c>
      <c r="I138" s="405">
        <v>2</v>
      </c>
      <c r="J138" s="543" t="s">
        <v>3723</v>
      </c>
      <c r="K138" s="405">
        <v>6</v>
      </c>
      <c r="L138" s="581" t="s">
        <v>3704</v>
      </c>
      <c r="M138" s="405">
        <v>1</v>
      </c>
      <c r="N138" s="575" t="s">
        <v>3692</v>
      </c>
      <c r="O138" s="405">
        <v>11</v>
      </c>
      <c r="P138" s="455" t="s">
        <v>3445</v>
      </c>
      <c r="Q138" s="455" t="s">
        <v>3445</v>
      </c>
      <c r="R138" s="455" t="s">
        <v>3445</v>
      </c>
      <c r="S138" s="455" t="s">
        <v>3445</v>
      </c>
      <c r="T138" s="456" t="s">
        <v>3445</v>
      </c>
      <c r="U138" s="499">
        <v>-72600</v>
      </c>
      <c r="V138" s="486">
        <v>27400</v>
      </c>
    </row>
    <row r="139" spans="1:22" ht="14.25">
      <c r="A139" s="571"/>
      <c r="B139" s="572">
        <v>6</v>
      </c>
      <c r="C139" s="572" t="s">
        <v>3743</v>
      </c>
      <c r="D139" s="572">
        <v>999</v>
      </c>
      <c r="E139" s="573" t="s">
        <v>3744</v>
      </c>
      <c r="F139" s="521" t="s">
        <v>3605</v>
      </c>
      <c r="G139" s="585">
        <v>7</v>
      </c>
      <c r="H139" s="523" t="s">
        <v>3664</v>
      </c>
      <c r="I139" s="585">
        <v>5</v>
      </c>
      <c r="J139" s="421"/>
      <c r="K139" s="585"/>
      <c r="L139" s="421"/>
      <c r="M139" s="585"/>
      <c r="N139" s="575" t="s">
        <v>3692</v>
      </c>
      <c r="O139" s="405">
        <v>12</v>
      </c>
      <c r="P139" s="422" t="s">
        <v>3403</v>
      </c>
      <c r="Q139" s="422" t="s">
        <v>3403</v>
      </c>
      <c r="R139" s="455" t="s">
        <v>3445</v>
      </c>
      <c r="S139" s="455" t="s">
        <v>3445</v>
      </c>
      <c r="T139" s="586" t="s">
        <v>3445</v>
      </c>
      <c r="U139" s="499">
        <v>-52440</v>
      </c>
      <c r="V139" s="500">
        <v>-52440</v>
      </c>
    </row>
    <row r="140" spans="1:22" ht="40.9" customHeight="1">
      <c r="A140" s="2112" t="s">
        <v>3745</v>
      </c>
      <c r="B140" s="1915"/>
      <c r="C140" s="1915"/>
      <c r="D140" s="1915"/>
      <c r="E140" s="1915"/>
      <c r="F140" s="1915"/>
      <c r="G140" s="1915"/>
      <c r="H140" s="1915"/>
      <c r="I140" s="1915"/>
      <c r="J140" s="1915"/>
      <c r="K140" s="1915"/>
      <c r="L140" s="1915"/>
      <c r="M140" s="1915"/>
      <c r="N140" s="1915"/>
      <c r="O140" s="1915"/>
      <c r="P140" s="1915"/>
      <c r="Q140" s="1915"/>
      <c r="R140" s="1915"/>
      <c r="S140" s="1915"/>
      <c r="T140" s="1915"/>
      <c r="U140" s="1915"/>
      <c r="V140" s="1915"/>
    </row>
    <row r="141" spans="1:22" ht="21" customHeight="1">
      <c r="A141" s="398" t="s">
        <v>3380</v>
      </c>
      <c r="B141" s="399" t="s">
        <v>3381</v>
      </c>
      <c r="C141" s="399" t="s">
        <v>3382</v>
      </c>
      <c r="D141" s="587" t="s">
        <v>3746</v>
      </c>
      <c r="E141" s="399" t="s">
        <v>3747</v>
      </c>
      <c r="F141" s="399" t="s">
        <v>3384</v>
      </c>
      <c r="G141" s="399" t="s">
        <v>3385</v>
      </c>
      <c r="H141" s="399" t="s">
        <v>3386</v>
      </c>
      <c r="I141" s="399" t="s">
        <v>3387</v>
      </c>
      <c r="J141" s="399" t="s">
        <v>3386</v>
      </c>
      <c r="K141" s="399" t="s">
        <v>3387</v>
      </c>
      <c r="L141" s="399" t="s">
        <v>3386</v>
      </c>
      <c r="M141" s="399" t="s">
        <v>3391</v>
      </c>
      <c r="N141" s="399" t="s">
        <v>3748</v>
      </c>
      <c r="O141" s="588" t="s">
        <v>3749</v>
      </c>
      <c r="P141" s="399" t="s">
        <v>3747</v>
      </c>
      <c r="Q141" s="1915"/>
      <c r="R141" s="1915"/>
      <c r="S141" s="1915"/>
      <c r="T141" s="1915"/>
      <c r="U141" s="1915"/>
      <c r="V141" s="1915"/>
    </row>
    <row r="142" spans="1:22" ht="14.25">
      <c r="A142" s="402">
        <v>5001</v>
      </c>
      <c r="B142" s="403">
        <v>1</v>
      </c>
      <c r="C142" s="403" t="s">
        <v>3397</v>
      </c>
      <c r="D142" s="403">
        <v>999</v>
      </c>
      <c r="E142" s="404" t="s">
        <v>3398</v>
      </c>
      <c r="F142" s="403" t="s">
        <v>3410</v>
      </c>
      <c r="G142" s="405">
        <v>1</v>
      </c>
      <c r="H142" s="406" t="s">
        <v>3400</v>
      </c>
      <c r="I142" s="405">
        <v>1</v>
      </c>
      <c r="J142" s="406"/>
      <c r="K142" s="405"/>
      <c r="L142" s="406" t="s">
        <v>3411</v>
      </c>
      <c r="M142" s="405">
        <v>1</v>
      </c>
      <c r="N142" s="406" t="s">
        <v>3402</v>
      </c>
      <c r="O142" s="405">
        <v>3</v>
      </c>
      <c r="P142" s="403">
        <v>55</v>
      </c>
      <c r="Q142" s="1915"/>
      <c r="R142" s="1915"/>
      <c r="S142" s="1915"/>
      <c r="T142" s="1915"/>
      <c r="U142" s="1915"/>
      <c r="V142" s="1915"/>
    </row>
    <row r="143" spans="1:22" ht="14.25">
      <c r="A143" s="412">
        <v>5002</v>
      </c>
      <c r="B143" s="413">
        <v>1</v>
      </c>
      <c r="C143" s="413" t="s">
        <v>3405</v>
      </c>
      <c r="D143" s="413">
        <v>100</v>
      </c>
      <c r="E143" s="414" t="s">
        <v>3406</v>
      </c>
      <c r="F143" s="415" t="s">
        <v>3407</v>
      </c>
      <c r="G143" s="405">
        <v>5</v>
      </c>
      <c r="H143" s="416"/>
      <c r="I143" s="405"/>
      <c r="J143" s="416"/>
      <c r="K143" s="405"/>
      <c r="L143" s="416" t="s">
        <v>3411</v>
      </c>
      <c r="M143" s="405">
        <v>1</v>
      </c>
      <c r="N143" s="416" t="s">
        <v>3402</v>
      </c>
      <c r="O143" s="405">
        <v>6</v>
      </c>
      <c r="P143" s="413">
        <v>180</v>
      </c>
      <c r="Q143" s="1915"/>
      <c r="R143" s="1915"/>
      <c r="S143" s="1915"/>
      <c r="T143" s="1915"/>
      <c r="U143" s="1915"/>
      <c r="V143" s="1915"/>
    </row>
    <row r="144" spans="1:22" ht="14.25">
      <c r="A144" s="420">
        <v>5003</v>
      </c>
      <c r="B144" s="59">
        <v>1</v>
      </c>
      <c r="C144" s="59" t="s">
        <v>3408</v>
      </c>
      <c r="D144" s="59">
        <v>999</v>
      </c>
      <c r="E144" s="61" t="s">
        <v>3409</v>
      </c>
      <c r="F144" s="59" t="s">
        <v>3410</v>
      </c>
      <c r="G144" s="405">
        <v>1</v>
      </c>
      <c r="H144" s="434" t="s">
        <v>3486</v>
      </c>
      <c r="I144" s="405">
        <v>1</v>
      </c>
      <c r="J144" s="421"/>
      <c r="K144" s="405"/>
      <c r="L144" s="421" t="s">
        <v>3411</v>
      </c>
      <c r="M144" s="405">
        <v>1</v>
      </c>
      <c r="N144" s="421" t="s">
        <v>3402</v>
      </c>
      <c r="O144" s="405">
        <v>3</v>
      </c>
      <c r="P144" s="59">
        <v>85</v>
      </c>
      <c r="Q144" s="1915"/>
      <c r="R144" s="1915"/>
      <c r="S144" s="1915"/>
      <c r="T144" s="1915"/>
      <c r="U144" s="1915"/>
      <c r="V144" s="1915"/>
    </row>
    <row r="145" spans="1:22" ht="14.25">
      <c r="A145" s="412">
        <v>5004</v>
      </c>
      <c r="B145" s="413">
        <v>1</v>
      </c>
      <c r="C145" s="413" t="s">
        <v>3412</v>
      </c>
      <c r="D145" s="413">
        <v>30</v>
      </c>
      <c r="E145" s="414" t="s">
        <v>1344</v>
      </c>
      <c r="F145" s="415" t="s">
        <v>3441</v>
      </c>
      <c r="G145" s="405">
        <v>2</v>
      </c>
      <c r="H145" s="416" t="s">
        <v>3413</v>
      </c>
      <c r="I145" s="405">
        <v>3</v>
      </c>
      <c r="J145" s="416"/>
      <c r="K145" s="405"/>
      <c r="L145" s="427" t="s">
        <v>3467</v>
      </c>
      <c r="M145" s="405">
        <v>1</v>
      </c>
      <c r="N145" s="416" t="s">
        <v>3402</v>
      </c>
      <c r="O145" s="405">
        <v>6</v>
      </c>
      <c r="P145" s="413">
        <v>135</v>
      </c>
      <c r="Q145" s="1915"/>
      <c r="R145" s="1915"/>
      <c r="S145" s="1915"/>
      <c r="T145" s="1915"/>
      <c r="U145" s="1915"/>
      <c r="V145" s="1915"/>
    </row>
    <row r="146" spans="1:22" ht="14.25">
      <c r="A146" s="420">
        <v>5005</v>
      </c>
      <c r="B146" s="59">
        <v>1</v>
      </c>
      <c r="C146" s="59" t="s">
        <v>3416</v>
      </c>
      <c r="D146" s="59">
        <v>50</v>
      </c>
      <c r="E146" s="61" t="s">
        <v>3417</v>
      </c>
      <c r="F146" s="438" t="s">
        <v>3414</v>
      </c>
      <c r="G146" s="405">
        <v>1</v>
      </c>
      <c r="H146" s="421" t="s">
        <v>3399</v>
      </c>
      <c r="I146" s="405">
        <v>1</v>
      </c>
      <c r="J146" s="421"/>
      <c r="K146" s="405"/>
      <c r="L146" s="434" t="s">
        <v>3435</v>
      </c>
      <c r="M146" s="405">
        <v>1</v>
      </c>
      <c r="N146" s="421" t="s">
        <v>3402</v>
      </c>
      <c r="O146" s="405">
        <v>3</v>
      </c>
      <c r="P146" s="59">
        <v>95</v>
      </c>
    </row>
    <row r="147" spans="1:22" ht="14.25">
      <c r="A147" s="412">
        <v>5006</v>
      </c>
      <c r="B147" s="413">
        <v>1</v>
      </c>
      <c r="C147" s="413" t="s">
        <v>3418</v>
      </c>
      <c r="D147" s="413">
        <v>50</v>
      </c>
      <c r="E147" s="414" t="s">
        <v>3419</v>
      </c>
      <c r="F147" s="415" t="s">
        <v>3414</v>
      </c>
      <c r="G147" s="405">
        <v>2</v>
      </c>
      <c r="H147" s="416" t="s">
        <v>3420</v>
      </c>
      <c r="I147" s="405">
        <v>3</v>
      </c>
      <c r="J147" s="416"/>
      <c r="K147" s="405"/>
      <c r="L147" s="416" t="s">
        <v>3410</v>
      </c>
      <c r="M147" s="405">
        <v>1</v>
      </c>
      <c r="N147" s="416" t="s">
        <v>3402</v>
      </c>
      <c r="O147" s="405">
        <v>6</v>
      </c>
      <c r="P147" s="413">
        <v>115</v>
      </c>
    </row>
    <row r="148" spans="1:22" ht="14.25">
      <c r="A148" s="420">
        <v>5007</v>
      </c>
      <c r="B148" s="59">
        <v>1</v>
      </c>
      <c r="C148" s="59" t="s">
        <v>3421</v>
      </c>
      <c r="D148" s="59">
        <v>50</v>
      </c>
      <c r="E148" s="61" t="s">
        <v>3422</v>
      </c>
      <c r="F148" s="438" t="s">
        <v>3414</v>
      </c>
      <c r="G148" s="405">
        <v>1</v>
      </c>
      <c r="H148" s="434" t="s">
        <v>3423</v>
      </c>
      <c r="I148" s="405">
        <v>1</v>
      </c>
      <c r="J148" s="421"/>
      <c r="K148" s="405"/>
      <c r="L148" s="421" t="s">
        <v>3413</v>
      </c>
      <c r="M148" s="405">
        <v>1</v>
      </c>
      <c r="N148" s="421" t="s">
        <v>3402</v>
      </c>
      <c r="O148" s="405">
        <v>3</v>
      </c>
      <c r="P148" s="59">
        <v>115</v>
      </c>
    </row>
    <row r="149" spans="1:22" ht="14.25">
      <c r="A149" s="412">
        <v>5008</v>
      </c>
      <c r="B149" s="413">
        <v>1</v>
      </c>
      <c r="C149" s="413" t="s">
        <v>3424</v>
      </c>
      <c r="D149" s="413">
        <v>50</v>
      </c>
      <c r="E149" s="414" t="s">
        <v>3425</v>
      </c>
      <c r="F149" s="415" t="s">
        <v>3460</v>
      </c>
      <c r="G149" s="405">
        <v>2</v>
      </c>
      <c r="H149" s="427" t="s">
        <v>3486</v>
      </c>
      <c r="I149" s="405">
        <v>1</v>
      </c>
      <c r="J149" s="416"/>
      <c r="K149" s="405"/>
      <c r="L149" s="416" t="s">
        <v>3410</v>
      </c>
      <c r="M149" s="405">
        <v>1</v>
      </c>
      <c r="N149" s="416" t="s">
        <v>3402</v>
      </c>
      <c r="O149" s="405">
        <v>4</v>
      </c>
      <c r="P149" s="413">
        <v>125</v>
      </c>
    </row>
    <row r="150" spans="1:22" ht="14.25">
      <c r="A150" s="420">
        <v>5009</v>
      </c>
      <c r="B150" s="59">
        <v>1</v>
      </c>
      <c r="C150" s="59" t="s">
        <v>3426</v>
      </c>
      <c r="D150" s="59">
        <v>50</v>
      </c>
      <c r="E150" s="61" t="s">
        <v>3427</v>
      </c>
      <c r="F150" s="438" t="s">
        <v>3423</v>
      </c>
      <c r="G150" s="405">
        <v>1</v>
      </c>
      <c r="H150" s="421" t="s">
        <v>3420</v>
      </c>
      <c r="I150" s="405">
        <v>4</v>
      </c>
      <c r="J150" s="421"/>
      <c r="K150" s="405"/>
      <c r="L150" s="434" t="s">
        <v>3435</v>
      </c>
      <c r="M150" s="405">
        <v>1</v>
      </c>
      <c r="N150" s="421" t="s">
        <v>3402</v>
      </c>
      <c r="O150" s="405">
        <v>6</v>
      </c>
      <c r="P150" s="59">
        <v>115</v>
      </c>
    </row>
    <row r="151" spans="1:22" ht="14.25">
      <c r="A151" s="447">
        <v>5101</v>
      </c>
      <c r="B151" s="448">
        <v>2</v>
      </c>
      <c r="C151" s="448" t="s">
        <v>3430</v>
      </c>
      <c r="D151" s="448">
        <v>999</v>
      </c>
      <c r="E151" s="449" t="s">
        <v>3431</v>
      </c>
      <c r="F151" s="415" t="s">
        <v>3435</v>
      </c>
      <c r="G151" s="405">
        <v>2</v>
      </c>
      <c r="H151" s="427" t="s">
        <v>3486</v>
      </c>
      <c r="I151" s="405">
        <v>1</v>
      </c>
      <c r="J151" s="416"/>
      <c r="K151" s="405"/>
      <c r="L151" s="427" t="s">
        <v>3457</v>
      </c>
      <c r="M151" s="405">
        <v>1</v>
      </c>
      <c r="N151" s="427" t="s">
        <v>3415</v>
      </c>
      <c r="O151" s="405">
        <v>4</v>
      </c>
      <c r="P151" s="448">
        <v>165</v>
      </c>
    </row>
    <row r="152" spans="1:22" ht="14.25">
      <c r="A152" s="442">
        <v>5102</v>
      </c>
      <c r="B152" s="443">
        <v>2</v>
      </c>
      <c r="C152" s="443" t="s">
        <v>3433</v>
      </c>
      <c r="D152" s="443">
        <v>100</v>
      </c>
      <c r="E152" s="444" t="s">
        <v>3434</v>
      </c>
      <c r="F152" s="454" t="s">
        <v>3497</v>
      </c>
      <c r="G152" s="405">
        <v>1</v>
      </c>
      <c r="H152" s="434" t="s">
        <v>3435</v>
      </c>
      <c r="I152" s="405">
        <v>7</v>
      </c>
      <c r="J152" s="421"/>
      <c r="K152" s="405"/>
      <c r="L152" s="434" t="s">
        <v>3454</v>
      </c>
      <c r="M152" s="405">
        <v>1</v>
      </c>
      <c r="N152" s="434" t="s">
        <v>3415</v>
      </c>
      <c r="O152" s="405">
        <v>9</v>
      </c>
      <c r="P152" s="443">
        <v>553</v>
      </c>
    </row>
    <row r="153" spans="1:22" ht="14.25">
      <c r="A153" s="447">
        <v>5103</v>
      </c>
      <c r="B153" s="448">
        <v>2</v>
      </c>
      <c r="C153" s="448" t="s">
        <v>3437</v>
      </c>
      <c r="D153" s="448">
        <v>100</v>
      </c>
      <c r="E153" s="449" t="s">
        <v>3438</v>
      </c>
      <c r="F153" s="415" t="s">
        <v>3448</v>
      </c>
      <c r="G153" s="405">
        <v>1</v>
      </c>
      <c r="H153" s="427" t="s">
        <v>3414</v>
      </c>
      <c r="I153" s="405">
        <v>1</v>
      </c>
      <c r="J153" s="416"/>
      <c r="K153" s="405"/>
      <c r="L153" s="416" t="s">
        <v>3401</v>
      </c>
      <c r="M153" s="405">
        <v>1</v>
      </c>
      <c r="N153" s="427" t="s">
        <v>3415</v>
      </c>
      <c r="O153" s="405">
        <v>3</v>
      </c>
      <c r="P153" s="448">
        <v>115</v>
      </c>
    </row>
    <row r="154" spans="1:22" ht="14.25">
      <c r="A154" s="442">
        <v>5104</v>
      </c>
      <c r="B154" s="443">
        <v>2</v>
      </c>
      <c r="C154" s="443" t="s">
        <v>3439</v>
      </c>
      <c r="D154" s="443">
        <v>999</v>
      </c>
      <c r="E154" s="444" t="s">
        <v>3440</v>
      </c>
      <c r="F154" s="438" t="s">
        <v>3464</v>
      </c>
      <c r="G154" s="405">
        <v>1</v>
      </c>
      <c r="H154" s="434" t="s">
        <v>3407</v>
      </c>
      <c r="I154" s="405">
        <v>6</v>
      </c>
      <c r="J154" s="421"/>
      <c r="K154" s="405"/>
      <c r="L154" s="434" t="s">
        <v>3423</v>
      </c>
      <c r="M154" s="405">
        <v>1</v>
      </c>
      <c r="N154" s="434" t="s">
        <v>3415</v>
      </c>
      <c r="O154" s="405">
        <v>8</v>
      </c>
      <c r="P154" s="443">
        <v>285</v>
      </c>
    </row>
    <row r="155" spans="1:22" ht="14.25">
      <c r="A155" s="447">
        <v>5105</v>
      </c>
      <c r="B155" s="448">
        <v>2</v>
      </c>
      <c r="C155" s="448" t="s">
        <v>3442</v>
      </c>
      <c r="D155" s="448">
        <v>100</v>
      </c>
      <c r="E155" s="449" t="s">
        <v>3443</v>
      </c>
      <c r="F155" s="481" t="s">
        <v>3444</v>
      </c>
      <c r="G155" s="405">
        <v>1</v>
      </c>
      <c r="H155" s="416"/>
      <c r="I155" s="405"/>
      <c r="J155" s="416"/>
      <c r="K155" s="405"/>
      <c r="L155" s="427" t="s">
        <v>3414</v>
      </c>
      <c r="M155" s="405">
        <v>1</v>
      </c>
      <c r="N155" s="427" t="s">
        <v>3415</v>
      </c>
      <c r="O155" s="405">
        <v>2</v>
      </c>
      <c r="P155" s="448">
        <v>225</v>
      </c>
    </row>
    <row r="156" spans="1:22" ht="14.25">
      <c r="A156" s="442">
        <v>5106</v>
      </c>
      <c r="B156" s="443">
        <v>2</v>
      </c>
      <c r="C156" s="443" t="s">
        <v>3446</v>
      </c>
      <c r="D156" s="443">
        <v>50</v>
      </c>
      <c r="E156" s="444" t="s">
        <v>3447</v>
      </c>
      <c r="F156" s="438" t="s">
        <v>3414</v>
      </c>
      <c r="G156" s="405">
        <v>1</v>
      </c>
      <c r="H156" s="434" t="s">
        <v>3448</v>
      </c>
      <c r="I156" s="405">
        <v>1</v>
      </c>
      <c r="J156" s="434" t="s">
        <v>3463</v>
      </c>
      <c r="K156" s="405">
        <v>1</v>
      </c>
      <c r="L156" s="434" t="s">
        <v>3441</v>
      </c>
      <c r="M156" s="405">
        <v>1</v>
      </c>
      <c r="N156" s="434" t="s">
        <v>3415</v>
      </c>
      <c r="O156" s="405">
        <v>4</v>
      </c>
      <c r="P156" s="443">
        <v>185</v>
      </c>
    </row>
    <row r="157" spans="1:22" ht="14.25">
      <c r="A157" s="447">
        <v>5107</v>
      </c>
      <c r="B157" s="448">
        <v>2</v>
      </c>
      <c r="C157" s="448" t="s">
        <v>3449</v>
      </c>
      <c r="D157" s="448">
        <v>50</v>
      </c>
      <c r="E157" s="449" t="s">
        <v>3450</v>
      </c>
      <c r="F157" s="415" t="s">
        <v>3414</v>
      </c>
      <c r="G157" s="405">
        <v>1</v>
      </c>
      <c r="H157" s="427" t="s">
        <v>3451</v>
      </c>
      <c r="I157" s="405">
        <v>1</v>
      </c>
      <c r="J157" s="427" t="s">
        <v>3463</v>
      </c>
      <c r="K157" s="405">
        <v>1</v>
      </c>
      <c r="L157" s="427" t="s">
        <v>3457</v>
      </c>
      <c r="M157" s="405">
        <v>1</v>
      </c>
      <c r="N157" s="427" t="s">
        <v>3415</v>
      </c>
      <c r="O157" s="405">
        <v>4</v>
      </c>
      <c r="P157" s="448">
        <v>185</v>
      </c>
    </row>
    <row r="158" spans="1:22" ht="14.25">
      <c r="A158" s="442">
        <v>5108</v>
      </c>
      <c r="B158" s="443">
        <v>2</v>
      </c>
      <c r="C158" s="443" t="s">
        <v>3452</v>
      </c>
      <c r="D158" s="443">
        <v>50</v>
      </c>
      <c r="E158" s="444" t="s">
        <v>3453</v>
      </c>
      <c r="F158" s="438" t="s">
        <v>3414</v>
      </c>
      <c r="G158" s="405">
        <v>1</v>
      </c>
      <c r="H158" s="434" t="s">
        <v>3454</v>
      </c>
      <c r="I158" s="405">
        <v>1</v>
      </c>
      <c r="J158" s="434" t="s">
        <v>3463</v>
      </c>
      <c r="K158" s="405">
        <v>1</v>
      </c>
      <c r="L158" s="434" t="s">
        <v>3435</v>
      </c>
      <c r="M158" s="405">
        <v>1</v>
      </c>
      <c r="N158" s="434" t="s">
        <v>3415</v>
      </c>
      <c r="O158" s="405">
        <v>4</v>
      </c>
      <c r="P158" s="443">
        <v>185</v>
      </c>
    </row>
    <row r="159" spans="1:22" ht="14.25">
      <c r="A159" s="447">
        <v>5109</v>
      </c>
      <c r="B159" s="448">
        <v>2</v>
      </c>
      <c r="C159" s="448" t="s">
        <v>3455</v>
      </c>
      <c r="D159" s="448">
        <v>50</v>
      </c>
      <c r="E159" s="449" t="s">
        <v>3456</v>
      </c>
      <c r="F159" s="415" t="s">
        <v>3414</v>
      </c>
      <c r="G159" s="405">
        <v>1</v>
      </c>
      <c r="H159" s="427" t="s">
        <v>3457</v>
      </c>
      <c r="I159" s="405">
        <v>1</v>
      </c>
      <c r="J159" s="427" t="s">
        <v>3463</v>
      </c>
      <c r="K159" s="405">
        <v>1</v>
      </c>
      <c r="L159" s="427" t="s">
        <v>3435</v>
      </c>
      <c r="M159" s="405">
        <v>1</v>
      </c>
      <c r="N159" s="427" t="s">
        <v>3415</v>
      </c>
      <c r="O159" s="405">
        <v>4</v>
      </c>
      <c r="P159" s="448">
        <v>185</v>
      </c>
    </row>
    <row r="160" spans="1:22" ht="14.25">
      <c r="A160" s="442">
        <v>5110</v>
      </c>
      <c r="B160" s="443">
        <v>2</v>
      </c>
      <c r="C160" s="443" t="s">
        <v>3458</v>
      </c>
      <c r="D160" s="443">
        <v>50</v>
      </c>
      <c r="E160" s="444" t="s">
        <v>3459</v>
      </c>
      <c r="F160" s="438" t="s">
        <v>3414</v>
      </c>
      <c r="G160" s="405">
        <v>1</v>
      </c>
      <c r="H160" s="434" t="s">
        <v>3460</v>
      </c>
      <c r="I160" s="405">
        <v>1</v>
      </c>
      <c r="J160" s="434" t="s">
        <v>3463</v>
      </c>
      <c r="K160" s="405">
        <v>1</v>
      </c>
      <c r="L160" s="434" t="s">
        <v>3435</v>
      </c>
      <c r="M160" s="405">
        <v>1</v>
      </c>
      <c r="N160" s="434" t="s">
        <v>3415</v>
      </c>
      <c r="O160" s="405">
        <v>4</v>
      </c>
      <c r="P160" s="443">
        <v>185</v>
      </c>
    </row>
    <row r="161" spans="1:16" ht="14.25">
      <c r="A161" s="447">
        <v>5111</v>
      </c>
      <c r="B161" s="448">
        <v>2</v>
      </c>
      <c r="C161" s="448" t="s">
        <v>3461</v>
      </c>
      <c r="D161" s="448">
        <v>20</v>
      </c>
      <c r="E161" s="449" t="s">
        <v>3462</v>
      </c>
      <c r="F161" s="415" t="s">
        <v>3463</v>
      </c>
      <c r="G161" s="405">
        <v>3</v>
      </c>
      <c r="H161" s="427" t="s">
        <v>3464</v>
      </c>
      <c r="I161" s="405">
        <v>2</v>
      </c>
      <c r="J161" s="416"/>
      <c r="K161" s="405"/>
      <c r="L161" s="427" t="s">
        <v>3750</v>
      </c>
      <c r="M161" s="405">
        <v>1</v>
      </c>
      <c r="N161" s="427" t="s">
        <v>3415</v>
      </c>
      <c r="O161" s="405">
        <v>6</v>
      </c>
      <c r="P161" s="448">
        <v>225</v>
      </c>
    </row>
    <row r="162" spans="1:16" ht="14.25">
      <c r="A162" s="442">
        <v>5112</v>
      </c>
      <c r="B162" s="443">
        <v>2</v>
      </c>
      <c r="C162" s="443" t="s">
        <v>3465</v>
      </c>
      <c r="D162" s="443">
        <v>40</v>
      </c>
      <c r="E162" s="444" t="s">
        <v>3466</v>
      </c>
      <c r="F162" s="454" t="s">
        <v>3543</v>
      </c>
      <c r="G162" s="405">
        <v>1</v>
      </c>
      <c r="H162" s="434" t="s">
        <v>3467</v>
      </c>
      <c r="I162" s="405">
        <v>4</v>
      </c>
      <c r="J162" s="434" t="s">
        <v>3432</v>
      </c>
      <c r="K162" s="405">
        <v>2</v>
      </c>
      <c r="L162" s="434" t="s">
        <v>3407</v>
      </c>
      <c r="M162" s="405">
        <v>1</v>
      </c>
      <c r="N162" s="434" t="s">
        <v>3415</v>
      </c>
      <c r="O162" s="405">
        <v>8</v>
      </c>
      <c r="P162" s="443">
        <v>525</v>
      </c>
    </row>
    <row r="163" spans="1:16" ht="14.25">
      <c r="A163" s="447">
        <v>5113</v>
      </c>
      <c r="B163" s="448">
        <v>2</v>
      </c>
      <c r="C163" s="448" t="s">
        <v>3468</v>
      </c>
      <c r="D163" s="448">
        <v>50</v>
      </c>
      <c r="E163" s="449" t="s">
        <v>3469</v>
      </c>
      <c r="F163" s="415" t="s">
        <v>3414</v>
      </c>
      <c r="G163" s="405">
        <v>2</v>
      </c>
      <c r="H163" s="427" t="s">
        <v>3470</v>
      </c>
      <c r="I163" s="405">
        <v>4</v>
      </c>
      <c r="J163" s="416"/>
      <c r="K163" s="405"/>
      <c r="L163" s="427" t="s">
        <v>3451</v>
      </c>
      <c r="M163" s="405">
        <v>1</v>
      </c>
      <c r="N163" s="427" t="s">
        <v>3415</v>
      </c>
      <c r="O163" s="405">
        <v>7</v>
      </c>
      <c r="P163" s="448">
        <v>225</v>
      </c>
    </row>
    <row r="164" spans="1:16" ht="14.25">
      <c r="A164" s="442">
        <v>5114</v>
      </c>
      <c r="B164" s="443">
        <v>2</v>
      </c>
      <c r="C164" s="443" t="s">
        <v>3471</v>
      </c>
      <c r="D164" s="443">
        <v>50</v>
      </c>
      <c r="E164" s="444" t="s">
        <v>3472</v>
      </c>
      <c r="F164" s="438" t="s">
        <v>3414</v>
      </c>
      <c r="G164" s="405">
        <v>3</v>
      </c>
      <c r="H164" s="434" t="s">
        <v>3454</v>
      </c>
      <c r="I164" s="405">
        <v>2</v>
      </c>
      <c r="J164" s="421"/>
      <c r="K164" s="405"/>
      <c r="L164" s="434" t="s">
        <v>3435</v>
      </c>
      <c r="M164" s="405">
        <v>1</v>
      </c>
      <c r="N164" s="434" t="s">
        <v>3415</v>
      </c>
      <c r="O164" s="405">
        <v>6</v>
      </c>
      <c r="P164" s="443">
        <v>225</v>
      </c>
    </row>
    <row r="165" spans="1:16" ht="14.25">
      <c r="A165" s="447">
        <v>5115</v>
      </c>
      <c r="B165" s="448">
        <v>2</v>
      </c>
      <c r="C165" s="448" t="s">
        <v>3473</v>
      </c>
      <c r="D165" s="448">
        <v>50</v>
      </c>
      <c r="E165" s="449" t="s">
        <v>3474</v>
      </c>
      <c r="F165" s="415" t="s">
        <v>3414</v>
      </c>
      <c r="G165" s="405">
        <v>3</v>
      </c>
      <c r="H165" s="427" t="s">
        <v>3457</v>
      </c>
      <c r="I165" s="405">
        <v>2</v>
      </c>
      <c r="J165" s="416"/>
      <c r="K165" s="405"/>
      <c r="L165" s="427" t="s">
        <v>3435</v>
      </c>
      <c r="M165" s="405">
        <v>1</v>
      </c>
      <c r="N165" s="427" t="s">
        <v>3415</v>
      </c>
      <c r="O165" s="405">
        <v>6</v>
      </c>
      <c r="P165" s="448">
        <v>225</v>
      </c>
    </row>
    <row r="166" spans="1:16" ht="14.25">
      <c r="A166" s="442">
        <v>5116</v>
      </c>
      <c r="B166" s="443">
        <v>2</v>
      </c>
      <c r="C166" s="443" t="s">
        <v>3475</v>
      </c>
      <c r="D166" s="443">
        <v>50</v>
      </c>
      <c r="E166" s="444" t="s">
        <v>3476</v>
      </c>
      <c r="F166" s="438" t="s">
        <v>3414</v>
      </c>
      <c r="G166" s="405">
        <v>3</v>
      </c>
      <c r="H166" s="434" t="s">
        <v>3451</v>
      </c>
      <c r="I166" s="405">
        <v>2</v>
      </c>
      <c r="J166" s="421"/>
      <c r="K166" s="405"/>
      <c r="L166" s="434" t="s">
        <v>3407</v>
      </c>
      <c r="M166" s="405">
        <v>1</v>
      </c>
      <c r="N166" s="434" t="s">
        <v>3415</v>
      </c>
      <c r="O166" s="405">
        <v>6</v>
      </c>
      <c r="P166" s="443">
        <v>225</v>
      </c>
    </row>
    <row r="167" spans="1:16" ht="14.25">
      <c r="A167" s="447">
        <v>5117</v>
      </c>
      <c r="B167" s="448">
        <v>2</v>
      </c>
      <c r="C167" s="448" t="s">
        <v>3477</v>
      </c>
      <c r="D167" s="448">
        <v>50</v>
      </c>
      <c r="E167" s="449" t="s">
        <v>3478</v>
      </c>
      <c r="F167" s="415" t="s">
        <v>3414</v>
      </c>
      <c r="G167" s="405">
        <v>3</v>
      </c>
      <c r="H167" s="427" t="s">
        <v>3448</v>
      </c>
      <c r="I167" s="405">
        <v>2</v>
      </c>
      <c r="J167" s="416"/>
      <c r="K167" s="405"/>
      <c r="L167" s="427" t="s">
        <v>3435</v>
      </c>
      <c r="M167" s="405">
        <v>1</v>
      </c>
      <c r="N167" s="427" t="s">
        <v>3415</v>
      </c>
      <c r="O167" s="405">
        <v>6</v>
      </c>
      <c r="P167" s="448">
        <v>225</v>
      </c>
    </row>
    <row r="168" spans="1:16" ht="14.25">
      <c r="A168" s="442">
        <v>5118</v>
      </c>
      <c r="B168" s="443">
        <v>2</v>
      </c>
      <c r="C168" s="443" t="s">
        <v>3479</v>
      </c>
      <c r="D168" s="443">
        <v>50</v>
      </c>
      <c r="E168" s="444" t="s">
        <v>3480</v>
      </c>
      <c r="F168" s="438" t="s">
        <v>3414</v>
      </c>
      <c r="G168" s="405">
        <v>3</v>
      </c>
      <c r="H168" s="434" t="s">
        <v>3460</v>
      </c>
      <c r="I168" s="405">
        <v>2</v>
      </c>
      <c r="J168" s="421"/>
      <c r="K168" s="405"/>
      <c r="L168" s="434" t="s">
        <v>3464</v>
      </c>
      <c r="M168" s="405">
        <v>1</v>
      </c>
      <c r="N168" s="434" t="s">
        <v>3415</v>
      </c>
      <c r="O168" s="405">
        <v>6</v>
      </c>
      <c r="P168" s="443">
        <v>225</v>
      </c>
    </row>
    <row r="169" spans="1:16" ht="14.25">
      <c r="A169" s="447">
        <v>5119</v>
      </c>
      <c r="B169" s="448">
        <v>2</v>
      </c>
      <c r="C169" s="448" t="s">
        <v>3481</v>
      </c>
      <c r="D169" s="448">
        <v>2</v>
      </c>
      <c r="E169" s="449" t="s">
        <v>3482</v>
      </c>
      <c r="F169" s="415" t="s">
        <v>3750</v>
      </c>
      <c r="G169" s="405">
        <v>3</v>
      </c>
      <c r="H169" s="483" t="s">
        <v>3483</v>
      </c>
      <c r="I169" s="405">
        <v>3</v>
      </c>
      <c r="J169" s="416"/>
      <c r="K169" s="405"/>
      <c r="L169" s="427" t="s">
        <v>3432</v>
      </c>
      <c r="M169" s="405">
        <v>1</v>
      </c>
      <c r="N169" s="427" t="s">
        <v>3415</v>
      </c>
      <c r="O169" s="405">
        <v>7</v>
      </c>
      <c r="P169" s="448">
        <v>1025</v>
      </c>
    </row>
    <row r="170" spans="1:16" ht="14.25">
      <c r="A170" s="442">
        <v>5120</v>
      </c>
      <c r="B170" s="443">
        <v>2</v>
      </c>
      <c r="C170" s="443" t="s">
        <v>3484</v>
      </c>
      <c r="D170" s="443">
        <v>50</v>
      </c>
      <c r="E170" s="444" t="s">
        <v>3485</v>
      </c>
      <c r="F170" s="438" t="s">
        <v>3460</v>
      </c>
      <c r="G170" s="405">
        <v>3</v>
      </c>
      <c r="H170" s="434" t="s">
        <v>3486</v>
      </c>
      <c r="I170" s="405">
        <v>3</v>
      </c>
      <c r="J170" s="421"/>
      <c r="K170" s="405"/>
      <c r="L170" s="434" t="s">
        <v>3464</v>
      </c>
      <c r="M170" s="405">
        <v>1</v>
      </c>
      <c r="N170" s="434" t="s">
        <v>3415</v>
      </c>
      <c r="O170" s="405">
        <v>7</v>
      </c>
      <c r="P170" s="443">
        <v>245</v>
      </c>
    </row>
    <row r="171" spans="1:16" ht="14.25">
      <c r="A171" s="447">
        <v>5121</v>
      </c>
      <c r="B171" s="448">
        <v>2</v>
      </c>
      <c r="C171" s="448" t="s">
        <v>3487</v>
      </c>
      <c r="D171" s="448">
        <v>50</v>
      </c>
      <c r="E171" s="449" t="s">
        <v>3488</v>
      </c>
      <c r="F171" s="415" t="s">
        <v>3423</v>
      </c>
      <c r="G171" s="405">
        <v>2</v>
      </c>
      <c r="H171" s="427" t="s">
        <v>3463</v>
      </c>
      <c r="I171" s="405">
        <v>4</v>
      </c>
      <c r="J171" s="416"/>
      <c r="K171" s="405"/>
      <c r="L171" s="427" t="s">
        <v>3441</v>
      </c>
      <c r="M171" s="405">
        <v>1</v>
      </c>
      <c r="N171" s="427" t="s">
        <v>3415</v>
      </c>
      <c r="O171" s="405">
        <v>7</v>
      </c>
      <c r="P171" s="448">
        <v>265</v>
      </c>
    </row>
    <row r="172" spans="1:16" ht="14.25">
      <c r="A172" s="476">
        <v>5201</v>
      </c>
      <c r="B172" s="454">
        <v>3</v>
      </c>
      <c r="C172" s="454" t="s">
        <v>3492</v>
      </c>
      <c r="D172" s="454">
        <v>999</v>
      </c>
      <c r="E172" s="477" t="s">
        <v>3493</v>
      </c>
      <c r="F172" s="438" t="s">
        <v>3435</v>
      </c>
      <c r="G172" s="405">
        <v>2</v>
      </c>
      <c r="H172" s="434" t="s">
        <v>3486</v>
      </c>
      <c r="I172" s="405">
        <v>2</v>
      </c>
      <c r="J172" s="421"/>
      <c r="K172" s="405"/>
      <c r="L172" s="434" t="s">
        <v>3407</v>
      </c>
      <c r="M172" s="405">
        <v>1</v>
      </c>
      <c r="N172" s="468" t="s">
        <v>3436</v>
      </c>
      <c r="O172" s="405">
        <v>5</v>
      </c>
      <c r="P172" s="454">
        <v>300</v>
      </c>
    </row>
    <row r="173" spans="1:16" ht="14.25">
      <c r="A173" s="480">
        <v>5202</v>
      </c>
      <c r="B173" s="481">
        <v>3</v>
      </c>
      <c r="C173" s="481" t="s">
        <v>3494</v>
      </c>
      <c r="D173" s="481">
        <v>100</v>
      </c>
      <c r="E173" s="482" t="s">
        <v>3495</v>
      </c>
      <c r="F173" s="516" t="s">
        <v>3568</v>
      </c>
      <c r="G173" s="405">
        <v>1</v>
      </c>
      <c r="H173" s="483" t="s">
        <v>3497</v>
      </c>
      <c r="I173" s="405">
        <v>5</v>
      </c>
      <c r="J173" s="483" t="s">
        <v>3496</v>
      </c>
      <c r="K173" s="405">
        <v>2</v>
      </c>
      <c r="L173" s="483" t="s">
        <v>3594</v>
      </c>
      <c r="M173" s="405">
        <v>1</v>
      </c>
      <c r="N173" s="483" t="s">
        <v>3436</v>
      </c>
      <c r="O173" s="405">
        <v>9</v>
      </c>
      <c r="P173" s="481">
        <v>5940</v>
      </c>
    </row>
    <row r="174" spans="1:16" ht="14.25">
      <c r="A174" s="476">
        <v>5203</v>
      </c>
      <c r="B174" s="454">
        <v>3</v>
      </c>
      <c r="C174" s="454" t="s">
        <v>3500</v>
      </c>
      <c r="D174" s="454">
        <v>50</v>
      </c>
      <c r="E174" s="477" t="s">
        <v>3501</v>
      </c>
      <c r="F174" s="438" t="s">
        <v>3423</v>
      </c>
      <c r="G174" s="405">
        <v>6</v>
      </c>
      <c r="H174" s="468" t="s">
        <v>3608</v>
      </c>
      <c r="I174" s="405">
        <v>1</v>
      </c>
      <c r="J174" s="421"/>
      <c r="K174" s="405"/>
      <c r="L174" s="468" t="s">
        <v>3502</v>
      </c>
      <c r="M174" s="405">
        <v>1</v>
      </c>
      <c r="N174" s="468" t="s">
        <v>3436</v>
      </c>
      <c r="O174" s="405">
        <v>8</v>
      </c>
      <c r="P174" s="454">
        <v>800</v>
      </c>
    </row>
    <row r="175" spans="1:16" ht="14.25">
      <c r="A175" s="480">
        <v>5204</v>
      </c>
      <c r="B175" s="481">
        <v>3</v>
      </c>
      <c r="C175" s="481" t="s">
        <v>3503</v>
      </c>
      <c r="D175" s="481">
        <v>50</v>
      </c>
      <c r="E175" s="482" t="s">
        <v>3504</v>
      </c>
      <c r="F175" s="415" t="s">
        <v>3423</v>
      </c>
      <c r="G175" s="405">
        <v>6</v>
      </c>
      <c r="H175" s="483" t="s">
        <v>3498</v>
      </c>
      <c r="I175" s="405">
        <v>1</v>
      </c>
      <c r="J175" s="416"/>
      <c r="K175" s="405"/>
      <c r="L175" s="483" t="s">
        <v>3594</v>
      </c>
      <c r="M175" s="405">
        <v>1</v>
      </c>
      <c r="N175" s="483" t="s">
        <v>3436</v>
      </c>
      <c r="O175" s="405">
        <v>8</v>
      </c>
      <c r="P175" s="481">
        <v>800</v>
      </c>
    </row>
    <row r="176" spans="1:16" ht="14.25">
      <c r="A176" s="476">
        <v>5205</v>
      </c>
      <c r="B176" s="454">
        <v>3</v>
      </c>
      <c r="C176" s="454" t="s">
        <v>1308</v>
      </c>
      <c r="D176" s="454">
        <v>6</v>
      </c>
      <c r="E176" s="477" t="s">
        <v>3505</v>
      </c>
      <c r="F176" s="454" t="s">
        <v>3506</v>
      </c>
      <c r="G176" s="405">
        <v>3</v>
      </c>
      <c r="H176" s="468" t="s">
        <v>3507</v>
      </c>
      <c r="I176" s="405">
        <v>1</v>
      </c>
      <c r="J176" s="468" t="s">
        <v>3578</v>
      </c>
      <c r="K176" s="405">
        <v>1</v>
      </c>
      <c r="L176" s="468" t="s">
        <v>3608</v>
      </c>
      <c r="M176" s="405">
        <v>1</v>
      </c>
      <c r="N176" s="468" t="s">
        <v>3436</v>
      </c>
      <c r="O176" s="405">
        <v>6</v>
      </c>
      <c r="P176" s="454">
        <v>2000</v>
      </c>
    </row>
    <row r="177" spans="1:16" ht="14.25">
      <c r="A177" s="480">
        <v>5206</v>
      </c>
      <c r="B177" s="481">
        <v>3</v>
      </c>
      <c r="C177" s="481" t="s">
        <v>3508</v>
      </c>
      <c r="D177" s="481">
        <v>3</v>
      </c>
      <c r="E177" s="482" t="s">
        <v>3509</v>
      </c>
      <c r="F177" s="481" t="s">
        <v>3520</v>
      </c>
      <c r="G177" s="405">
        <v>2</v>
      </c>
      <c r="H177" s="483" t="s">
        <v>3510</v>
      </c>
      <c r="I177" s="405">
        <v>2</v>
      </c>
      <c r="J177" s="416"/>
      <c r="K177" s="405"/>
      <c r="L177" s="528" t="s">
        <v>3751</v>
      </c>
      <c r="M177" s="405">
        <v>1</v>
      </c>
      <c r="N177" s="483" t="s">
        <v>3436</v>
      </c>
      <c r="O177" s="405">
        <v>5</v>
      </c>
      <c r="P177" s="481">
        <v>4400</v>
      </c>
    </row>
    <row r="178" spans="1:16" ht="14.25">
      <c r="A178" s="476">
        <v>5207</v>
      </c>
      <c r="B178" s="454">
        <v>3</v>
      </c>
      <c r="C178" s="454" t="s">
        <v>3512</v>
      </c>
      <c r="D178" s="454">
        <v>3</v>
      </c>
      <c r="E178" s="477" t="s">
        <v>3513</v>
      </c>
      <c r="F178" s="521" t="s">
        <v>3569</v>
      </c>
      <c r="G178" s="405">
        <v>1</v>
      </c>
      <c r="H178" s="468" t="s">
        <v>3514</v>
      </c>
      <c r="I178" s="405">
        <v>7</v>
      </c>
      <c r="J178" s="421"/>
      <c r="K178" s="405"/>
      <c r="L178" s="468" t="s">
        <v>3594</v>
      </c>
      <c r="M178" s="405">
        <v>1</v>
      </c>
      <c r="N178" s="468" t="s">
        <v>3436</v>
      </c>
      <c r="O178" s="405">
        <v>9</v>
      </c>
      <c r="P178" s="454">
        <v>5000</v>
      </c>
    </row>
    <row r="179" spans="1:16" ht="14.25">
      <c r="A179" s="480">
        <v>5208</v>
      </c>
      <c r="B179" s="481">
        <v>3</v>
      </c>
      <c r="C179" s="481" t="s">
        <v>3515</v>
      </c>
      <c r="D179" s="481">
        <v>3</v>
      </c>
      <c r="E179" s="482" t="s">
        <v>3516</v>
      </c>
      <c r="F179" s="516" t="s">
        <v>3569</v>
      </c>
      <c r="G179" s="405">
        <v>1</v>
      </c>
      <c r="H179" s="483" t="s">
        <v>3517</v>
      </c>
      <c r="I179" s="405">
        <v>6</v>
      </c>
      <c r="J179" s="416"/>
      <c r="K179" s="405"/>
      <c r="L179" s="483" t="s">
        <v>3520</v>
      </c>
      <c r="M179" s="405">
        <v>1</v>
      </c>
      <c r="N179" s="483" t="s">
        <v>3436</v>
      </c>
      <c r="O179" s="405">
        <v>8</v>
      </c>
      <c r="P179" s="481">
        <v>5000</v>
      </c>
    </row>
    <row r="180" spans="1:16" ht="14.25">
      <c r="A180" s="476">
        <v>5209</v>
      </c>
      <c r="B180" s="454">
        <v>3</v>
      </c>
      <c r="C180" s="454" t="s">
        <v>3518</v>
      </c>
      <c r="D180" s="454">
        <v>5</v>
      </c>
      <c r="E180" s="477" t="s">
        <v>3519</v>
      </c>
      <c r="F180" s="454" t="s">
        <v>3543</v>
      </c>
      <c r="G180" s="405">
        <v>3</v>
      </c>
      <c r="H180" s="468" t="s">
        <v>3520</v>
      </c>
      <c r="I180" s="405">
        <v>3</v>
      </c>
      <c r="J180" s="421"/>
      <c r="K180" s="405"/>
      <c r="L180" s="468" t="s">
        <v>3497</v>
      </c>
      <c r="M180" s="405">
        <v>1</v>
      </c>
      <c r="N180" s="468" t="s">
        <v>3436</v>
      </c>
      <c r="O180" s="405">
        <v>7</v>
      </c>
      <c r="P180" s="454">
        <v>2000</v>
      </c>
    </row>
    <row r="181" spans="1:16" ht="14.25">
      <c r="A181" s="480">
        <v>5210</v>
      </c>
      <c r="B181" s="481">
        <v>3</v>
      </c>
      <c r="C181" s="481" t="s">
        <v>3521</v>
      </c>
      <c r="D181" s="481">
        <v>5</v>
      </c>
      <c r="E181" s="482" t="s">
        <v>3522</v>
      </c>
      <c r="F181" s="481" t="s">
        <v>3507</v>
      </c>
      <c r="G181" s="405">
        <v>3</v>
      </c>
      <c r="H181" s="483" t="s">
        <v>3584</v>
      </c>
      <c r="I181" s="405">
        <v>2</v>
      </c>
      <c r="J181" s="416"/>
      <c r="K181" s="405"/>
      <c r="L181" s="427" t="s">
        <v>3441</v>
      </c>
      <c r="M181" s="405">
        <v>1</v>
      </c>
      <c r="N181" s="483" t="s">
        <v>3436</v>
      </c>
      <c r="O181" s="405">
        <v>6</v>
      </c>
      <c r="P181" s="481">
        <v>1500</v>
      </c>
    </row>
    <row r="182" spans="1:16" ht="14.25">
      <c r="A182" s="476">
        <v>5211</v>
      </c>
      <c r="B182" s="454">
        <v>3</v>
      </c>
      <c r="C182" s="454" t="s">
        <v>3523</v>
      </c>
      <c r="D182" s="454">
        <v>3</v>
      </c>
      <c r="E182" s="477" t="s">
        <v>3524</v>
      </c>
      <c r="F182" s="454" t="s">
        <v>3498</v>
      </c>
      <c r="G182" s="405">
        <v>6</v>
      </c>
      <c r="H182" s="523" t="s">
        <v>3587</v>
      </c>
      <c r="I182" s="405">
        <v>1</v>
      </c>
      <c r="J182" s="421"/>
      <c r="K182" s="405"/>
      <c r="L182" s="434" t="s">
        <v>3467</v>
      </c>
      <c r="M182" s="405">
        <v>1</v>
      </c>
      <c r="N182" s="468" t="s">
        <v>3436</v>
      </c>
      <c r="O182" s="405">
        <v>8</v>
      </c>
      <c r="P182" s="454">
        <v>5000</v>
      </c>
    </row>
    <row r="183" spans="1:16" ht="14.25">
      <c r="A183" s="480">
        <v>5212</v>
      </c>
      <c r="B183" s="481">
        <v>3</v>
      </c>
      <c r="C183" s="481" t="s">
        <v>3525</v>
      </c>
      <c r="D183" s="481">
        <v>10</v>
      </c>
      <c r="E183" s="482" t="s">
        <v>3526</v>
      </c>
      <c r="F183" s="481" t="s">
        <v>3489</v>
      </c>
      <c r="G183" s="405">
        <v>3</v>
      </c>
      <c r="H183" s="427" t="s">
        <v>3464</v>
      </c>
      <c r="I183" s="405">
        <v>7</v>
      </c>
      <c r="J183" s="416"/>
      <c r="K183" s="405"/>
      <c r="L183" s="427" t="s">
        <v>3457</v>
      </c>
      <c r="M183" s="405">
        <v>1</v>
      </c>
      <c r="N183" s="483" t="s">
        <v>3436</v>
      </c>
      <c r="O183" s="405">
        <v>11</v>
      </c>
      <c r="P183" s="481">
        <v>1200</v>
      </c>
    </row>
    <row r="184" spans="1:16" ht="14.25">
      <c r="A184" s="476">
        <v>5213</v>
      </c>
      <c r="B184" s="454">
        <v>3</v>
      </c>
      <c r="C184" s="454" t="s">
        <v>3527</v>
      </c>
      <c r="D184" s="454">
        <v>50</v>
      </c>
      <c r="E184" s="477" t="s">
        <v>3528</v>
      </c>
      <c r="F184" s="454" t="s">
        <v>3507</v>
      </c>
      <c r="G184" s="405">
        <v>3</v>
      </c>
      <c r="H184" s="468" t="s">
        <v>3506</v>
      </c>
      <c r="I184" s="405">
        <v>1</v>
      </c>
      <c r="J184" s="468" t="s">
        <v>3578</v>
      </c>
      <c r="K184" s="405">
        <v>1</v>
      </c>
      <c r="L184" s="468" t="s">
        <v>3752</v>
      </c>
      <c r="M184" s="405">
        <v>1</v>
      </c>
      <c r="N184" s="468" t="s">
        <v>3436</v>
      </c>
      <c r="O184" s="405">
        <v>6</v>
      </c>
      <c r="P184" s="454">
        <v>1000</v>
      </c>
    </row>
    <row r="185" spans="1:16" ht="14.25">
      <c r="A185" s="480">
        <v>5214</v>
      </c>
      <c r="B185" s="481">
        <v>3</v>
      </c>
      <c r="C185" s="481" t="s">
        <v>3529</v>
      </c>
      <c r="D185" s="481">
        <v>50</v>
      </c>
      <c r="E185" s="482" t="s">
        <v>3530</v>
      </c>
      <c r="F185" s="481" t="s">
        <v>3506</v>
      </c>
      <c r="G185" s="405">
        <v>1</v>
      </c>
      <c r="H185" s="483" t="s">
        <v>3502</v>
      </c>
      <c r="I185" s="405">
        <v>1</v>
      </c>
      <c r="J185" s="483" t="s">
        <v>3578</v>
      </c>
      <c r="K185" s="405">
        <v>1</v>
      </c>
      <c r="L185" s="427" t="s">
        <v>3407</v>
      </c>
      <c r="M185" s="405">
        <v>1</v>
      </c>
      <c r="N185" s="483" t="s">
        <v>3436</v>
      </c>
      <c r="O185" s="405">
        <v>4</v>
      </c>
      <c r="P185" s="481">
        <v>1000</v>
      </c>
    </row>
    <row r="186" spans="1:16" ht="14.25">
      <c r="A186" s="476">
        <v>5215</v>
      </c>
      <c r="B186" s="454">
        <v>3</v>
      </c>
      <c r="C186" s="454" t="s">
        <v>3531</v>
      </c>
      <c r="D186" s="454">
        <v>50</v>
      </c>
      <c r="E186" s="477" t="s">
        <v>3532</v>
      </c>
      <c r="F186" s="454" t="s">
        <v>3506</v>
      </c>
      <c r="G186" s="405">
        <v>1</v>
      </c>
      <c r="H186" s="468" t="s">
        <v>3554</v>
      </c>
      <c r="I186" s="405">
        <v>1</v>
      </c>
      <c r="J186" s="468" t="s">
        <v>3578</v>
      </c>
      <c r="K186" s="405">
        <v>1</v>
      </c>
      <c r="L186" s="434" t="s">
        <v>3750</v>
      </c>
      <c r="M186" s="405">
        <v>1</v>
      </c>
      <c r="N186" s="468" t="s">
        <v>3436</v>
      </c>
      <c r="O186" s="405">
        <v>4</v>
      </c>
      <c r="P186" s="454">
        <v>1000</v>
      </c>
    </row>
    <row r="187" spans="1:16" ht="14.25">
      <c r="A187" s="480">
        <v>5216</v>
      </c>
      <c r="B187" s="481">
        <v>3</v>
      </c>
      <c r="C187" s="481" t="s">
        <v>3533</v>
      </c>
      <c r="D187" s="481">
        <v>50</v>
      </c>
      <c r="E187" s="482" t="s">
        <v>3534</v>
      </c>
      <c r="F187" s="481" t="s">
        <v>3506</v>
      </c>
      <c r="G187" s="405">
        <v>1</v>
      </c>
      <c r="H187" s="483" t="s">
        <v>3498</v>
      </c>
      <c r="I187" s="405">
        <v>1</v>
      </c>
      <c r="J187" s="483" t="s">
        <v>3578</v>
      </c>
      <c r="K187" s="405">
        <v>1</v>
      </c>
      <c r="L187" s="427" t="s">
        <v>3750</v>
      </c>
      <c r="M187" s="405">
        <v>1</v>
      </c>
      <c r="N187" s="483" t="s">
        <v>3436</v>
      </c>
      <c r="O187" s="405">
        <v>4</v>
      </c>
      <c r="P187" s="481">
        <v>1000</v>
      </c>
    </row>
    <row r="188" spans="1:16" ht="14.25">
      <c r="A188" s="476">
        <v>5217</v>
      </c>
      <c r="B188" s="454">
        <v>3</v>
      </c>
      <c r="C188" s="454" t="s">
        <v>3536</v>
      </c>
      <c r="D188" s="454">
        <v>50</v>
      </c>
      <c r="E188" s="477" t="s">
        <v>3537</v>
      </c>
      <c r="F188" s="454" t="s">
        <v>3506</v>
      </c>
      <c r="G188" s="405">
        <v>1</v>
      </c>
      <c r="H188" s="468" t="s">
        <v>3511</v>
      </c>
      <c r="I188" s="405">
        <v>1</v>
      </c>
      <c r="J188" s="468" t="s">
        <v>3578</v>
      </c>
      <c r="K188" s="405">
        <v>1</v>
      </c>
      <c r="L188" s="434" t="s">
        <v>3464</v>
      </c>
      <c r="M188" s="405">
        <v>1</v>
      </c>
      <c r="N188" s="468" t="s">
        <v>3436</v>
      </c>
      <c r="O188" s="405">
        <v>4</v>
      </c>
      <c r="P188" s="454">
        <v>1000</v>
      </c>
    </row>
    <row r="189" spans="1:16" ht="14.25">
      <c r="A189" s="480">
        <v>5218</v>
      </c>
      <c r="B189" s="481">
        <v>3</v>
      </c>
      <c r="C189" s="481" t="s">
        <v>3538</v>
      </c>
      <c r="D189" s="481">
        <v>50</v>
      </c>
      <c r="E189" s="482" t="s">
        <v>3539</v>
      </c>
      <c r="F189" s="481" t="s">
        <v>3506</v>
      </c>
      <c r="G189" s="405">
        <v>1</v>
      </c>
      <c r="H189" s="483" t="s">
        <v>3561</v>
      </c>
      <c r="I189" s="405">
        <v>1</v>
      </c>
      <c r="J189" s="483" t="s">
        <v>3578</v>
      </c>
      <c r="K189" s="405">
        <v>1</v>
      </c>
      <c r="L189" s="427" t="s">
        <v>3423</v>
      </c>
      <c r="M189" s="405">
        <v>1</v>
      </c>
      <c r="N189" s="483" t="s">
        <v>3436</v>
      </c>
      <c r="O189" s="405">
        <v>4</v>
      </c>
      <c r="P189" s="481">
        <v>1000</v>
      </c>
    </row>
    <row r="190" spans="1:16" ht="14.25">
      <c r="A190" s="476">
        <v>5219</v>
      </c>
      <c r="B190" s="454">
        <v>3</v>
      </c>
      <c r="C190" s="454" t="s">
        <v>3540</v>
      </c>
      <c r="D190" s="454">
        <v>50</v>
      </c>
      <c r="E190" s="477" t="s">
        <v>3541</v>
      </c>
      <c r="F190" s="438" t="s">
        <v>3414</v>
      </c>
      <c r="G190" s="405">
        <v>4</v>
      </c>
      <c r="H190" s="468" t="s">
        <v>3753</v>
      </c>
      <c r="I190" s="405">
        <v>2</v>
      </c>
      <c r="J190" s="421"/>
      <c r="K190" s="405"/>
      <c r="L190" s="468" t="s">
        <v>3498</v>
      </c>
      <c r="M190" s="405">
        <v>1</v>
      </c>
      <c r="N190" s="468" t="s">
        <v>3436</v>
      </c>
      <c r="O190" s="405">
        <v>7</v>
      </c>
      <c r="P190" s="454">
        <v>1100</v>
      </c>
    </row>
    <row r="191" spans="1:16" ht="14.25">
      <c r="A191" s="480">
        <v>5220</v>
      </c>
      <c r="B191" s="481">
        <v>3</v>
      </c>
      <c r="C191" s="481" t="s">
        <v>2141</v>
      </c>
      <c r="D191" s="481">
        <v>6</v>
      </c>
      <c r="E191" s="482" t="s">
        <v>3542</v>
      </c>
      <c r="F191" s="481" t="s">
        <v>3511</v>
      </c>
      <c r="G191" s="405">
        <v>1</v>
      </c>
      <c r="H191" s="483" t="s">
        <v>3502</v>
      </c>
      <c r="I191" s="405">
        <v>2</v>
      </c>
      <c r="J191" s="483" t="s">
        <v>3543</v>
      </c>
      <c r="K191" s="405">
        <v>1</v>
      </c>
      <c r="L191" s="483" t="s">
        <v>3496</v>
      </c>
      <c r="M191" s="405">
        <v>1</v>
      </c>
      <c r="N191" s="483" t="s">
        <v>3436</v>
      </c>
      <c r="O191" s="405">
        <v>5</v>
      </c>
      <c r="P191" s="481">
        <v>1450</v>
      </c>
    </row>
    <row r="192" spans="1:16" ht="14.25">
      <c r="A192" s="476">
        <v>5221</v>
      </c>
      <c r="B192" s="454">
        <v>3</v>
      </c>
      <c r="C192" s="454" t="s">
        <v>2145</v>
      </c>
      <c r="D192" s="454">
        <v>6</v>
      </c>
      <c r="E192" s="477" t="s">
        <v>3544</v>
      </c>
      <c r="F192" s="454" t="s">
        <v>3511</v>
      </c>
      <c r="G192" s="405">
        <v>1</v>
      </c>
      <c r="H192" s="468" t="s">
        <v>3554</v>
      </c>
      <c r="I192" s="405">
        <v>2</v>
      </c>
      <c r="J192" s="468" t="s">
        <v>3543</v>
      </c>
      <c r="K192" s="405">
        <v>1</v>
      </c>
      <c r="L192" s="468" t="s">
        <v>3511</v>
      </c>
      <c r="M192" s="405">
        <v>1</v>
      </c>
      <c r="N192" s="468" t="s">
        <v>3436</v>
      </c>
      <c r="O192" s="405">
        <v>5</v>
      </c>
      <c r="P192" s="454">
        <v>1450</v>
      </c>
    </row>
    <row r="193" spans="1:16" ht="14.25">
      <c r="A193" s="480">
        <v>5222</v>
      </c>
      <c r="B193" s="481">
        <v>3</v>
      </c>
      <c r="C193" s="481" t="s">
        <v>2143</v>
      </c>
      <c r="D193" s="481">
        <v>6</v>
      </c>
      <c r="E193" s="482" t="s">
        <v>3545</v>
      </c>
      <c r="F193" s="481" t="s">
        <v>3511</v>
      </c>
      <c r="G193" s="405">
        <v>1</v>
      </c>
      <c r="H193" s="483" t="s">
        <v>3498</v>
      </c>
      <c r="I193" s="405">
        <v>2</v>
      </c>
      <c r="J193" s="483" t="s">
        <v>3543</v>
      </c>
      <c r="K193" s="405">
        <v>1</v>
      </c>
      <c r="L193" s="483" t="s">
        <v>3489</v>
      </c>
      <c r="M193" s="405">
        <v>1</v>
      </c>
      <c r="N193" s="483" t="s">
        <v>3436</v>
      </c>
      <c r="O193" s="405">
        <v>5</v>
      </c>
      <c r="P193" s="481">
        <v>1450</v>
      </c>
    </row>
    <row r="194" spans="1:16" ht="14.25">
      <c r="A194" s="476">
        <v>5223</v>
      </c>
      <c r="B194" s="454">
        <v>3</v>
      </c>
      <c r="C194" s="454" t="s">
        <v>2147</v>
      </c>
      <c r="D194" s="454">
        <v>6</v>
      </c>
      <c r="E194" s="477" t="s">
        <v>3546</v>
      </c>
      <c r="F194" s="454" t="s">
        <v>3511</v>
      </c>
      <c r="G194" s="405">
        <v>1</v>
      </c>
      <c r="H194" s="468" t="s">
        <v>3511</v>
      </c>
      <c r="I194" s="405">
        <v>2</v>
      </c>
      <c r="J194" s="468" t="s">
        <v>3543</v>
      </c>
      <c r="K194" s="405">
        <v>1</v>
      </c>
      <c r="L194" s="468" t="s">
        <v>3754</v>
      </c>
      <c r="M194" s="405">
        <v>1</v>
      </c>
      <c r="N194" s="468" t="s">
        <v>3436</v>
      </c>
      <c r="O194" s="405">
        <v>5</v>
      </c>
      <c r="P194" s="454">
        <v>1450</v>
      </c>
    </row>
    <row r="195" spans="1:16" ht="14.25">
      <c r="A195" s="480">
        <v>5224</v>
      </c>
      <c r="B195" s="481">
        <v>3</v>
      </c>
      <c r="C195" s="481" t="s">
        <v>2149</v>
      </c>
      <c r="D195" s="481">
        <v>6</v>
      </c>
      <c r="E195" s="482" t="s">
        <v>3547</v>
      </c>
      <c r="F195" s="481" t="s">
        <v>3511</v>
      </c>
      <c r="G195" s="405">
        <v>1</v>
      </c>
      <c r="H195" s="483" t="s">
        <v>3561</v>
      </c>
      <c r="I195" s="405">
        <v>2</v>
      </c>
      <c r="J195" s="483" t="s">
        <v>3543</v>
      </c>
      <c r="K195" s="405">
        <v>1</v>
      </c>
      <c r="L195" s="483" t="s">
        <v>3497</v>
      </c>
      <c r="M195" s="405">
        <v>1</v>
      </c>
      <c r="N195" s="483" t="s">
        <v>3436</v>
      </c>
      <c r="O195" s="405">
        <v>5</v>
      </c>
      <c r="P195" s="481">
        <v>1450</v>
      </c>
    </row>
    <row r="196" spans="1:16" ht="14.25">
      <c r="A196" s="476">
        <v>5225</v>
      </c>
      <c r="B196" s="454">
        <v>3</v>
      </c>
      <c r="C196" s="454" t="s">
        <v>3548</v>
      </c>
      <c r="D196" s="454">
        <v>50</v>
      </c>
      <c r="E196" s="477" t="s">
        <v>3549</v>
      </c>
      <c r="F196" s="454" t="s">
        <v>3561</v>
      </c>
      <c r="G196" s="405">
        <v>3</v>
      </c>
      <c r="H196" s="434" t="s">
        <v>3463</v>
      </c>
      <c r="I196" s="405">
        <v>4</v>
      </c>
      <c r="J196" s="421"/>
      <c r="K196" s="405"/>
      <c r="L196" s="434" t="s">
        <v>3448</v>
      </c>
      <c r="M196" s="405">
        <v>1</v>
      </c>
      <c r="N196" s="468" t="s">
        <v>3436</v>
      </c>
      <c r="O196" s="405">
        <v>8</v>
      </c>
      <c r="P196" s="454">
        <v>1000</v>
      </c>
    </row>
    <row r="197" spans="1:16" ht="14.25">
      <c r="A197" s="480">
        <v>5226</v>
      </c>
      <c r="B197" s="481">
        <v>3</v>
      </c>
      <c r="C197" s="481" t="s">
        <v>3550</v>
      </c>
      <c r="D197" s="481">
        <v>5</v>
      </c>
      <c r="E197" s="482" t="s">
        <v>3551</v>
      </c>
      <c r="F197" s="481" t="s">
        <v>3543</v>
      </c>
      <c r="G197" s="405">
        <v>4</v>
      </c>
      <c r="H197" s="483" t="s">
        <v>3502</v>
      </c>
      <c r="I197" s="405">
        <v>4</v>
      </c>
      <c r="J197" s="416"/>
      <c r="K197" s="405"/>
      <c r="L197" s="483" t="s">
        <v>3507</v>
      </c>
      <c r="M197" s="405">
        <v>1</v>
      </c>
      <c r="N197" s="483" t="s">
        <v>3436</v>
      </c>
      <c r="O197" s="405">
        <v>9</v>
      </c>
      <c r="P197" s="481">
        <v>2600</v>
      </c>
    </row>
    <row r="198" spans="1:16" ht="14.25">
      <c r="A198" s="476">
        <v>5227</v>
      </c>
      <c r="B198" s="454">
        <v>3</v>
      </c>
      <c r="C198" s="454" t="s">
        <v>3552</v>
      </c>
      <c r="D198" s="454">
        <v>5</v>
      </c>
      <c r="E198" s="477" t="s">
        <v>3553</v>
      </c>
      <c r="F198" s="454" t="s">
        <v>3543</v>
      </c>
      <c r="G198" s="405">
        <v>4</v>
      </c>
      <c r="H198" s="468" t="s">
        <v>3554</v>
      </c>
      <c r="I198" s="405">
        <v>4</v>
      </c>
      <c r="J198" s="421"/>
      <c r="K198" s="405"/>
      <c r="L198" s="468" t="s">
        <v>3507</v>
      </c>
      <c r="M198" s="405">
        <v>1</v>
      </c>
      <c r="N198" s="468" t="s">
        <v>3436</v>
      </c>
      <c r="O198" s="405">
        <v>9</v>
      </c>
      <c r="P198" s="454">
        <v>2600</v>
      </c>
    </row>
    <row r="199" spans="1:16" ht="14.25">
      <c r="A199" s="480">
        <v>5228</v>
      </c>
      <c r="B199" s="481">
        <v>3</v>
      </c>
      <c r="C199" s="481" t="s">
        <v>3555</v>
      </c>
      <c r="D199" s="481">
        <v>5</v>
      </c>
      <c r="E199" s="482" t="s">
        <v>3556</v>
      </c>
      <c r="F199" s="481" t="s">
        <v>3543</v>
      </c>
      <c r="G199" s="405">
        <v>4</v>
      </c>
      <c r="H199" s="483" t="s">
        <v>3498</v>
      </c>
      <c r="I199" s="405">
        <v>4</v>
      </c>
      <c r="J199" s="416"/>
      <c r="K199" s="405"/>
      <c r="L199" s="483" t="s">
        <v>3507</v>
      </c>
      <c r="M199" s="405">
        <v>1</v>
      </c>
      <c r="N199" s="483" t="s">
        <v>3436</v>
      </c>
      <c r="O199" s="405">
        <v>9</v>
      </c>
      <c r="P199" s="481">
        <v>2600</v>
      </c>
    </row>
    <row r="200" spans="1:16" ht="14.25">
      <c r="A200" s="476">
        <v>5229</v>
      </c>
      <c r="B200" s="454">
        <v>3</v>
      </c>
      <c r="C200" s="454" t="s">
        <v>3557</v>
      </c>
      <c r="D200" s="454">
        <v>5</v>
      </c>
      <c r="E200" s="477" t="s">
        <v>3558</v>
      </c>
      <c r="F200" s="454" t="s">
        <v>3543</v>
      </c>
      <c r="G200" s="405">
        <v>4</v>
      </c>
      <c r="H200" s="468" t="s">
        <v>3511</v>
      </c>
      <c r="I200" s="405">
        <v>4</v>
      </c>
      <c r="J200" s="421"/>
      <c r="K200" s="405"/>
      <c r="L200" s="468" t="s">
        <v>3496</v>
      </c>
      <c r="M200" s="405">
        <v>1</v>
      </c>
      <c r="N200" s="468" t="s">
        <v>3436</v>
      </c>
      <c r="O200" s="405">
        <v>9</v>
      </c>
      <c r="P200" s="454">
        <v>2600</v>
      </c>
    </row>
    <row r="201" spans="1:16" ht="14.25">
      <c r="A201" s="480">
        <v>5230</v>
      </c>
      <c r="B201" s="481">
        <v>3</v>
      </c>
      <c r="C201" s="481" t="s">
        <v>3559</v>
      </c>
      <c r="D201" s="481">
        <v>5</v>
      </c>
      <c r="E201" s="482" t="s">
        <v>3560</v>
      </c>
      <c r="F201" s="481" t="s">
        <v>3543</v>
      </c>
      <c r="G201" s="405">
        <v>4</v>
      </c>
      <c r="H201" s="483" t="s">
        <v>3561</v>
      </c>
      <c r="I201" s="405">
        <v>4</v>
      </c>
      <c r="J201" s="416"/>
      <c r="K201" s="405"/>
      <c r="L201" s="483" t="s">
        <v>3507</v>
      </c>
      <c r="M201" s="405">
        <v>1</v>
      </c>
      <c r="N201" s="483" t="s">
        <v>3436</v>
      </c>
      <c r="O201" s="405">
        <v>9</v>
      </c>
      <c r="P201" s="481">
        <v>2600</v>
      </c>
    </row>
    <row r="202" spans="1:16" ht="14.25">
      <c r="A202" s="520">
        <v>5301</v>
      </c>
      <c r="B202" s="521">
        <v>4</v>
      </c>
      <c r="C202" s="521" t="s">
        <v>3564</v>
      </c>
      <c r="D202" s="521">
        <v>999</v>
      </c>
      <c r="E202" s="522" t="s">
        <v>3565</v>
      </c>
      <c r="F202" s="454" t="s">
        <v>3754</v>
      </c>
      <c r="G202" s="405">
        <v>1</v>
      </c>
      <c r="H202" s="421" t="s">
        <v>3410</v>
      </c>
      <c r="I202" s="405">
        <v>1</v>
      </c>
      <c r="J202" s="421"/>
      <c r="K202" s="405"/>
      <c r="L202" s="421" t="s">
        <v>3400</v>
      </c>
      <c r="M202" s="405">
        <v>1</v>
      </c>
      <c r="N202" s="523" t="s">
        <v>3499</v>
      </c>
      <c r="O202" s="405">
        <v>3</v>
      </c>
      <c r="P202" s="521">
        <v>500</v>
      </c>
    </row>
    <row r="203" spans="1:16" ht="14.25">
      <c r="A203" s="515">
        <v>5302</v>
      </c>
      <c r="B203" s="516">
        <v>4</v>
      </c>
      <c r="C203" s="516" t="s">
        <v>3566</v>
      </c>
      <c r="D203" s="516">
        <v>100</v>
      </c>
      <c r="E203" s="517" t="s">
        <v>3567</v>
      </c>
      <c r="F203" s="516" t="s">
        <v>3568</v>
      </c>
      <c r="G203" s="405">
        <v>2</v>
      </c>
      <c r="H203" s="528" t="s">
        <v>3569</v>
      </c>
      <c r="I203" s="405">
        <v>3</v>
      </c>
      <c r="J203" s="416"/>
      <c r="K203" s="405"/>
      <c r="L203" s="528" t="s">
        <v>3751</v>
      </c>
      <c r="M203" s="405">
        <v>1</v>
      </c>
      <c r="N203" s="528" t="s">
        <v>3499</v>
      </c>
      <c r="O203" s="405">
        <v>6</v>
      </c>
      <c r="P203" s="516">
        <v>15840</v>
      </c>
    </row>
    <row r="204" spans="1:16" ht="14.25">
      <c r="A204" s="520">
        <v>5303</v>
      </c>
      <c r="B204" s="521">
        <v>4</v>
      </c>
      <c r="C204" s="521" t="s">
        <v>3570</v>
      </c>
      <c r="D204" s="521">
        <v>50</v>
      </c>
      <c r="E204" s="522" t="s">
        <v>3571</v>
      </c>
      <c r="F204" s="454" t="s">
        <v>3514</v>
      </c>
      <c r="G204" s="405">
        <v>2</v>
      </c>
      <c r="H204" s="468" t="s">
        <v>3489</v>
      </c>
      <c r="I204" s="405">
        <v>2</v>
      </c>
      <c r="J204" s="421"/>
      <c r="K204" s="405"/>
      <c r="L204" s="468" t="s">
        <v>3520</v>
      </c>
      <c r="M204" s="405">
        <v>1</v>
      </c>
      <c r="N204" s="523" t="s">
        <v>3499</v>
      </c>
      <c r="O204" s="405">
        <v>5</v>
      </c>
      <c r="P204" s="521">
        <v>2000</v>
      </c>
    </row>
    <row r="205" spans="1:16" ht="14.25">
      <c r="A205" s="515">
        <v>5304</v>
      </c>
      <c r="B205" s="516">
        <v>4</v>
      </c>
      <c r="C205" s="516" t="s">
        <v>3572</v>
      </c>
      <c r="D205" s="516">
        <v>50</v>
      </c>
      <c r="E205" s="517" t="s">
        <v>3573</v>
      </c>
      <c r="F205" s="481" t="s">
        <v>3514</v>
      </c>
      <c r="G205" s="405">
        <v>2</v>
      </c>
      <c r="H205" s="483" t="s">
        <v>3594</v>
      </c>
      <c r="I205" s="405">
        <v>2</v>
      </c>
      <c r="J205" s="427" t="s">
        <v>3432</v>
      </c>
      <c r="K205" s="405">
        <v>4</v>
      </c>
      <c r="L205" s="483" t="s">
        <v>3497</v>
      </c>
      <c r="M205" s="405">
        <v>1</v>
      </c>
      <c r="N205" s="528" t="s">
        <v>3499</v>
      </c>
      <c r="O205" s="405">
        <v>9</v>
      </c>
      <c r="P205" s="516">
        <v>2000</v>
      </c>
    </row>
    <row r="206" spans="1:16" ht="14.25">
      <c r="A206" s="520">
        <v>5305</v>
      </c>
      <c r="B206" s="521">
        <v>4</v>
      </c>
      <c r="C206" s="521" t="s">
        <v>3575</v>
      </c>
      <c r="D206" s="521">
        <v>3</v>
      </c>
      <c r="E206" s="522" t="s">
        <v>3576</v>
      </c>
      <c r="F206" s="521" t="s">
        <v>3569</v>
      </c>
      <c r="G206" s="405">
        <v>2</v>
      </c>
      <c r="H206" s="523" t="s">
        <v>3577</v>
      </c>
      <c r="I206" s="405">
        <v>3</v>
      </c>
      <c r="J206" s="421"/>
      <c r="K206" s="405"/>
      <c r="L206" s="468" t="s">
        <v>3754</v>
      </c>
      <c r="M206" s="405">
        <v>1</v>
      </c>
      <c r="N206" s="523" t="s">
        <v>3499</v>
      </c>
      <c r="O206" s="405">
        <v>6</v>
      </c>
      <c r="P206" s="521">
        <v>15000</v>
      </c>
    </row>
    <row r="207" spans="1:16" ht="14.25">
      <c r="A207" s="515">
        <v>5306</v>
      </c>
      <c r="B207" s="516">
        <v>4</v>
      </c>
      <c r="C207" s="516" t="s">
        <v>3579</v>
      </c>
      <c r="D207" s="516">
        <v>5</v>
      </c>
      <c r="E207" s="517" t="s">
        <v>3580</v>
      </c>
      <c r="F207" s="481" t="s">
        <v>3507</v>
      </c>
      <c r="G207" s="405">
        <v>5</v>
      </c>
      <c r="H207" s="528" t="s">
        <v>3581</v>
      </c>
      <c r="I207" s="405">
        <v>2</v>
      </c>
      <c r="J207" s="416"/>
      <c r="K207" s="405"/>
      <c r="L207" s="483" t="s">
        <v>3510</v>
      </c>
      <c r="M207" s="405">
        <v>1</v>
      </c>
      <c r="N207" s="528" t="s">
        <v>3499</v>
      </c>
      <c r="O207" s="405">
        <v>8</v>
      </c>
      <c r="P207" s="516">
        <v>8000</v>
      </c>
    </row>
    <row r="208" spans="1:16" ht="14.25">
      <c r="A208" s="520">
        <v>5307</v>
      </c>
      <c r="B208" s="521">
        <v>4</v>
      </c>
      <c r="C208" s="521" t="s">
        <v>3582</v>
      </c>
      <c r="D208" s="521">
        <v>5</v>
      </c>
      <c r="E208" s="522" t="s">
        <v>3583</v>
      </c>
      <c r="F208" s="521" t="s">
        <v>3569</v>
      </c>
      <c r="G208" s="405">
        <v>1</v>
      </c>
      <c r="H208" s="468" t="s">
        <v>3584</v>
      </c>
      <c r="I208" s="405">
        <v>5</v>
      </c>
      <c r="J208" s="421"/>
      <c r="K208" s="405"/>
      <c r="L208" s="468" t="s">
        <v>3608</v>
      </c>
      <c r="M208" s="405">
        <v>1</v>
      </c>
      <c r="N208" s="523" t="s">
        <v>3499</v>
      </c>
      <c r="O208" s="405">
        <v>7</v>
      </c>
      <c r="P208" s="521">
        <v>5000</v>
      </c>
    </row>
    <row r="209" spans="1:16" ht="14.25">
      <c r="A209" s="515">
        <v>5308</v>
      </c>
      <c r="B209" s="516">
        <v>4</v>
      </c>
      <c r="C209" s="516" t="s">
        <v>3585</v>
      </c>
      <c r="D209" s="516">
        <v>5</v>
      </c>
      <c r="E209" s="517" t="s">
        <v>3586</v>
      </c>
      <c r="F209" s="481" t="s">
        <v>3543</v>
      </c>
      <c r="G209" s="405">
        <v>6</v>
      </c>
      <c r="H209" s="528" t="s">
        <v>3587</v>
      </c>
      <c r="I209" s="405">
        <v>6</v>
      </c>
      <c r="J209" s="416"/>
      <c r="K209" s="405"/>
      <c r="L209" s="483" t="s">
        <v>3497</v>
      </c>
      <c r="M209" s="405">
        <v>1</v>
      </c>
      <c r="N209" s="543" t="s">
        <v>3574</v>
      </c>
      <c r="O209" s="405">
        <v>13</v>
      </c>
      <c r="P209" s="516">
        <v>22000</v>
      </c>
    </row>
    <row r="210" spans="1:16" ht="14.25">
      <c r="A210" s="520">
        <v>5309</v>
      </c>
      <c r="B210" s="521">
        <v>4</v>
      </c>
      <c r="C210" s="521" t="s">
        <v>3588</v>
      </c>
      <c r="D210" s="521">
        <v>60</v>
      </c>
      <c r="E210" s="522" t="s">
        <v>3589</v>
      </c>
      <c r="F210" s="454" t="s">
        <v>3520</v>
      </c>
      <c r="G210" s="405">
        <v>6</v>
      </c>
      <c r="H210" s="523" t="s">
        <v>3590</v>
      </c>
      <c r="I210" s="405">
        <v>2</v>
      </c>
      <c r="J210" s="468" t="s">
        <v>3578</v>
      </c>
      <c r="K210" s="405">
        <v>1</v>
      </c>
      <c r="L210" s="523" t="s">
        <v>3751</v>
      </c>
      <c r="M210" s="405">
        <v>1</v>
      </c>
      <c r="N210" s="523" t="s">
        <v>3499</v>
      </c>
      <c r="O210" s="405">
        <v>10</v>
      </c>
      <c r="P210" s="521">
        <v>12000</v>
      </c>
    </row>
    <row r="211" spans="1:16" ht="14.25">
      <c r="A211" s="515">
        <v>5310</v>
      </c>
      <c r="B211" s="516">
        <v>4</v>
      </c>
      <c r="C211" s="516" t="s">
        <v>3592</v>
      </c>
      <c r="D211" s="516">
        <v>50</v>
      </c>
      <c r="E211" s="517" t="s">
        <v>3593</v>
      </c>
      <c r="F211" s="481" t="s">
        <v>3514</v>
      </c>
      <c r="G211" s="405">
        <v>4</v>
      </c>
      <c r="H211" s="483" t="s">
        <v>3502</v>
      </c>
      <c r="I211" s="405">
        <v>2</v>
      </c>
      <c r="J211" s="483" t="s">
        <v>3594</v>
      </c>
      <c r="K211" s="405">
        <v>1</v>
      </c>
      <c r="L211" s="427" t="s">
        <v>3467</v>
      </c>
      <c r="M211" s="405">
        <v>1</v>
      </c>
      <c r="N211" s="528" t="s">
        <v>3499</v>
      </c>
      <c r="O211" s="405">
        <v>8</v>
      </c>
      <c r="P211" s="516">
        <v>2000</v>
      </c>
    </row>
    <row r="212" spans="1:16" ht="14.25">
      <c r="A212" s="520">
        <v>5311</v>
      </c>
      <c r="B212" s="521">
        <v>4</v>
      </c>
      <c r="C212" s="521" t="s">
        <v>3595</v>
      </c>
      <c r="D212" s="521">
        <v>50</v>
      </c>
      <c r="E212" s="522" t="s">
        <v>3596</v>
      </c>
      <c r="F212" s="454" t="s">
        <v>3514</v>
      </c>
      <c r="G212" s="405">
        <v>4</v>
      </c>
      <c r="H212" s="468" t="s">
        <v>3554</v>
      </c>
      <c r="I212" s="405">
        <v>2</v>
      </c>
      <c r="J212" s="468" t="s">
        <v>3594</v>
      </c>
      <c r="K212" s="405">
        <v>1</v>
      </c>
      <c r="L212" s="434" t="s">
        <v>3467</v>
      </c>
      <c r="M212" s="405">
        <v>1</v>
      </c>
      <c r="N212" s="523" t="s">
        <v>3499</v>
      </c>
      <c r="O212" s="405">
        <v>8</v>
      </c>
      <c r="P212" s="521">
        <v>2000</v>
      </c>
    </row>
    <row r="213" spans="1:16" ht="14.25">
      <c r="A213" s="515">
        <v>5312</v>
      </c>
      <c r="B213" s="516">
        <v>4</v>
      </c>
      <c r="C213" s="516" t="s">
        <v>3597</v>
      </c>
      <c r="D213" s="516">
        <v>50</v>
      </c>
      <c r="E213" s="517" t="s">
        <v>3598</v>
      </c>
      <c r="F213" s="481" t="s">
        <v>3514</v>
      </c>
      <c r="G213" s="405">
        <v>4</v>
      </c>
      <c r="H213" s="483" t="s">
        <v>3498</v>
      </c>
      <c r="I213" s="405">
        <v>2</v>
      </c>
      <c r="J213" s="483" t="s">
        <v>3594</v>
      </c>
      <c r="K213" s="405">
        <v>1</v>
      </c>
      <c r="L213" s="427" t="s">
        <v>3448</v>
      </c>
      <c r="M213" s="405">
        <v>1</v>
      </c>
      <c r="N213" s="528" t="s">
        <v>3499</v>
      </c>
      <c r="O213" s="405">
        <v>8</v>
      </c>
      <c r="P213" s="516">
        <v>2000</v>
      </c>
    </row>
    <row r="214" spans="1:16" ht="14.25">
      <c r="A214" s="520">
        <v>5313</v>
      </c>
      <c r="B214" s="521">
        <v>4</v>
      </c>
      <c r="C214" s="521" t="s">
        <v>3599</v>
      </c>
      <c r="D214" s="521">
        <v>50</v>
      </c>
      <c r="E214" s="522" t="s">
        <v>3600</v>
      </c>
      <c r="F214" s="454" t="s">
        <v>3514</v>
      </c>
      <c r="G214" s="405">
        <v>4</v>
      </c>
      <c r="H214" s="468" t="s">
        <v>3511</v>
      </c>
      <c r="I214" s="405">
        <v>2</v>
      </c>
      <c r="J214" s="468" t="s">
        <v>3594</v>
      </c>
      <c r="K214" s="405">
        <v>1</v>
      </c>
      <c r="L214" s="434" t="s">
        <v>3432</v>
      </c>
      <c r="M214" s="405">
        <v>1</v>
      </c>
      <c r="N214" s="523" t="s">
        <v>3499</v>
      </c>
      <c r="O214" s="405">
        <v>8</v>
      </c>
      <c r="P214" s="521">
        <v>2000</v>
      </c>
    </row>
    <row r="215" spans="1:16" ht="14.25">
      <c r="A215" s="515">
        <v>5314</v>
      </c>
      <c r="B215" s="516">
        <v>4</v>
      </c>
      <c r="C215" s="516" t="s">
        <v>3601</v>
      </c>
      <c r="D215" s="516">
        <v>50</v>
      </c>
      <c r="E215" s="517" t="s">
        <v>3602</v>
      </c>
      <c r="F215" s="481" t="s">
        <v>3514</v>
      </c>
      <c r="G215" s="405">
        <v>4</v>
      </c>
      <c r="H215" s="483" t="s">
        <v>3561</v>
      </c>
      <c r="I215" s="405">
        <v>2</v>
      </c>
      <c r="J215" s="483" t="s">
        <v>3594</v>
      </c>
      <c r="K215" s="405">
        <v>1</v>
      </c>
      <c r="L215" s="427" t="s">
        <v>3750</v>
      </c>
      <c r="M215" s="405">
        <v>1</v>
      </c>
      <c r="N215" s="528" t="s">
        <v>3499</v>
      </c>
      <c r="O215" s="405">
        <v>8</v>
      </c>
      <c r="P215" s="516">
        <v>2000</v>
      </c>
    </row>
    <row r="216" spans="1:16" ht="14.25">
      <c r="A216" s="520">
        <v>5315</v>
      </c>
      <c r="B216" s="521">
        <v>4</v>
      </c>
      <c r="C216" s="535" t="s">
        <v>3603</v>
      </c>
      <c r="D216" s="521">
        <v>5</v>
      </c>
      <c r="E216" s="522" t="s">
        <v>3604</v>
      </c>
      <c r="F216" s="521" t="s">
        <v>3605</v>
      </c>
      <c r="G216" s="405">
        <v>7</v>
      </c>
      <c r="H216" s="523" t="s">
        <v>1808</v>
      </c>
      <c r="I216" s="405">
        <v>1</v>
      </c>
      <c r="J216" s="421"/>
      <c r="K216" s="405"/>
      <c r="L216" s="523" t="s">
        <v>3755</v>
      </c>
      <c r="M216" s="405">
        <v>1</v>
      </c>
      <c r="N216" s="523" t="s">
        <v>3499</v>
      </c>
      <c r="O216" s="405">
        <v>9</v>
      </c>
      <c r="P216" s="521">
        <v>25000</v>
      </c>
    </row>
    <row r="217" spans="1:16" ht="14.25">
      <c r="A217" s="515">
        <v>5316</v>
      </c>
      <c r="B217" s="516">
        <v>4</v>
      </c>
      <c r="C217" s="516" t="s">
        <v>3606</v>
      </c>
      <c r="D217" s="516">
        <v>6</v>
      </c>
      <c r="E217" s="517" t="s">
        <v>3607</v>
      </c>
      <c r="F217" s="481" t="s">
        <v>3483</v>
      </c>
      <c r="G217" s="405">
        <v>5</v>
      </c>
      <c r="H217" s="483" t="s">
        <v>3608</v>
      </c>
      <c r="I217" s="405">
        <v>5</v>
      </c>
      <c r="J217" s="416"/>
      <c r="K217" s="405"/>
      <c r="L217" s="427" t="s">
        <v>3460</v>
      </c>
      <c r="M217" s="405">
        <v>1</v>
      </c>
      <c r="N217" s="528" t="s">
        <v>3499</v>
      </c>
      <c r="O217" s="405">
        <v>11</v>
      </c>
      <c r="P217" s="516">
        <v>3000</v>
      </c>
    </row>
    <row r="218" spans="1:16" ht="14.25">
      <c r="A218" s="520">
        <v>5317</v>
      </c>
      <c r="B218" s="521">
        <v>4</v>
      </c>
      <c r="C218" s="521" t="s">
        <v>2151</v>
      </c>
      <c r="D218" s="521">
        <v>6</v>
      </c>
      <c r="E218" s="522" t="s">
        <v>3609</v>
      </c>
      <c r="F218" s="521" t="s">
        <v>3577</v>
      </c>
      <c r="G218" s="405">
        <v>1</v>
      </c>
      <c r="H218" s="468" t="s">
        <v>3543</v>
      </c>
      <c r="I218" s="405">
        <v>2</v>
      </c>
      <c r="J218" s="468" t="s">
        <v>3594</v>
      </c>
      <c r="K218" s="405">
        <v>1</v>
      </c>
      <c r="L218" s="434" t="s">
        <v>3467</v>
      </c>
      <c r="M218" s="405">
        <v>1</v>
      </c>
      <c r="N218" s="523" t="s">
        <v>3499</v>
      </c>
      <c r="O218" s="405">
        <v>5</v>
      </c>
      <c r="P218" s="521">
        <v>4000</v>
      </c>
    </row>
    <row r="219" spans="1:16" ht="14.25">
      <c r="A219" s="515">
        <v>5318</v>
      </c>
      <c r="B219" s="516">
        <v>4</v>
      </c>
      <c r="C219" s="516" t="s">
        <v>3610</v>
      </c>
      <c r="D219" s="516">
        <v>0</v>
      </c>
      <c r="E219" s="517" t="s">
        <v>3611</v>
      </c>
      <c r="F219" s="516" t="s">
        <v>3612</v>
      </c>
      <c r="G219" s="405">
        <v>1</v>
      </c>
      <c r="H219" s="483" t="s">
        <v>3578</v>
      </c>
      <c r="I219" s="405">
        <v>2</v>
      </c>
      <c r="J219" s="416"/>
      <c r="K219" s="405"/>
      <c r="L219" s="528" t="s">
        <v>3755</v>
      </c>
      <c r="M219" s="405">
        <v>1</v>
      </c>
      <c r="N219" s="528" t="s">
        <v>3499</v>
      </c>
      <c r="O219" s="405">
        <v>4</v>
      </c>
      <c r="P219" s="516">
        <v>6500</v>
      </c>
    </row>
    <row r="220" spans="1:16" ht="14.25">
      <c r="A220" s="520">
        <v>5319</v>
      </c>
      <c r="B220" s="521">
        <v>4</v>
      </c>
      <c r="C220" s="521" t="s">
        <v>3613</v>
      </c>
      <c r="D220" s="521">
        <v>0</v>
      </c>
      <c r="E220" s="522" t="s">
        <v>3614</v>
      </c>
      <c r="F220" s="521" t="s">
        <v>3615</v>
      </c>
      <c r="G220" s="405">
        <v>1</v>
      </c>
      <c r="H220" s="468" t="s">
        <v>3578</v>
      </c>
      <c r="I220" s="405">
        <v>2</v>
      </c>
      <c r="J220" s="421"/>
      <c r="K220" s="405"/>
      <c r="L220" s="523" t="s">
        <v>3568</v>
      </c>
      <c r="M220" s="405">
        <v>1</v>
      </c>
      <c r="N220" s="523" t="s">
        <v>3499</v>
      </c>
      <c r="O220" s="405">
        <v>4</v>
      </c>
      <c r="P220" s="521">
        <v>6500</v>
      </c>
    </row>
    <row r="221" spans="1:16" ht="14.25">
      <c r="A221" s="515">
        <v>5320</v>
      </c>
      <c r="B221" s="516">
        <v>4</v>
      </c>
      <c r="C221" s="516" t="s">
        <v>3616</v>
      </c>
      <c r="D221" s="516">
        <v>3</v>
      </c>
      <c r="E221" s="517" t="s">
        <v>3617</v>
      </c>
      <c r="F221" s="516" t="s">
        <v>3605</v>
      </c>
      <c r="G221" s="405">
        <v>3</v>
      </c>
      <c r="H221" s="528" t="s">
        <v>3756</v>
      </c>
      <c r="I221" s="405">
        <v>2</v>
      </c>
      <c r="J221" s="416"/>
      <c r="K221" s="405"/>
      <c r="L221" s="528" t="s">
        <v>3675</v>
      </c>
      <c r="M221" s="405">
        <v>1</v>
      </c>
      <c r="N221" s="528" t="s">
        <v>3499</v>
      </c>
      <c r="O221" s="405">
        <v>6</v>
      </c>
      <c r="P221" s="516">
        <v>15000</v>
      </c>
    </row>
    <row r="222" spans="1:16" ht="14.25">
      <c r="A222" s="515">
        <v>5321</v>
      </c>
      <c r="B222" s="516">
        <v>4</v>
      </c>
      <c r="C222" s="516" t="s">
        <v>3757</v>
      </c>
      <c r="D222" s="516">
        <v>30</v>
      </c>
      <c r="E222" s="517" t="s">
        <v>3758</v>
      </c>
      <c r="F222" s="516" t="s">
        <v>3577</v>
      </c>
      <c r="G222" s="405">
        <v>1</v>
      </c>
      <c r="H222" s="528" t="s">
        <v>3759</v>
      </c>
      <c r="I222" s="405">
        <v>1</v>
      </c>
      <c r="J222" s="416"/>
      <c r="K222" s="405"/>
      <c r="L222" s="528" t="s">
        <v>3675</v>
      </c>
      <c r="M222" s="405">
        <v>1</v>
      </c>
      <c r="N222" s="528" t="s">
        <v>3499</v>
      </c>
      <c r="O222" s="405">
        <v>3</v>
      </c>
      <c r="P222" s="516">
        <v>8000</v>
      </c>
    </row>
    <row r="223" spans="1:16" ht="14.25">
      <c r="A223" s="520">
        <v>5401</v>
      </c>
      <c r="B223" s="521">
        <v>4</v>
      </c>
      <c r="C223" s="521" t="s">
        <v>3619</v>
      </c>
      <c r="D223" s="521">
        <v>999</v>
      </c>
      <c r="E223" s="522" t="s">
        <v>3620</v>
      </c>
      <c r="F223" s="454" t="s">
        <v>3760</v>
      </c>
      <c r="G223" s="405">
        <v>1</v>
      </c>
      <c r="H223" s="434" t="s">
        <v>3407</v>
      </c>
      <c r="I223" s="405">
        <v>3</v>
      </c>
      <c r="J223" s="421"/>
      <c r="K223" s="405"/>
      <c r="L223" s="434" t="s">
        <v>3750</v>
      </c>
      <c r="M223" s="405">
        <v>1</v>
      </c>
      <c r="N223" s="523" t="s">
        <v>3499</v>
      </c>
      <c r="O223" s="405">
        <v>5</v>
      </c>
      <c r="P223" s="521">
        <v>800</v>
      </c>
    </row>
    <row r="224" spans="1:16" ht="14.25">
      <c r="A224" s="540">
        <v>5402</v>
      </c>
      <c r="B224" s="541">
        <v>5</v>
      </c>
      <c r="C224" s="541" t="s">
        <v>3623</v>
      </c>
      <c r="D224" s="541">
        <v>100</v>
      </c>
      <c r="E224" s="542" t="s">
        <v>3624</v>
      </c>
      <c r="F224" s="541" t="s">
        <v>3678</v>
      </c>
      <c r="G224" s="405">
        <v>2</v>
      </c>
      <c r="H224" s="543" t="s">
        <v>3625</v>
      </c>
      <c r="I224" s="405">
        <v>2</v>
      </c>
      <c r="J224" s="416"/>
      <c r="K224" s="405"/>
      <c r="L224" s="528" t="s">
        <v>3590</v>
      </c>
      <c r="M224" s="405">
        <v>1</v>
      </c>
      <c r="N224" s="543" t="s">
        <v>3574</v>
      </c>
      <c r="O224" s="405">
        <v>5</v>
      </c>
      <c r="P224" s="541">
        <v>118800</v>
      </c>
    </row>
    <row r="225" spans="1:16" ht="14.25">
      <c r="A225" s="544">
        <v>5404</v>
      </c>
      <c r="B225" s="545">
        <v>5</v>
      </c>
      <c r="C225" s="545" t="s">
        <v>3626</v>
      </c>
      <c r="D225" s="545">
        <v>5</v>
      </c>
      <c r="E225" s="551" t="s">
        <v>3627</v>
      </c>
      <c r="F225" s="521" t="s">
        <v>3660</v>
      </c>
      <c r="G225" s="405">
        <v>8</v>
      </c>
      <c r="H225" s="548" t="s">
        <v>3628</v>
      </c>
      <c r="I225" s="405">
        <v>2</v>
      </c>
      <c r="J225" s="421"/>
      <c r="K225" s="405"/>
      <c r="L225" s="523" t="s">
        <v>3591</v>
      </c>
      <c r="M225" s="405">
        <v>1</v>
      </c>
      <c r="N225" s="548" t="s">
        <v>3574</v>
      </c>
      <c r="O225" s="405">
        <v>11</v>
      </c>
      <c r="P225" s="545">
        <v>80000</v>
      </c>
    </row>
    <row r="226" spans="1:16" ht="14.25">
      <c r="A226" s="540">
        <v>5405</v>
      </c>
      <c r="B226" s="541">
        <v>5</v>
      </c>
      <c r="C226" s="541" t="s">
        <v>3629</v>
      </c>
      <c r="D226" s="541">
        <v>2</v>
      </c>
      <c r="E226" s="542" t="s">
        <v>3630</v>
      </c>
      <c r="F226" s="516" t="s">
        <v>3569</v>
      </c>
      <c r="G226" s="405">
        <v>6</v>
      </c>
      <c r="H226" s="543" t="s">
        <v>3695</v>
      </c>
      <c r="I226" s="405">
        <v>1</v>
      </c>
      <c r="J226" s="416"/>
      <c r="K226" s="405"/>
      <c r="L226" s="483" t="s">
        <v>3561</v>
      </c>
      <c r="M226" s="405">
        <v>1</v>
      </c>
      <c r="N226" s="543" t="s">
        <v>3574</v>
      </c>
      <c r="O226" s="405">
        <v>8</v>
      </c>
      <c r="P226" s="541">
        <v>46000</v>
      </c>
    </row>
    <row r="227" spans="1:16" ht="14.25">
      <c r="A227" s="544">
        <v>5406</v>
      </c>
      <c r="B227" s="545">
        <v>5</v>
      </c>
      <c r="C227" s="545" t="s">
        <v>2153</v>
      </c>
      <c r="D227" s="545">
        <v>1</v>
      </c>
      <c r="E227" s="551" t="s">
        <v>3631</v>
      </c>
      <c r="F227" s="454" t="s">
        <v>3511</v>
      </c>
      <c r="G227" s="405">
        <v>2</v>
      </c>
      <c r="H227" s="523" t="s">
        <v>3761</v>
      </c>
      <c r="I227" s="405">
        <v>2</v>
      </c>
      <c r="J227" s="523" t="s">
        <v>3762</v>
      </c>
      <c r="K227" s="405">
        <v>1</v>
      </c>
      <c r="L227" s="468" t="s">
        <v>3510</v>
      </c>
      <c r="M227" s="405">
        <v>1</v>
      </c>
      <c r="N227" s="548" t="s">
        <v>3574</v>
      </c>
      <c r="O227" s="405">
        <v>6</v>
      </c>
      <c r="P227" s="545">
        <v>10000</v>
      </c>
    </row>
    <row r="228" spans="1:16" ht="14.25">
      <c r="A228" s="540">
        <v>5407</v>
      </c>
      <c r="B228" s="541">
        <v>5</v>
      </c>
      <c r="C228" s="541" t="s">
        <v>3633</v>
      </c>
      <c r="D228" s="541">
        <v>10</v>
      </c>
      <c r="E228" s="542" t="s">
        <v>3634</v>
      </c>
      <c r="F228" s="541" t="s">
        <v>3625</v>
      </c>
      <c r="G228" s="405">
        <v>1</v>
      </c>
      <c r="H228" s="543" t="s">
        <v>3635</v>
      </c>
      <c r="I228" s="405">
        <v>3</v>
      </c>
      <c r="J228" s="543" t="s">
        <v>3636</v>
      </c>
      <c r="K228" s="405">
        <v>1</v>
      </c>
      <c r="L228" s="543" t="s">
        <v>3628</v>
      </c>
      <c r="M228" s="405">
        <v>1</v>
      </c>
      <c r="N228" s="543" t="s">
        <v>3574</v>
      </c>
      <c r="O228" s="405">
        <v>6</v>
      </c>
      <c r="P228" s="541">
        <v>180000</v>
      </c>
    </row>
    <row r="229" spans="1:16" ht="14.25">
      <c r="A229" s="544">
        <v>5408</v>
      </c>
      <c r="B229" s="545">
        <v>5</v>
      </c>
      <c r="C229" s="545" t="s">
        <v>3637</v>
      </c>
      <c r="D229" s="545">
        <v>10</v>
      </c>
      <c r="E229" s="551" t="s">
        <v>3638</v>
      </c>
      <c r="F229" s="545" t="s">
        <v>3625</v>
      </c>
      <c r="G229" s="405">
        <v>1</v>
      </c>
      <c r="H229" s="548" t="s">
        <v>3639</v>
      </c>
      <c r="I229" s="405">
        <v>3</v>
      </c>
      <c r="J229" s="548" t="s">
        <v>3636</v>
      </c>
      <c r="K229" s="405">
        <v>1</v>
      </c>
      <c r="L229" s="548" t="s">
        <v>3763</v>
      </c>
      <c r="M229" s="405">
        <v>1</v>
      </c>
      <c r="N229" s="548" t="s">
        <v>3574</v>
      </c>
      <c r="O229" s="405">
        <v>6</v>
      </c>
      <c r="P229" s="545">
        <v>180000</v>
      </c>
    </row>
    <row r="230" spans="1:16" ht="14.25">
      <c r="A230" s="540">
        <v>5409</v>
      </c>
      <c r="B230" s="541">
        <v>5</v>
      </c>
      <c r="C230" s="541" t="s">
        <v>3640</v>
      </c>
      <c r="D230" s="541">
        <v>10</v>
      </c>
      <c r="E230" s="542" t="s">
        <v>3641</v>
      </c>
      <c r="F230" s="541" t="s">
        <v>3625</v>
      </c>
      <c r="G230" s="405">
        <v>1</v>
      </c>
      <c r="H230" s="543" t="s">
        <v>3643</v>
      </c>
      <c r="I230" s="405">
        <v>3</v>
      </c>
      <c r="J230" s="543" t="s">
        <v>3636</v>
      </c>
      <c r="K230" s="405">
        <v>1</v>
      </c>
      <c r="L230" s="543" t="s">
        <v>3764</v>
      </c>
      <c r="M230" s="405">
        <v>1</v>
      </c>
      <c r="N230" s="543" t="s">
        <v>3574</v>
      </c>
      <c r="O230" s="405">
        <v>6</v>
      </c>
      <c r="P230" s="541">
        <v>180000</v>
      </c>
    </row>
    <row r="231" spans="1:16" ht="14.25">
      <c r="A231" s="544">
        <v>5410</v>
      </c>
      <c r="B231" s="545">
        <v>5</v>
      </c>
      <c r="C231" s="545" t="s">
        <v>3644</v>
      </c>
      <c r="D231" s="545">
        <v>10</v>
      </c>
      <c r="E231" s="551" t="s">
        <v>3645</v>
      </c>
      <c r="F231" s="545" t="s">
        <v>3625</v>
      </c>
      <c r="G231" s="405">
        <v>1</v>
      </c>
      <c r="H231" s="548" t="s">
        <v>3642</v>
      </c>
      <c r="I231" s="405">
        <v>3</v>
      </c>
      <c r="J231" s="548" t="s">
        <v>3636</v>
      </c>
      <c r="K231" s="405">
        <v>1</v>
      </c>
      <c r="L231" s="548" t="s">
        <v>3628</v>
      </c>
      <c r="M231" s="405">
        <v>1</v>
      </c>
      <c r="N231" s="548" t="s">
        <v>3574</v>
      </c>
      <c r="O231" s="405">
        <v>6</v>
      </c>
      <c r="P231" s="545">
        <v>180000</v>
      </c>
    </row>
    <row r="232" spans="1:16" ht="14.25">
      <c r="A232" s="540">
        <v>5411</v>
      </c>
      <c r="B232" s="541">
        <v>5</v>
      </c>
      <c r="C232" s="541" t="s">
        <v>3646</v>
      </c>
      <c r="D232" s="541">
        <v>10</v>
      </c>
      <c r="E232" s="542" t="s">
        <v>3647</v>
      </c>
      <c r="F232" s="541" t="s">
        <v>3625</v>
      </c>
      <c r="G232" s="405">
        <v>1</v>
      </c>
      <c r="H232" s="543" t="s">
        <v>3648</v>
      </c>
      <c r="I232" s="405">
        <v>3</v>
      </c>
      <c r="J232" s="543" t="s">
        <v>3636</v>
      </c>
      <c r="K232" s="405">
        <v>1</v>
      </c>
      <c r="L232" s="543" t="s">
        <v>3681</v>
      </c>
      <c r="M232" s="405">
        <v>1</v>
      </c>
      <c r="N232" s="543" t="s">
        <v>3574</v>
      </c>
      <c r="O232" s="405">
        <v>6</v>
      </c>
      <c r="P232" s="541">
        <v>180000</v>
      </c>
    </row>
    <row r="233" spans="1:16" ht="14.25">
      <c r="A233" s="544">
        <v>5412</v>
      </c>
      <c r="B233" s="545">
        <v>5</v>
      </c>
      <c r="C233" s="545" t="s">
        <v>3649</v>
      </c>
      <c r="D233" s="545">
        <v>10</v>
      </c>
      <c r="E233" s="551" t="s">
        <v>3650</v>
      </c>
      <c r="F233" s="545" t="s">
        <v>3625</v>
      </c>
      <c r="G233" s="405">
        <v>1</v>
      </c>
      <c r="H233" s="548" t="s">
        <v>3651</v>
      </c>
      <c r="I233" s="405">
        <v>3</v>
      </c>
      <c r="J233" s="548" t="s">
        <v>3636</v>
      </c>
      <c r="K233" s="405">
        <v>1</v>
      </c>
      <c r="L233" s="548" t="s">
        <v>3764</v>
      </c>
      <c r="M233" s="405">
        <v>1</v>
      </c>
      <c r="N233" s="548" t="s">
        <v>3574</v>
      </c>
      <c r="O233" s="405">
        <v>6</v>
      </c>
      <c r="P233" s="545">
        <v>180000</v>
      </c>
    </row>
    <row r="234" spans="1:16" ht="14.25">
      <c r="A234" s="540">
        <v>5413</v>
      </c>
      <c r="B234" s="541">
        <v>5</v>
      </c>
      <c r="C234" s="541" t="s">
        <v>3652</v>
      </c>
      <c r="D234" s="541">
        <v>10</v>
      </c>
      <c r="E234" s="542" t="s">
        <v>3653</v>
      </c>
      <c r="F234" s="541" t="s">
        <v>3625</v>
      </c>
      <c r="G234" s="405">
        <v>1</v>
      </c>
      <c r="H234" s="543" t="s">
        <v>3654</v>
      </c>
      <c r="I234" s="405">
        <v>3</v>
      </c>
      <c r="J234" s="543" t="s">
        <v>3636</v>
      </c>
      <c r="K234" s="405">
        <v>1</v>
      </c>
      <c r="L234" s="543" t="s">
        <v>3628</v>
      </c>
      <c r="M234" s="405">
        <v>1</v>
      </c>
      <c r="N234" s="543" t="s">
        <v>3574</v>
      </c>
      <c r="O234" s="405">
        <v>6</v>
      </c>
      <c r="P234" s="541">
        <v>180000</v>
      </c>
    </row>
    <row r="235" spans="1:16" ht="14.25">
      <c r="A235" s="544">
        <v>5414</v>
      </c>
      <c r="B235" s="545">
        <v>5</v>
      </c>
      <c r="C235" s="545" t="s">
        <v>3655</v>
      </c>
      <c r="D235" s="545">
        <v>3</v>
      </c>
      <c r="E235" s="551" t="s">
        <v>3656</v>
      </c>
      <c r="F235" s="545" t="s">
        <v>3625</v>
      </c>
      <c r="G235" s="405">
        <v>2</v>
      </c>
      <c r="H235" s="548" t="s">
        <v>3657</v>
      </c>
      <c r="I235" s="405">
        <v>7</v>
      </c>
      <c r="J235" s="421"/>
      <c r="K235" s="405"/>
      <c r="L235" s="548" t="s">
        <v>3763</v>
      </c>
      <c r="M235" s="405">
        <v>1</v>
      </c>
      <c r="N235" s="548" t="s">
        <v>3574</v>
      </c>
      <c r="O235" s="405">
        <v>10</v>
      </c>
      <c r="P235" s="545">
        <v>270000</v>
      </c>
    </row>
    <row r="236" spans="1:16" ht="14.25">
      <c r="A236" s="540">
        <v>5415</v>
      </c>
      <c r="B236" s="541">
        <v>5</v>
      </c>
      <c r="C236" s="541" t="s">
        <v>3658</v>
      </c>
      <c r="D236" s="541">
        <v>3</v>
      </c>
      <c r="E236" s="542" t="s">
        <v>3659</v>
      </c>
      <c r="F236" s="516" t="s">
        <v>3605</v>
      </c>
      <c r="G236" s="405">
        <v>5</v>
      </c>
      <c r="H236" s="543" t="s">
        <v>3723</v>
      </c>
      <c r="I236" s="405">
        <v>1</v>
      </c>
      <c r="J236" s="543" t="s">
        <v>1735</v>
      </c>
      <c r="K236" s="405">
        <v>1</v>
      </c>
      <c r="L236" s="528" t="s">
        <v>3675</v>
      </c>
      <c r="M236" s="405">
        <v>1</v>
      </c>
      <c r="N236" s="543" t="s">
        <v>3574</v>
      </c>
      <c r="O236" s="405">
        <v>8</v>
      </c>
      <c r="P236" s="541">
        <v>46000</v>
      </c>
    </row>
    <row r="237" spans="1:16" ht="14.25">
      <c r="A237" s="544">
        <v>5416</v>
      </c>
      <c r="B237" s="545">
        <v>5</v>
      </c>
      <c r="C237" s="545" t="s">
        <v>3661</v>
      </c>
      <c r="D237" s="545">
        <v>1</v>
      </c>
      <c r="E237" s="551" t="s">
        <v>3662</v>
      </c>
      <c r="F237" s="545" t="s">
        <v>3648</v>
      </c>
      <c r="G237" s="405">
        <v>1</v>
      </c>
      <c r="H237" s="548" t="s">
        <v>3663</v>
      </c>
      <c r="I237" s="405">
        <v>1</v>
      </c>
      <c r="J237" s="421"/>
      <c r="K237" s="405"/>
      <c r="L237" s="548" t="s">
        <v>3639</v>
      </c>
      <c r="M237" s="405">
        <v>1</v>
      </c>
      <c r="N237" s="548" t="s">
        <v>3574</v>
      </c>
      <c r="O237" s="405">
        <v>3</v>
      </c>
      <c r="P237" s="545">
        <v>82000</v>
      </c>
    </row>
    <row r="238" spans="1:16" ht="14.25">
      <c r="A238" s="540">
        <v>5417</v>
      </c>
      <c r="B238" s="541">
        <v>5</v>
      </c>
      <c r="C238" s="541" t="s">
        <v>3665</v>
      </c>
      <c r="D238" s="541">
        <v>5</v>
      </c>
      <c r="E238" s="542" t="s">
        <v>3666</v>
      </c>
      <c r="F238" s="541" t="s">
        <v>3639</v>
      </c>
      <c r="G238" s="405">
        <v>1</v>
      </c>
      <c r="H238" s="543" t="s">
        <v>1757</v>
      </c>
      <c r="I238" s="405">
        <v>1</v>
      </c>
      <c r="J238" s="416"/>
      <c r="K238" s="405"/>
      <c r="L238" s="543" t="s">
        <v>3635</v>
      </c>
      <c r="M238" s="405">
        <v>1</v>
      </c>
      <c r="N238" s="543" t="s">
        <v>3574</v>
      </c>
      <c r="O238" s="405">
        <v>3</v>
      </c>
      <c r="P238" s="541">
        <v>82000</v>
      </c>
    </row>
    <row r="239" spans="1:16" ht="14.25">
      <c r="A239" s="544">
        <v>5418</v>
      </c>
      <c r="B239" s="545">
        <v>5</v>
      </c>
      <c r="C239" s="545" t="s">
        <v>3667</v>
      </c>
      <c r="D239" s="545">
        <v>2</v>
      </c>
      <c r="E239" s="551" t="s">
        <v>3668</v>
      </c>
      <c r="F239" s="521" t="s">
        <v>3660</v>
      </c>
      <c r="G239" s="405">
        <v>3</v>
      </c>
      <c r="H239" s="523" t="s">
        <v>3664</v>
      </c>
      <c r="I239" s="405">
        <v>3</v>
      </c>
      <c r="J239" s="421"/>
      <c r="K239" s="405"/>
      <c r="L239" s="523" t="s">
        <v>3577</v>
      </c>
      <c r="M239" s="405">
        <v>1</v>
      </c>
      <c r="N239" s="548" t="s">
        <v>3574</v>
      </c>
      <c r="O239" s="405">
        <v>7</v>
      </c>
      <c r="P239" s="545">
        <v>21000</v>
      </c>
    </row>
    <row r="240" spans="1:16" ht="14.25">
      <c r="A240" s="540">
        <v>5419</v>
      </c>
      <c r="B240" s="541">
        <v>5</v>
      </c>
      <c r="C240" s="541" t="s">
        <v>3669</v>
      </c>
      <c r="D240" s="541">
        <v>50</v>
      </c>
      <c r="E240" s="542" t="s">
        <v>3670</v>
      </c>
      <c r="F240" s="516" t="s">
        <v>3569</v>
      </c>
      <c r="G240" s="405">
        <v>3</v>
      </c>
      <c r="H240" s="528" t="s">
        <v>3590</v>
      </c>
      <c r="I240" s="405">
        <v>3</v>
      </c>
      <c r="J240" s="416"/>
      <c r="K240" s="405"/>
      <c r="L240" s="528" t="s">
        <v>3751</v>
      </c>
      <c r="M240" s="405">
        <v>1</v>
      </c>
      <c r="N240" s="543" t="s">
        <v>3574</v>
      </c>
      <c r="O240" s="405">
        <v>7</v>
      </c>
      <c r="P240" s="541">
        <v>21000</v>
      </c>
    </row>
    <row r="241" spans="1:16" ht="14.25">
      <c r="A241" s="544">
        <v>5420</v>
      </c>
      <c r="B241" s="545">
        <v>5</v>
      </c>
      <c r="C241" s="545" t="s">
        <v>3671</v>
      </c>
      <c r="D241" s="545">
        <v>10</v>
      </c>
      <c r="E241" s="551" t="s">
        <v>3672</v>
      </c>
      <c r="F241" s="521" t="s">
        <v>3632</v>
      </c>
      <c r="G241" s="405">
        <v>3</v>
      </c>
      <c r="H241" s="523" t="s">
        <v>3673</v>
      </c>
      <c r="I241" s="405">
        <v>3</v>
      </c>
      <c r="J241" s="421"/>
      <c r="K241" s="405"/>
      <c r="L241" s="523" t="s">
        <v>3581</v>
      </c>
      <c r="M241" s="405">
        <v>1</v>
      </c>
      <c r="N241" s="548" t="s">
        <v>3574</v>
      </c>
      <c r="O241" s="405">
        <v>7</v>
      </c>
      <c r="P241" s="545">
        <v>21000</v>
      </c>
    </row>
    <row r="242" spans="1:16" ht="14.25">
      <c r="A242" s="540">
        <v>5421</v>
      </c>
      <c r="B242" s="541">
        <v>5</v>
      </c>
      <c r="C242" s="541" t="s">
        <v>2156</v>
      </c>
      <c r="D242" s="541">
        <v>5</v>
      </c>
      <c r="E242" s="542" t="s">
        <v>3765</v>
      </c>
      <c r="F242" s="516" t="s">
        <v>3675</v>
      </c>
      <c r="G242" s="405">
        <v>3</v>
      </c>
      <c r="H242" s="543" t="s">
        <v>3676</v>
      </c>
      <c r="I242" s="405">
        <v>1</v>
      </c>
      <c r="J242" s="543" t="s">
        <v>1757</v>
      </c>
      <c r="K242" s="405">
        <v>1</v>
      </c>
      <c r="L242" s="543" t="s">
        <v>3628</v>
      </c>
      <c r="M242" s="405">
        <v>1</v>
      </c>
      <c r="N242" s="543" t="s">
        <v>3574</v>
      </c>
      <c r="O242" s="405">
        <v>6</v>
      </c>
      <c r="P242" s="541">
        <v>90000</v>
      </c>
    </row>
    <row r="243" spans="1:16" ht="14.25">
      <c r="A243" s="544">
        <v>5422</v>
      </c>
      <c r="B243" s="545">
        <v>5</v>
      </c>
      <c r="C243" s="545" t="s">
        <v>2158</v>
      </c>
      <c r="D243" s="545">
        <v>5</v>
      </c>
      <c r="E243" s="551" t="s">
        <v>3766</v>
      </c>
      <c r="F243" s="521" t="s">
        <v>3577</v>
      </c>
      <c r="G243" s="405">
        <v>3</v>
      </c>
      <c r="H243" s="548" t="s">
        <v>3676</v>
      </c>
      <c r="I243" s="405">
        <v>1</v>
      </c>
      <c r="J243" s="548" t="s">
        <v>3678</v>
      </c>
      <c r="K243" s="405">
        <v>1</v>
      </c>
      <c r="L243" s="548" t="s">
        <v>3763</v>
      </c>
      <c r="M243" s="405">
        <v>1</v>
      </c>
      <c r="N243" s="548" t="s">
        <v>3574</v>
      </c>
      <c r="O243" s="405">
        <v>6</v>
      </c>
      <c r="P243" s="545">
        <v>90000</v>
      </c>
    </row>
    <row r="244" spans="1:16" ht="14.25">
      <c r="A244" s="540">
        <v>5423</v>
      </c>
      <c r="B244" s="541">
        <v>5</v>
      </c>
      <c r="C244" s="541" t="s">
        <v>2160</v>
      </c>
      <c r="D244" s="541">
        <v>2</v>
      </c>
      <c r="E244" s="542" t="s">
        <v>3679</v>
      </c>
      <c r="F244" s="516" t="s">
        <v>3680</v>
      </c>
      <c r="G244" s="405">
        <v>3</v>
      </c>
      <c r="H244" s="543" t="s">
        <v>3676</v>
      </c>
      <c r="I244" s="405">
        <v>1</v>
      </c>
      <c r="J244" s="543" t="s">
        <v>1757</v>
      </c>
      <c r="K244" s="405">
        <v>1</v>
      </c>
      <c r="L244" s="543" t="s">
        <v>3681</v>
      </c>
      <c r="M244" s="405">
        <v>1</v>
      </c>
      <c r="N244" s="543" t="s">
        <v>3574</v>
      </c>
      <c r="O244" s="405">
        <v>6</v>
      </c>
      <c r="P244" s="541">
        <v>90000</v>
      </c>
    </row>
    <row r="245" spans="1:16" ht="14.25">
      <c r="A245" s="544">
        <v>5424</v>
      </c>
      <c r="B245" s="545">
        <v>5</v>
      </c>
      <c r="C245" s="545" t="s">
        <v>2162</v>
      </c>
      <c r="D245" s="545">
        <v>5</v>
      </c>
      <c r="E245" s="551" t="s">
        <v>3682</v>
      </c>
      <c r="F245" s="521" t="s">
        <v>3664</v>
      </c>
      <c r="G245" s="405">
        <v>3</v>
      </c>
      <c r="H245" s="548" t="s">
        <v>3676</v>
      </c>
      <c r="I245" s="405">
        <v>1</v>
      </c>
      <c r="J245" s="548" t="s">
        <v>3678</v>
      </c>
      <c r="K245" s="405">
        <v>1</v>
      </c>
      <c r="L245" s="548" t="s">
        <v>3767</v>
      </c>
      <c r="M245" s="405">
        <v>1</v>
      </c>
      <c r="N245" s="548" t="s">
        <v>3574</v>
      </c>
      <c r="O245" s="405">
        <v>6</v>
      </c>
      <c r="P245" s="545">
        <v>90000</v>
      </c>
    </row>
    <row r="246" spans="1:16" ht="14.25">
      <c r="A246" s="540">
        <v>5425</v>
      </c>
      <c r="B246" s="541">
        <v>5</v>
      </c>
      <c r="C246" s="541" t="s">
        <v>3683</v>
      </c>
      <c r="D246" s="541">
        <v>2</v>
      </c>
      <c r="E246" s="542" t="s">
        <v>3768</v>
      </c>
      <c r="F246" s="541" t="s">
        <v>3764</v>
      </c>
      <c r="G246" s="405">
        <v>1</v>
      </c>
      <c r="H246" s="543" t="s">
        <v>3676</v>
      </c>
      <c r="I246" s="405">
        <v>1</v>
      </c>
      <c r="J246" s="543" t="s">
        <v>1757</v>
      </c>
      <c r="K246" s="405">
        <v>2</v>
      </c>
      <c r="L246" s="543" t="s">
        <v>3628</v>
      </c>
      <c r="M246" s="405">
        <v>1</v>
      </c>
      <c r="N246" s="543" t="s">
        <v>3574</v>
      </c>
      <c r="O246" s="405">
        <v>5</v>
      </c>
      <c r="P246" s="541">
        <v>150000</v>
      </c>
    </row>
    <row r="247" spans="1:16" ht="14.25">
      <c r="A247" s="544">
        <v>5501</v>
      </c>
      <c r="B247" s="545">
        <v>5</v>
      </c>
      <c r="C247" s="545" t="s">
        <v>3685</v>
      </c>
      <c r="D247" s="545">
        <v>100</v>
      </c>
      <c r="E247" s="551" t="s">
        <v>3686</v>
      </c>
      <c r="F247" s="454" t="s">
        <v>3760</v>
      </c>
      <c r="G247" s="405">
        <v>1</v>
      </c>
      <c r="H247" s="468" t="s">
        <v>3752</v>
      </c>
      <c r="I247" s="405">
        <v>1</v>
      </c>
      <c r="J247" s="468" t="s">
        <v>3754</v>
      </c>
      <c r="K247" s="405">
        <v>1</v>
      </c>
      <c r="L247" s="468" t="s">
        <v>3578</v>
      </c>
      <c r="M247" s="405">
        <v>1</v>
      </c>
      <c r="N247" s="548" t="s">
        <v>3574</v>
      </c>
      <c r="O247" s="405">
        <v>4</v>
      </c>
      <c r="P247" s="545">
        <v>3000</v>
      </c>
    </row>
    <row r="248" spans="1:16" ht="14.25">
      <c r="A248" s="589">
        <v>5502</v>
      </c>
      <c r="B248" s="590">
        <v>6</v>
      </c>
      <c r="C248" s="590" t="s">
        <v>3689</v>
      </c>
      <c r="D248" s="590">
        <v>100</v>
      </c>
      <c r="E248" s="591" t="s">
        <v>3690</v>
      </c>
      <c r="F248" s="481" t="s">
        <v>3497</v>
      </c>
      <c r="G248" s="405">
        <v>9</v>
      </c>
      <c r="H248" s="581" t="s">
        <v>3691</v>
      </c>
      <c r="I248" s="405">
        <v>2</v>
      </c>
      <c r="J248" s="416"/>
      <c r="K248" s="405"/>
      <c r="L248" s="528" t="s">
        <v>3568</v>
      </c>
      <c r="M248" s="405">
        <v>1</v>
      </c>
      <c r="N248" s="581" t="s">
        <v>3692</v>
      </c>
      <c r="O248" s="405">
        <v>12</v>
      </c>
      <c r="P248" s="590">
        <v>594000</v>
      </c>
    </row>
    <row r="249" spans="1:16" ht="14.25">
      <c r="A249" s="592">
        <v>5504</v>
      </c>
      <c r="B249" s="593">
        <v>6</v>
      </c>
      <c r="C249" s="593" t="s">
        <v>3693</v>
      </c>
      <c r="D249" s="593">
        <v>1</v>
      </c>
      <c r="E249" s="594" t="s">
        <v>3694</v>
      </c>
      <c r="F249" s="545" t="s">
        <v>3625</v>
      </c>
      <c r="G249" s="405">
        <v>1</v>
      </c>
      <c r="H249" s="574" t="s">
        <v>3769</v>
      </c>
      <c r="I249" s="405">
        <v>1</v>
      </c>
      <c r="J249" s="421"/>
      <c r="K249" s="405"/>
      <c r="L249" s="468" t="s">
        <v>3554</v>
      </c>
      <c r="M249" s="405">
        <v>1</v>
      </c>
      <c r="N249" s="574" t="s">
        <v>3692</v>
      </c>
      <c r="O249" s="405">
        <v>3</v>
      </c>
      <c r="P249" s="593">
        <v>80000</v>
      </c>
    </row>
    <row r="250" spans="1:16" ht="14.25">
      <c r="A250" s="589">
        <v>5505</v>
      </c>
      <c r="B250" s="590">
        <v>6</v>
      </c>
      <c r="C250" s="590" t="s">
        <v>3696</v>
      </c>
      <c r="D250" s="590">
        <v>10</v>
      </c>
      <c r="E250" s="591" t="s">
        <v>3697</v>
      </c>
      <c r="F250" s="577" t="s">
        <v>3770</v>
      </c>
      <c r="G250" s="405">
        <v>1</v>
      </c>
      <c r="H250" s="581" t="s">
        <v>3698</v>
      </c>
      <c r="I250" s="405">
        <v>3</v>
      </c>
      <c r="J250" s="581" t="s">
        <v>3771</v>
      </c>
      <c r="K250" s="405">
        <v>1</v>
      </c>
      <c r="L250" s="581" t="s">
        <v>3691</v>
      </c>
      <c r="M250" s="405">
        <v>1</v>
      </c>
      <c r="N250" s="581" t="s">
        <v>3692</v>
      </c>
      <c r="O250" s="405">
        <v>6</v>
      </c>
      <c r="P250" s="590">
        <v>980000</v>
      </c>
    </row>
    <row r="251" spans="1:16" ht="14.25">
      <c r="A251" s="592">
        <v>5506</v>
      </c>
      <c r="B251" s="593">
        <v>6</v>
      </c>
      <c r="C251" s="593" t="s">
        <v>3700</v>
      </c>
      <c r="D251" s="593">
        <v>10</v>
      </c>
      <c r="E251" s="594" t="s">
        <v>3701</v>
      </c>
      <c r="F251" s="572" t="s">
        <v>3770</v>
      </c>
      <c r="G251" s="405">
        <v>1</v>
      </c>
      <c r="H251" s="574" t="s">
        <v>3699</v>
      </c>
      <c r="I251" s="405">
        <v>3</v>
      </c>
      <c r="J251" s="574" t="s">
        <v>3771</v>
      </c>
      <c r="K251" s="405">
        <v>1</v>
      </c>
      <c r="L251" s="574" t="s">
        <v>3691</v>
      </c>
      <c r="M251" s="405">
        <v>1</v>
      </c>
      <c r="N251" s="574" t="s">
        <v>3692</v>
      </c>
      <c r="O251" s="405">
        <v>6</v>
      </c>
      <c r="P251" s="593">
        <v>980000</v>
      </c>
    </row>
    <row r="252" spans="1:16" ht="14.25">
      <c r="A252" s="589">
        <v>5507</v>
      </c>
      <c r="B252" s="590">
        <v>6</v>
      </c>
      <c r="C252" s="590" t="s">
        <v>3702</v>
      </c>
      <c r="D252" s="590">
        <v>10</v>
      </c>
      <c r="E252" s="591" t="s">
        <v>3703</v>
      </c>
      <c r="F252" s="577" t="s">
        <v>3770</v>
      </c>
      <c r="G252" s="405">
        <v>1</v>
      </c>
      <c r="H252" s="581" t="s">
        <v>3704</v>
      </c>
      <c r="I252" s="405">
        <v>3</v>
      </c>
      <c r="J252" s="581" t="s">
        <v>3771</v>
      </c>
      <c r="K252" s="405">
        <v>1</v>
      </c>
      <c r="L252" s="581" t="s">
        <v>3691</v>
      </c>
      <c r="M252" s="405">
        <v>1</v>
      </c>
      <c r="N252" s="581" t="s">
        <v>3692</v>
      </c>
      <c r="O252" s="405">
        <v>6</v>
      </c>
      <c r="P252" s="590">
        <v>980000</v>
      </c>
    </row>
    <row r="253" spans="1:16" ht="14.25">
      <c r="A253" s="592">
        <v>5508</v>
      </c>
      <c r="B253" s="593">
        <v>6</v>
      </c>
      <c r="C253" s="593" t="s">
        <v>3705</v>
      </c>
      <c r="D253" s="593">
        <v>10</v>
      </c>
      <c r="E253" s="594" t="s">
        <v>3706</v>
      </c>
      <c r="F253" s="572" t="s">
        <v>3770</v>
      </c>
      <c r="G253" s="405">
        <v>1</v>
      </c>
      <c r="H253" s="574" t="s">
        <v>3707</v>
      </c>
      <c r="I253" s="405">
        <v>3</v>
      </c>
      <c r="J253" s="574" t="s">
        <v>3771</v>
      </c>
      <c r="K253" s="405">
        <v>1</v>
      </c>
      <c r="L253" s="574" t="s">
        <v>3769</v>
      </c>
      <c r="M253" s="405">
        <v>1</v>
      </c>
      <c r="N253" s="574" t="s">
        <v>3692</v>
      </c>
      <c r="O253" s="405">
        <v>6</v>
      </c>
      <c r="P253" s="593">
        <v>980000</v>
      </c>
    </row>
    <row r="254" spans="1:16" ht="14.25">
      <c r="A254" s="589">
        <v>5509</v>
      </c>
      <c r="B254" s="590">
        <v>6</v>
      </c>
      <c r="C254" s="590" t="s">
        <v>3708</v>
      </c>
      <c r="D254" s="590">
        <v>10</v>
      </c>
      <c r="E254" s="591" t="s">
        <v>3709</v>
      </c>
      <c r="F254" s="577" t="s">
        <v>3770</v>
      </c>
      <c r="G254" s="405">
        <v>1</v>
      </c>
      <c r="H254" s="581" t="s">
        <v>3710</v>
      </c>
      <c r="I254" s="405">
        <v>3</v>
      </c>
      <c r="J254" s="581" t="s">
        <v>3771</v>
      </c>
      <c r="K254" s="405">
        <v>1</v>
      </c>
      <c r="L254" s="581" t="s">
        <v>3691</v>
      </c>
      <c r="M254" s="405">
        <v>1</v>
      </c>
      <c r="N254" s="581" t="s">
        <v>3692</v>
      </c>
      <c r="O254" s="405">
        <v>6</v>
      </c>
      <c r="P254" s="590">
        <v>980000</v>
      </c>
    </row>
    <row r="255" spans="1:16" ht="14.25">
      <c r="A255" s="592">
        <v>5510</v>
      </c>
      <c r="B255" s="593">
        <v>6</v>
      </c>
      <c r="C255" s="593" t="s">
        <v>3711</v>
      </c>
      <c r="D255" s="593">
        <v>10</v>
      </c>
      <c r="E255" s="594" t="s">
        <v>3712</v>
      </c>
      <c r="F255" s="572" t="s">
        <v>3770</v>
      </c>
      <c r="G255" s="405">
        <v>1</v>
      </c>
      <c r="H255" s="574" t="s">
        <v>3713</v>
      </c>
      <c r="I255" s="405">
        <v>3</v>
      </c>
      <c r="J255" s="574" t="s">
        <v>3771</v>
      </c>
      <c r="K255" s="405">
        <v>1</v>
      </c>
      <c r="L255" s="574" t="s">
        <v>3769</v>
      </c>
      <c r="M255" s="405">
        <v>1</v>
      </c>
      <c r="N255" s="574" t="s">
        <v>3692</v>
      </c>
      <c r="O255" s="405">
        <v>6</v>
      </c>
      <c r="P255" s="593">
        <v>980000</v>
      </c>
    </row>
    <row r="256" spans="1:16" ht="14.25">
      <c r="A256" s="589">
        <v>5511</v>
      </c>
      <c r="B256" s="590">
        <v>6</v>
      </c>
      <c r="C256" s="590" t="s">
        <v>3714</v>
      </c>
      <c r="D256" s="590">
        <v>10</v>
      </c>
      <c r="E256" s="591" t="s">
        <v>3715</v>
      </c>
      <c r="F256" s="577" t="s">
        <v>3770</v>
      </c>
      <c r="G256" s="405">
        <v>1</v>
      </c>
      <c r="H256" s="581" t="s">
        <v>3716</v>
      </c>
      <c r="I256" s="405">
        <v>3</v>
      </c>
      <c r="J256" s="581" t="s">
        <v>3771</v>
      </c>
      <c r="K256" s="405">
        <v>1</v>
      </c>
      <c r="L256" s="581" t="s">
        <v>3691</v>
      </c>
      <c r="M256" s="405">
        <v>1</v>
      </c>
      <c r="N256" s="581" t="s">
        <v>3692</v>
      </c>
      <c r="O256" s="405">
        <v>6</v>
      </c>
      <c r="P256" s="590">
        <v>980000</v>
      </c>
    </row>
    <row r="257" spans="1:16" ht="14.25">
      <c r="A257" s="592">
        <v>5512</v>
      </c>
      <c r="B257" s="593">
        <v>6</v>
      </c>
      <c r="C257" s="593" t="s">
        <v>3717</v>
      </c>
      <c r="D257" s="593">
        <v>1</v>
      </c>
      <c r="E257" s="595" t="s">
        <v>3718</v>
      </c>
      <c r="F257" s="572" t="s">
        <v>3770</v>
      </c>
      <c r="G257" s="405">
        <v>2</v>
      </c>
      <c r="H257" s="574" t="s">
        <v>3720</v>
      </c>
      <c r="I257" s="405">
        <v>7</v>
      </c>
      <c r="J257" s="421"/>
      <c r="K257" s="405"/>
      <c r="L257" s="574" t="s">
        <v>3691</v>
      </c>
      <c r="M257" s="405">
        <v>1</v>
      </c>
      <c r="N257" s="574" t="s">
        <v>3692</v>
      </c>
      <c r="O257" s="405">
        <v>10</v>
      </c>
      <c r="P257" s="593">
        <v>1620000</v>
      </c>
    </row>
    <row r="258" spans="1:16" ht="14.25">
      <c r="A258" s="589">
        <v>5513</v>
      </c>
      <c r="B258" s="590">
        <v>6</v>
      </c>
      <c r="C258" s="590" t="s">
        <v>3721</v>
      </c>
      <c r="D258" s="590">
        <v>3</v>
      </c>
      <c r="E258" s="591" t="s">
        <v>3722</v>
      </c>
      <c r="F258" s="541" t="s">
        <v>3642</v>
      </c>
      <c r="G258" s="405">
        <v>1</v>
      </c>
      <c r="H258" s="543" t="s">
        <v>3723</v>
      </c>
      <c r="I258" s="405">
        <v>2</v>
      </c>
      <c r="J258" s="416"/>
      <c r="K258" s="405"/>
      <c r="L258" s="543" t="s">
        <v>3648</v>
      </c>
      <c r="M258" s="405">
        <v>1</v>
      </c>
      <c r="N258" s="581" t="s">
        <v>3692</v>
      </c>
      <c r="O258" s="405">
        <v>4</v>
      </c>
      <c r="P258" s="590">
        <v>110000</v>
      </c>
    </row>
    <row r="259" spans="1:16" ht="14.25">
      <c r="A259" s="592">
        <v>5514</v>
      </c>
      <c r="B259" s="593">
        <v>6</v>
      </c>
      <c r="C259" s="593" t="s">
        <v>3724</v>
      </c>
      <c r="D259" s="593">
        <v>1</v>
      </c>
      <c r="E259" s="594" t="s">
        <v>3725</v>
      </c>
      <c r="F259" s="545" t="s">
        <v>3643</v>
      </c>
      <c r="G259" s="405">
        <v>1</v>
      </c>
      <c r="H259" s="548" t="s">
        <v>3663</v>
      </c>
      <c r="I259" s="405">
        <v>2</v>
      </c>
      <c r="J259" s="421"/>
      <c r="K259" s="405"/>
      <c r="L259" s="548" t="s">
        <v>3642</v>
      </c>
      <c r="M259" s="405">
        <v>1</v>
      </c>
      <c r="N259" s="574" t="s">
        <v>3692</v>
      </c>
      <c r="O259" s="405">
        <v>4</v>
      </c>
      <c r="P259" s="593">
        <v>110000</v>
      </c>
    </row>
    <row r="260" spans="1:16" ht="14.25">
      <c r="A260" s="589">
        <v>5515</v>
      </c>
      <c r="B260" s="590">
        <v>6</v>
      </c>
      <c r="C260" s="590" t="s">
        <v>3726</v>
      </c>
      <c r="D260" s="590">
        <v>5</v>
      </c>
      <c r="E260" s="591" t="s">
        <v>3727</v>
      </c>
      <c r="F260" s="541" t="s">
        <v>3642</v>
      </c>
      <c r="G260" s="405">
        <v>1</v>
      </c>
      <c r="H260" s="543" t="s">
        <v>1757</v>
      </c>
      <c r="I260" s="405">
        <v>2</v>
      </c>
      <c r="J260" s="416"/>
      <c r="K260" s="405"/>
      <c r="L260" s="543" t="s">
        <v>3643</v>
      </c>
      <c r="M260" s="405">
        <v>1</v>
      </c>
      <c r="N260" s="581" t="s">
        <v>3692</v>
      </c>
      <c r="O260" s="405">
        <v>4</v>
      </c>
      <c r="P260" s="590">
        <v>110000</v>
      </c>
    </row>
    <row r="261" spans="1:16" ht="14.25">
      <c r="A261" s="592">
        <v>5516</v>
      </c>
      <c r="B261" s="593">
        <v>6</v>
      </c>
      <c r="C261" s="593" t="s">
        <v>3728</v>
      </c>
      <c r="D261" s="593">
        <v>2</v>
      </c>
      <c r="E261" s="594" t="s">
        <v>3729</v>
      </c>
      <c r="F261" s="521" t="s">
        <v>3660</v>
      </c>
      <c r="G261" s="405">
        <v>7</v>
      </c>
      <c r="H261" s="548" t="s">
        <v>3772</v>
      </c>
      <c r="I261" s="405">
        <v>1</v>
      </c>
      <c r="J261" s="421"/>
      <c r="K261" s="405"/>
      <c r="L261" s="523" t="s">
        <v>3673</v>
      </c>
      <c r="M261" s="405">
        <v>1</v>
      </c>
      <c r="N261" s="574" t="s">
        <v>3692</v>
      </c>
      <c r="O261" s="405">
        <v>9</v>
      </c>
      <c r="P261" s="593">
        <v>51000</v>
      </c>
    </row>
    <row r="262" spans="1:16" ht="14.25">
      <c r="A262" s="589">
        <v>5517</v>
      </c>
      <c r="B262" s="590">
        <v>6</v>
      </c>
      <c r="C262" s="590" t="s">
        <v>3730</v>
      </c>
      <c r="D262" s="590">
        <v>5</v>
      </c>
      <c r="E262" s="591" t="s">
        <v>3731</v>
      </c>
      <c r="F262" s="541" t="s">
        <v>3639</v>
      </c>
      <c r="G262" s="405">
        <v>1</v>
      </c>
      <c r="H262" s="543" t="s">
        <v>1763</v>
      </c>
      <c r="I262" s="405">
        <v>5</v>
      </c>
      <c r="J262" s="416"/>
      <c r="K262" s="405"/>
      <c r="L262" s="543" t="s">
        <v>3643</v>
      </c>
      <c r="M262" s="405">
        <v>1</v>
      </c>
      <c r="N262" s="581" t="s">
        <v>3692</v>
      </c>
      <c r="O262" s="405">
        <v>7</v>
      </c>
      <c r="P262" s="590">
        <v>200000</v>
      </c>
    </row>
    <row r="263" spans="1:16" ht="14.25">
      <c r="A263" s="592">
        <v>5518</v>
      </c>
      <c r="B263" s="593">
        <v>6</v>
      </c>
      <c r="C263" s="593" t="s">
        <v>3732</v>
      </c>
      <c r="D263" s="593">
        <v>50</v>
      </c>
      <c r="E263" s="594" t="s">
        <v>3733</v>
      </c>
      <c r="F263" s="521" t="s">
        <v>3569</v>
      </c>
      <c r="G263" s="405">
        <v>7</v>
      </c>
      <c r="H263" s="548" t="s">
        <v>3773</v>
      </c>
      <c r="I263" s="405">
        <v>1</v>
      </c>
      <c r="J263" s="421"/>
      <c r="K263" s="405"/>
      <c r="L263" s="523" t="s">
        <v>3568</v>
      </c>
      <c r="M263" s="405">
        <v>1</v>
      </c>
      <c r="N263" s="574" t="s">
        <v>3692</v>
      </c>
      <c r="O263" s="405">
        <v>9</v>
      </c>
      <c r="P263" s="593">
        <v>51000</v>
      </c>
    </row>
    <row r="264" spans="1:16" ht="14.25">
      <c r="A264" s="589">
        <v>5519</v>
      </c>
      <c r="B264" s="590">
        <v>6</v>
      </c>
      <c r="C264" s="590" t="s">
        <v>3734</v>
      </c>
      <c r="D264" s="590">
        <v>10</v>
      </c>
      <c r="E264" s="591" t="s">
        <v>3735</v>
      </c>
      <c r="F264" s="541" t="s">
        <v>1735</v>
      </c>
      <c r="G264" s="405">
        <v>1</v>
      </c>
      <c r="H264" s="528" t="s">
        <v>3673</v>
      </c>
      <c r="I264" s="405">
        <v>7</v>
      </c>
      <c r="J264" s="416"/>
      <c r="K264" s="405"/>
      <c r="L264" s="528" t="s">
        <v>3587</v>
      </c>
      <c r="M264" s="405">
        <v>1</v>
      </c>
      <c r="N264" s="581" t="s">
        <v>3692</v>
      </c>
      <c r="O264" s="405">
        <v>9</v>
      </c>
      <c r="P264" s="590">
        <v>51000</v>
      </c>
    </row>
    <row r="265" spans="1:16" ht="14.25">
      <c r="A265" s="592">
        <v>5520</v>
      </c>
      <c r="B265" s="593">
        <v>6</v>
      </c>
      <c r="C265" s="593" t="s">
        <v>3736</v>
      </c>
      <c r="D265" s="593">
        <v>2</v>
      </c>
      <c r="E265" s="594" t="s">
        <v>3737</v>
      </c>
      <c r="F265" s="572" t="s">
        <v>3691</v>
      </c>
      <c r="G265" s="405">
        <v>2</v>
      </c>
      <c r="H265" s="596" t="s">
        <v>3774</v>
      </c>
      <c r="I265" s="405">
        <v>2</v>
      </c>
      <c r="J265" s="548" t="s">
        <v>1757</v>
      </c>
      <c r="K265" s="405">
        <v>6</v>
      </c>
      <c r="L265" s="574" t="s">
        <v>3770</v>
      </c>
      <c r="M265" s="405">
        <v>1</v>
      </c>
      <c r="N265" s="574" t="s">
        <v>3692</v>
      </c>
      <c r="O265" s="405">
        <v>11</v>
      </c>
      <c r="P265" s="593">
        <v>1000000</v>
      </c>
    </row>
    <row r="266" spans="1:16" ht="14.25">
      <c r="A266" s="589">
        <v>5521</v>
      </c>
      <c r="B266" s="590">
        <v>6</v>
      </c>
      <c r="C266" s="590" t="s">
        <v>3739</v>
      </c>
      <c r="D266" s="590">
        <v>2</v>
      </c>
      <c r="E266" s="591" t="s">
        <v>3740</v>
      </c>
      <c r="F266" s="577" t="s">
        <v>3691</v>
      </c>
      <c r="G266" s="405">
        <v>2</v>
      </c>
      <c r="H266" s="597" t="s">
        <v>4051</v>
      </c>
      <c r="I266" s="405">
        <v>2</v>
      </c>
      <c r="J266" s="543" t="s">
        <v>3695</v>
      </c>
      <c r="K266" s="405">
        <v>6</v>
      </c>
      <c r="L266" s="581" t="s">
        <v>3770</v>
      </c>
      <c r="M266" s="405">
        <v>1</v>
      </c>
      <c r="N266" s="581" t="s">
        <v>3692</v>
      </c>
      <c r="O266" s="405">
        <v>11</v>
      </c>
      <c r="P266" s="590">
        <v>1000000</v>
      </c>
    </row>
    <row r="267" spans="1:16" ht="14.25">
      <c r="A267" s="592">
        <v>5522</v>
      </c>
      <c r="B267" s="593">
        <v>6</v>
      </c>
      <c r="C267" s="593" t="s">
        <v>3741</v>
      </c>
      <c r="D267" s="593">
        <v>2</v>
      </c>
      <c r="E267" s="594" t="s">
        <v>3775</v>
      </c>
      <c r="F267" s="572" t="s">
        <v>3691</v>
      </c>
      <c r="G267" s="585">
        <v>2</v>
      </c>
      <c r="H267" s="596" t="s">
        <v>3774</v>
      </c>
      <c r="I267" s="585">
        <v>2</v>
      </c>
      <c r="J267" s="548" t="s">
        <v>3723</v>
      </c>
      <c r="K267" s="585">
        <v>6</v>
      </c>
      <c r="L267" s="574" t="s">
        <v>3770</v>
      </c>
      <c r="M267" s="585">
        <v>1</v>
      </c>
      <c r="N267" s="574" t="s">
        <v>3692</v>
      </c>
      <c r="O267" s="585">
        <v>11</v>
      </c>
      <c r="P267" s="593">
        <v>1000000</v>
      </c>
    </row>
  </sheetData>
  <mergeCells count="5">
    <mergeCell ref="A140:P140"/>
    <mergeCell ref="Q140:V145"/>
    <mergeCell ref="A4:V7"/>
    <mergeCell ref="A2:V3"/>
    <mergeCell ref="A1:V1"/>
  </mergeCells>
  <phoneticPr fontId="140" type="noConversion"/>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R223"/>
  <sheetViews>
    <sheetView workbookViewId="0"/>
  </sheetViews>
  <sheetFormatPr defaultRowHeight="12.75"/>
  <cols>
    <col min="1" max="1" width="17" customWidth="1"/>
    <col min="2" max="8" width="11.140625" customWidth="1"/>
    <col min="14" max="14" width="15.28515625" customWidth="1"/>
    <col min="15" max="16" width="9.7109375" customWidth="1"/>
    <col min="17" max="17" width="10.7109375" customWidth="1"/>
    <col min="18" max="18" width="50.7109375" customWidth="1"/>
  </cols>
  <sheetData>
    <row r="1" spans="1:18" ht="24" customHeight="1">
      <c r="A1" s="598"/>
      <c r="B1" s="599" t="s">
        <v>37</v>
      </c>
      <c r="C1" s="600" t="s">
        <v>2165</v>
      </c>
      <c r="D1" s="601" t="s">
        <v>130</v>
      </c>
      <c r="E1" s="602" t="s">
        <v>68</v>
      </c>
      <c r="F1" s="603" t="s">
        <v>738</v>
      </c>
      <c r="G1" s="604" t="s">
        <v>3776</v>
      </c>
      <c r="H1" s="605" t="s">
        <v>3777</v>
      </c>
      <c r="I1" s="2116" t="s">
        <v>4052</v>
      </c>
      <c r="J1" s="2117"/>
      <c r="K1" s="2117"/>
      <c r="L1" s="2117"/>
      <c r="M1" s="2117"/>
      <c r="N1" s="606" t="s">
        <v>3748</v>
      </c>
      <c r="O1" s="606" t="s">
        <v>3381</v>
      </c>
      <c r="P1" s="607" t="s">
        <v>3778</v>
      </c>
      <c r="Q1" s="606" t="s">
        <v>3779</v>
      </c>
      <c r="R1" s="606" t="s">
        <v>3780</v>
      </c>
    </row>
    <row r="2" spans="1:18" ht="19.149999999999999" customHeight="1">
      <c r="A2" s="59" t="s">
        <v>3399</v>
      </c>
      <c r="B2" s="599" t="s">
        <v>3781</v>
      </c>
      <c r="C2" s="600" t="s">
        <v>3781</v>
      </c>
      <c r="D2" s="608"/>
      <c r="E2" s="602" t="s">
        <v>3781</v>
      </c>
      <c r="F2" s="609"/>
      <c r="G2" s="604" t="s">
        <v>3781</v>
      </c>
      <c r="H2" s="610"/>
      <c r="I2" s="2117"/>
      <c r="J2" s="2117"/>
      <c r="K2" s="2117"/>
      <c r="L2" s="2117"/>
      <c r="M2" s="2117"/>
      <c r="N2" s="611" t="s">
        <v>3402</v>
      </c>
      <c r="O2" s="611">
        <v>1</v>
      </c>
      <c r="P2" s="611">
        <v>600</v>
      </c>
      <c r="Q2" s="611">
        <v>9</v>
      </c>
      <c r="R2" s="612" t="s">
        <v>3782</v>
      </c>
    </row>
    <row r="3" spans="1:18" ht="13.5">
      <c r="A3" s="413" t="s">
        <v>3411</v>
      </c>
      <c r="B3" s="599" t="s">
        <v>3781</v>
      </c>
      <c r="C3" s="600" t="s">
        <v>3781</v>
      </c>
      <c r="D3" s="601" t="s">
        <v>3781</v>
      </c>
      <c r="E3" s="602" t="s">
        <v>3781</v>
      </c>
      <c r="F3" s="603" t="s">
        <v>3781</v>
      </c>
      <c r="G3" s="604" t="s">
        <v>3781</v>
      </c>
      <c r="H3" s="610"/>
      <c r="I3" s="2117"/>
      <c r="J3" s="2117"/>
      <c r="K3" s="2117"/>
      <c r="L3" s="2117"/>
      <c r="M3" s="2117"/>
      <c r="N3" s="613" t="s">
        <v>3783</v>
      </c>
      <c r="O3" s="611">
        <v>2</v>
      </c>
      <c r="P3" s="611">
        <v>1200</v>
      </c>
      <c r="Q3" s="611">
        <v>10</v>
      </c>
      <c r="R3" s="612" t="s">
        <v>3784</v>
      </c>
    </row>
    <row r="4" spans="1:18" ht="24" customHeight="1">
      <c r="A4" s="421" t="s">
        <v>3420</v>
      </c>
      <c r="B4" s="599" t="s">
        <v>3781</v>
      </c>
      <c r="C4" s="614"/>
      <c r="D4" s="601" t="s">
        <v>3781</v>
      </c>
      <c r="E4" s="615"/>
      <c r="F4" s="603" t="s">
        <v>3781</v>
      </c>
      <c r="G4" s="604" t="s">
        <v>3781</v>
      </c>
      <c r="H4" s="610"/>
      <c r="I4" s="2115" t="s">
        <v>3785</v>
      </c>
      <c r="J4" s="1915"/>
      <c r="K4" s="1915"/>
      <c r="L4" s="1915"/>
      <c r="M4" s="1915"/>
      <c r="N4" s="613" t="s">
        <v>3415</v>
      </c>
      <c r="O4" s="611">
        <v>2</v>
      </c>
      <c r="P4" s="611">
        <v>1200</v>
      </c>
      <c r="Q4" s="611">
        <v>10</v>
      </c>
      <c r="R4" s="612" t="s">
        <v>3786</v>
      </c>
    </row>
    <row r="5" spans="1:18" ht="13.5">
      <c r="A5" s="416" t="s">
        <v>3400</v>
      </c>
      <c r="B5" s="599" t="s">
        <v>3781</v>
      </c>
      <c r="C5" s="614"/>
      <c r="D5" s="601" t="s">
        <v>3781</v>
      </c>
      <c r="E5" s="602" t="s">
        <v>3781</v>
      </c>
      <c r="F5" s="603" t="s">
        <v>3781</v>
      </c>
      <c r="G5" s="604" t="s">
        <v>3781</v>
      </c>
      <c r="H5" s="610"/>
      <c r="I5" s="1915"/>
      <c r="J5" s="1915"/>
      <c r="K5" s="1915"/>
      <c r="L5" s="1915"/>
      <c r="M5" s="1915"/>
      <c r="N5" s="616" t="s">
        <v>3436</v>
      </c>
      <c r="O5" s="611">
        <v>3</v>
      </c>
      <c r="P5" s="611">
        <v>4000</v>
      </c>
      <c r="Q5" s="611">
        <v>11</v>
      </c>
      <c r="R5" s="612" t="s">
        <v>3787</v>
      </c>
    </row>
    <row r="6" spans="1:18" ht="13.5">
      <c r="A6" s="421" t="s">
        <v>3410</v>
      </c>
      <c r="B6" s="599" t="s">
        <v>3781</v>
      </c>
      <c r="C6" s="614"/>
      <c r="D6" s="601" t="s">
        <v>3781</v>
      </c>
      <c r="E6" s="602" t="s">
        <v>3781</v>
      </c>
      <c r="F6" s="603" t="s">
        <v>3781</v>
      </c>
      <c r="G6" s="604" t="s">
        <v>3781</v>
      </c>
      <c r="H6" s="610"/>
      <c r="I6" s="1915"/>
      <c r="J6" s="1915"/>
      <c r="K6" s="1915"/>
      <c r="L6" s="1915"/>
      <c r="M6" s="1915"/>
      <c r="N6" s="617" t="s">
        <v>3499</v>
      </c>
      <c r="O6" s="611">
        <v>4</v>
      </c>
      <c r="P6" s="611">
        <v>10000</v>
      </c>
      <c r="Q6" s="611">
        <v>12</v>
      </c>
      <c r="R6" s="612" t="s">
        <v>3788</v>
      </c>
    </row>
    <row r="7" spans="1:18" ht="13.5">
      <c r="A7" s="416" t="s">
        <v>3413</v>
      </c>
      <c r="B7" s="618"/>
      <c r="C7" s="600" t="s">
        <v>3781</v>
      </c>
      <c r="D7" s="601" t="s">
        <v>3781</v>
      </c>
      <c r="E7" s="602" t="s">
        <v>3781</v>
      </c>
      <c r="F7" s="603" t="s">
        <v>3781</v>
      </c>
      <c r="G7" s="604" t="s">
        <v>3781</v>
      </c>
      <c r="H7" s="610"/>
      <c r="I7" s="1915"/>
      <c r="J7" s="1915"/>
      <c r="K7" s="1915"/>
      <c r="L7" s="1915"/>
      <c r="M7" s="1915"/>
      <c r="N7" s="619" t="s">
        <v>3574</v>
      </c>
      <c r="O7" s="611">
        <v>5</v>
      </c>
      <c r="P7" s="611">
        <v>22500</v>
      </c>
      <c r="Q7" s="611">
        <v>13</v>
      </c>
      <c r="R7" s="620" t="s">
        <v>3789</v>
      </c>
    </row>
    <row r="8" spans="1:18" ht="13.5">
      <c r="A8" s="421" t="s">
        <v>3401</v>
      </c>
      <c r="B8" s="599" t="s">
        <v>3781</v>
      </c>
      <c r="C8" s="600" t="s">
        <v>3781</v>
      </c>
      <c r="D8" s="601" t="s">
        <v>3781</v>
      </c>
      <c r="E8" s="602" t="s">
        <v>3781</v>
      </c>
      <c r="F8" s="603" t="s">
        <v>3781</v>
      </c>
      <c r="G8" s="604" t="s">
        <v>3781</v>
      </c>
      <c r="H8" s="610"/>
      <c r="I8" s="1915"/>
      <c r="J8" s="1915"/>
      <c r="K8" s="1915"/>
      <c r="L8" s="1915"/>
      <c r="M8" s="1915"/>
      <c r="N8" s="621" t="s">
        <v>3692</v>
      </c>
      <c r="O8" s="611">
        <v>6</v>
      </c>
      <c r="P8" s="611">
        <v>30000</v>
      </c>
      <c r="Q8" s="611">
        <v>14</v>
      </c>
      <c r="R8" s="620" t="s">
        <v>3790</v>
      </c>
    </row>
    <row r="9" spans="1:18" ht="13.5">
      <c r="A9" s="427" t="s">
        <v>3414</v>
      </c>
      <c r="B9" s="618"/>
      <c r="C9" s="600" t="s">
        <v>3781</v>
      </c>
      <c r="D9" s="608"/>
      <c r="E9" s="615"/>
      <c r="F9" s="603" t="s">
        <v>3781</v>
      </c>
      <c r="G9" s="604" t="s">
        <v>3781</v>
      </c>
      <c r="H9" s="610"/>
      <c r="I9" s="1915"/>
      <c r="J9" s="1915"/>
      <c r="K9" s="1915"/>
      <c r="L9" s="1915"/>
      <c r="M9" s="1915"/>
    </row>
    <row r="10" spans="1:18" ht="13.5">
      <c r="A10" s="434" t="s">
        <v>3441</v>
      </c>
      <c r="B10" s="618"/>
      <c r="C10" s="600" t="s">
        <v>3781</v>
      </c>
      <c r="D10" s="601" t="s">
        <v>3781</v>
      </c>
      <c r="E10" s="615"/>
      <c r="F10" s="603" t="s">
        <v>3781</v>
      </c>
      <c r="G10" s="604" t="s">
        <v>3781</v>
      </c>
      <c r="H10" s="610"/>
      <c r="I10" s="1915"/>
      <c r="J10" s="1915"/>
      <c r="K10" s="1915"/>
      <c r="L10" s="1915"/>
      <c r="M10" s="1915"/>
    </row>
    <row r="11" spans="1:18" ht="13.5">
      <c r="A11" s="427" t="s">
        <v>3457</v>
      </c>
      <c r="B11" s="618"/>
      <c r="C11" s="600" t="s">
        <v>3781</v>
      </c>
      <c r="D11" s="608"/>
      <c r="E11" s="602" t="s">
        <v>3781</v>
      </c>
      <c r="F11" s="603" t="s">
        <v>3781</v>
      </c>
      <c r="G11" s="604" t="s">
        <v>3781</v>
      </c>
      <c r="H11" s="610"/>
      <c r="I11" s="1915"/>
      <c r="J11" s="1915"/>
      <c r="K11" s="1915"/>
      <c r="L11" s="1915"/>
      <c r="M11" s="1915"/>
    </row>
    <row r="12" spans="1:18" ht="13.5">
      <c r="A12" s="434" t="s">
        <v>3435</v>
      </c>
      <c r="B12" s="599" t="s">
        <v>3781</v>
      </c>
      <c r="C12" s="614"/>
      <c r="D12" s="608"/>
      <c r="E12" s="615"/>
      <c r="F12" s="603" t="s">
        <v>3781</v>
      </c>
      <c r="G12" s="604" t="s">
        <v>3781</v>
      </c>
      <c r="H12" s="610"/>
      <c r="I12" s="1915"/>
      <c r="J12" s="1915"/>
      <c r="K12" s="1915"/>
      <c r="L12" s="1915"/>
      <c r="M12" s="1915"/>
    </row>
    <row r="13" spans="1:18" ht="13.5">
      <c r="A13" s="427" t="s">
        <v>3464</v>
      </c>
      <c r="B13" s="599" t="s">
        <v>3781</v>
      </c>
      <c r="C13" s="614"/>
      <c r="D13" s="608"/>
      <c r="E13" s="615"/>
      <c r="F13" s="603" t="s">
        <v>3781</v>
      </c>
      <c r="G13" s="604" t="s">
        <v>3781</v>
      </c>
      <c r="H13" s="610"/>
      <c r="I13" s="1915"/>
      <c r="J13" s="1915"/>
      <c r="K13" s="1915"/>
      <c r="L13" s="1915"/>
      <c r="M13" s="1915"/>
    </row>
    <row r="14" spans="1:18" ht="13.5">
      <c r="A14" s="434" t="s">
        <v>3432</v>
      </c>
      <c r="B14" s="599" t="s">
        <v>3781</v>
      </c>
      <c r="C14" s="600" t="s">
        <v>3781</v>
      </c>
      <c r="D14" s="608"/>
      <c r="E14" s="602" t="s">
        <v>3781</v>
      </c>
      <c r="F14" s="609"/>
      <c r="G14" s="622"/>
      <c r="H14" s="610"/>
      <c r="I14" s="1915"/>
      <c r="J14" s="1915"/>
      <c r="K14" s="1915"/>
      <c r="L14" s="1915"/>
      <c r="M14" s="1915"/>
    </row>
    <row r="15" spans="1:18" ht="13.5">
      <c r="A15" s="427" t="s">
        <v>3750</v>
      </c>
      <c r="B15" s="618"/>
      <c r="C15" s="614"/>
      <c r="D15" s="601" t="s">
        <v>3781</v>
      </c>
      <c r="E15" s="615"/>
      <c r="F15" s="609"/>
      <c r="G15" s="604" t="s">
        <v>3781</v>
      </c>
      <c r="H15" s="610"/>
      <c r="I15" s="1915"/>
      <c r="J15" s="1915"/>
      <c r="K15" s="1915"/>
      <c r="L15" s="1915"/>
      <c r="M15" s="1915"/>
    </row>
    <row r="16" spans="1:18" ht="13.5">
      <c r="A16" s="434" t="s">
        <v>3407</v>
      </c>
      <c r="B16" s="618"/>
      <c r="C16" s="600" t="s">
        <v>3781</v>
      </c>
      <c r="D16" s="601" t="s">
        <v>3781</v>
      </c>
      <c r="E16" s="602" t="s">
        <v>3781</v>
      </c>
      <c r="F16" s="609"/>
      <c r="G16" s="604" t="s">
        <v>3781</v>
      </c>
      <c r="H16" s="610"/>
      <c r="I16" s="1915"/>
      <c r="J16" s="1915"/>
      <c r="K16" s="1915"/>
      <c r="L16" s="1915"/>
      <c r="M16" s="1915"/>
    </row>
    <row r="17" spans="1:13" ht="13.5">
      <c r="A17" s="427" t="s">
        <v>3451</v>
      </c>
      <c r="B17" s="599" t="s">
        <v>3781</v>
      </c>
      <c r="C17" s="614"/>
      <c r="D17" s="601" t="s">
        <v>3781</v>
      </c>
      <c r="E17" s="602" t="s">
        <v>3781</v>
      </c>
      <c r="F17" s="609"/>
      <c r="G17" s="604" t="s">
        <v>3781</v>
      </c>
      <c r="H17" s="610"/>
      <c r="I17" s="1915"/>
      <c r="J17" s="1915"/>
      <c r="K17" s="1915"/>
      <c r="L17" s="1915"/>
      <c r="M17" s="1915"/>
    </row>
    <row r="18" spans="1:13" ht="13.5">
      <c r="A18" s="434" t="s">
        <v>3460</v>
      </c>
      <c r="B18" s="599" t="s">
        <v>3781</v>
      </c>
      <c r="C18" s="614"/>
      <c r="D18" s="601" t="s">
        <v>3781</v>
      </c>
      <c r="E18" s="602" t="s">
        <v>3781</v>
      </c>
      <c r="F18" s="609"/>
      <c r="G18" s="604" t="s">
        <v>3781</v>
      </c>
      <c r="H18" s="610"/>
      <c r="I18" s="1915"/>
      <c r="J18" s="1915"/>
      <c r="K18" s="1915"/>
      <c r="L18" s="1915"/>
      <c r="M18" s="1915"/>
    </row>
    <row r="19" spans="1:13" ht="13.5">
      <c r="A19" s="427" t="s">
        <v>3423</v>
      </c>
      <c r="B19" s="599" t="s">
        <v>3781</v>
      </c>
      <c r="C19" s="600" t="s">
        <v>3781</v>
      </c>
      <c r="D19" s="601"/>
      <c r="E19" s="602"/>
      <c r="F19" s="603" t="s">
        <v>3781</v>
      </c>
      <c r="G19" s="604" t="s">
        <v>3781</v>
      </c>
      <c r="H19" s="610"/>
      <c r="I19" s="1915"/>
      <c r="J19" s="1915"/>
      <c r="K19" s="1915"/>
      <c r="L19" s="1915"/>
      <c r="M19" s="1915"/>
    </row>
    <row r="20" spans="1:13" ht="13.5">
      <c r="A20" s="623" t="s">
        <v>3454</v>
      </c>
      <c r="B20" s="599"/>
      <c r="C20" s="600" t="s">
        <v>3781</v>
      </c>
      <c r="D20" s="601" t="s">
        <v>3781</v>
      </c>
      <c r="E20" s="615"/>
      <c r="F20" s="609"/>
      <c r="G20" s="604" t="s">
        <v>3781</v>
      </c>
      <c r="H20" s="610"/>
      <c r="I20" s="1915"/>
      <c r="J20" s="1915"/>
      <c r="K20" s="1915"/>
      <c r="L20" s="1915"/>
      <c r="M20" s="1915"/>
    </row>
    <row r="21" spans="1:13" ht="13.5">
      <c r="A21" s="624" t="s">
        <v>3486</v>
      </c>
      <c r="B21" s="599" t="s">
        <v>3781</v>
      </c>
      <c r="C21" s="614"/>
      <c r="D21" s="608"/>
      <c r="E21" s="615"/>
      <c r="F21" s="603" t="s">
        <v>3781</v>
      </c>
      <c r="G21" s="604" t="s">
        <v>3781</v>
      </c>
      <c r="H21" s="610"/>
      <c r="I21" s="1915"/>
      <c r="J21" s="1915"/>
      <c r="K21" s="1915"/>
      <c r="L21" s="1915"/>
      <c r="M21" s="1915"/>
    </row>
    <row r="22" spans="1:13" ht="13.5">
      <c r="A22" s="434" t="s">
        <v>3467</v>
      </c>
      <c r="B22" s="618"/>
      <c r="C22" s="614"/>
      <c r="D22" s="608"/>
      <c r="E22" s="615"/>
      <c r="F22" s="609"/>
      <c r="G22" s="604" t="s">
        <v>3781</v>
      </c>
      <c r="H22" s="610"/>
      <c r="I22" s="1915"/>
      <c r="J22" s="1915"/>
      <c r="K22" s="1915"/>
      <c r="L22" s="1915"/>
      <c r="M22" s="1915"/>
    </row>
    <row r="23" spans="1:13" ht="13.5">
      <c r="A23" s="624" t="s">
        <v>3470</v>
      </c>
      <c r="B23" s="599" t="s">
        <v>3781</v>
      </c>
      <c r="C23" s="600" t="s">
        <v>3781</v>
      </c>
      <c r="D23" s="608"/>
      <c r="E23" s="615"/>
      <c r="F23" s="609"/>
      <c r="G23" s="622"/>
      <c r="H23" s="610"/>
      <c r="I23" s="1915"/>
      <c r="J23" s="1915"/>
      <c r="K23" s="1915"/>
      <c r="L23" s="1915"/>
      <c r="M23" s="1915"/>
    </row>
    <row r="24" spans="1:13" ht="14.25">
      <c r="A24" s="434" t="s">
        <v>3448</v>
      </c>
      <c r="B24" s="599" t="s">
        <v>3781</v>
      </c>
      <c r="C24" s="614"/>
      <c r="D24" s="608"/>
      <c r="E24" s="615"/>
      <c r="F24" s="603" t="s">
        <v>3781</v>
      </c>
      <c r="G24" s="604" t="s">
        <v>3781</v>
      </c>
      <c r="H24" s="610"/>
      <c r="I24" s="625" t="s">
        <v>3625</v>
      </c>
      <c r="J24" s="2119" t="s">
        <v>3791</v>
      </c>
      <c r="K24" s="1915"/>
      <c r="L24" s="1915"/>
      <c r="M24" s="1915"/>
    </row>
    <row r="25" spans="1:13" ht="14.25">
      <c r="A25" s="454" t="s">
        <v>3543</v>
      </c>
      <c r="B25" s="618"/>
      <c r="C25" s="614"/>
      <c r="D25" s="608"/>
      <c r="E25" s="615"/>
      <c r="F25" s="609"/>
      <c r="G25" s="622"/>
      <c r="H25" s="610" t="s">
        <v>3781</v>
      </c>
      <c r="I25" s="626" t="s">
        <v>3792</v>
      </c>
      <c r="J25" s="2119" t="s">
        <v>3793</v>
      </c>
      <c r="K25" s="1915"/>
      <c r="L25" s="1915"/>
      <c r="M25" s="1915"/>
    </row>
    <row r="26" spans="1:13" ht="14.25">
      <c r="A26" s="627" t="s">
        <v>4053</v>
      </c>
      <c r="B26" s="618"/>
      <c r="C26" s="614"/>
      <c r="D26" s="608"/>
      <c r="E26" s="615"/>
      <c r="F26" s="603" t="s">
        <v>3781</v>
      </c>
      <c r="G26" s="604" t="s">
        <v>3781</v>
      </c>
      <c r="H26" s="610" t="s">
        <v>3781</v>
      </c>
      <c r="I26" s="625" t="s">
        <v>3628</v>
      </c>
      <c r="J26" s="2119" t="s">
        <v>3794</v>
      </c>
      <c r="K26" s="1915"/>
      <c r="L26" s="1915"/>
      <c r="M26" s="1915"/>
    </row>
    <row r="27" spans="1:13" ht="14.25">
      <c r="A27" s="454" t="s">
        <v>3507</v>
      </c>
      <c r="B27" s="618"/>
      <c r="C27" s="614"/>
      <c r="D27" s="608"/>
      <c r="E27" s="602" t="s">
        <v>3781</v>
      </c>
      <c r="F27" s="609"/>
      <c r="G27" s="604" t="s">
        <v>3781</v>
      </c>
      <c r="H27" s="610" t="s">
        <v>3781</v>
      </c>
      <c r="I27" s="626" t="s">
        <v>3695</v>
      </c>
      <c r="J27" s="2119" t="s">
        <v>3795</v>
      </c>
      <c r="K27" s="1915"/>
      <c r="L27" s="1915"/>
      <c r="M27" s="1915"/>
    </row>
    <row r="28" spans="1:13" ht="14.25">
      <c r="A28" s="628" t="s">
        <v>3498</v>
      </c>
      <c r="B28" s="599" t="s">
        <v>3781</v>
      </c>
      <c r="C28" s="600" t="s">
        <v>3781</v>
      </c>
      <c r="D28" s="608"/>
      <c r="E28" s="615"/>
      <c r="F28" s="609"/>
      <c r="G28" s="604" t="s">
        <v>3781</v>
      </c>
      <c r="H28" s="610" t="s">
        <v>3781</v>
      </c>
      <c r="I28" s="625" t="s">
        <v>3678</v>
      </c>
      <c r="J28" s="2119" t="s">
        <v>3796</v>
      </c>
      <c r="K28" s="1915"/>
      <c r="L28" s="1915"/>
      <c r="M28" s="1915"/>
    </row>
    <row r="29" spans="1:13" ht="14.25">
      <c r="A29" s="454" t="s">
        <v>3489</v>
      </c>
      <c r="B29" s="599" t="s">
        <v>3781</v>
      </c>
      <c r="C29" s="614"/>
      <c r="D29" s="608"/>
      <c r="E29" s="615"/>
      <c r="F29" s="609"/>
      <c r="G29" s="604" t="s">
        <v>3781</v>
      </c>
      <c r="H29" s="610" t="s">
        <v>3781</v>
      </c>
      <c r="I29" s="626" t="s">
        <v>3763</v>
      </c>
      <c r="J29" s="2119" t="s">
        <v>3797</v>
      </c>
      <c r="K29" s="1915"/>
      <c r="L29" s="1915"/>
      <c r="M29" s="1915"/>
    </row>
    <row r="30" spans="1:13" ht="14.25">
      <c r="A30" s="627" t="s">
        <v>3520</v>
      </c>
      <c r="B30" s="599"/>
      <c r="C30" s="614"/>
      <c r="D30" s="601" t="s">
        <v>3781</v>
      </c>
      <c r="E30" s="615"/>
      <c r="F30" s="609"/>
      <c r="G30" s="604" t="s">
        <v>3781</v>
      </c>
      <c r="H30" s="610" t="s">
        <v>3781</v>
      </c>
      <c r="I30" s="625" t="s">
        <v>3676</v>
      </c>
      <c r="J30" s="2119" t="s">
        <v>3798</v>
      </c>
      <c r="K30" s="1915"/>
      <c r="L30" s="1915"/>
      <c r="M30" s="1915"/>
    </row>
    <row r="31" spans="1:13" ht="14.25">
      <c r="A31" s="454" t="s">
        <v>3506</v>
      </c>
      <c r="B31" s="599"/>
      <c r="C31" s="600" t="s">
        <v>3781</v>
      </c>
      <c r="D31" s="608"/>
      <c r="E31" s="615"/>
      <c r="F31" s="609"/>
      <c r="G31" s="604" t="s">
        <v>3781</v>
      </c>
      <c r="H31" s="610" t="s">
        <v>3781</v>
      </c>
      <c r="I31" s="626" t="s">
        <v>3764</v>
      </c>
      <c r="J31" s="2119" t="s">
        <v>3799</v>
      </c>
      <c r="K31" s="1915"/>
      <c r="L31" s="1915"/>
      <c r="M31" s="1915"/>
    </row>
    <row r="32" spans="1:13" ht="14.25">
      <c r="A32" s="628" t="s">
        <v>3497</v>
      </c>
      <c r="B32" s="618"/>
      <c r="C32" s="614"/>
      <c r="D32" s="608"/>
      <c r="E32" s="602" t="s">
        <v>3781</v>
      </c>
      <c r="F32" s="609"/>
      <c r="G32" s="604" t="s">
        <v>3781</v>
      </c>
      <c r="H32" s="610" t="s">
        <v>3781</v>
      </c>
      <c r="I32" s="625" t="s">
        <v>3681</v>
      </c>
      <c r="J32" s="2119" t="s">
        <v>3800</v>
      </c>
      <c r="K32" s="1915"/>
      <c r="L32" s="1915"/>
      <c r="M32" s="1915"/>
    </row>
    <row r="33" spans="1:13" ht="14.25">
      <c r="A33" s="454" t="s">
        <v>3760</v>
      </c>
      <c r="B33" s="618"/>
      <c r="C33" s="600" t="s">
        <v>3781</v>
      </c>
      <c r="D33" s="608"/>
      <c r="E33" s="615"/>
      <c r="F33" s="609"/>
      <c r="G33" s="604" t="s">
        <v>3781</v>
      </c>
      <c r="H33" s="610" t="s">
        <v>3781</v>
      </c>
      <c r="I33" s="626" t="s">
        <v>3767</v>
      </c>
      <c r="J33" s="2119" t="s">
        <v>3801</v>
      </c>
      <c r="K33" s="1915"/>
      <c r="L33" s="1915"/>
      <c r="M33" s="1915"/>
    </row>
    <row r="34" spans="1:13" ht="14.25">
      <c r="A34" s="628" t="s">
        <v>3754</v>
      </c>
      <c r="B34" s="618"/>
      <c r="C34" s="614"/>
      <c r="D34" s="608"/>
      <c r="E34" s="602" t="s">
        <v>3781</v>
      </c>
      <c r="F34" s="603" t="s">
        <v>3781</v>
      </c>
      <c r="G34" s="604" t="s">
        <v>3781</v>
      </c>
      <c r="H34" s="610" t="s">
        <v>3781</v>
      </c>
      <c r="I34" s="625" t="s">
        <v>3802</v>
      </c>
      <c r="J34" s="2119" t="s">
        <v>3803</v>
      </c>
      <c r="K34" s="1915"/>
      <c r="L34" s="1915"/>
      <c r="M34" s="1915"/>
    </row>
    <row r="35" spans="1:13" ht="14.25">
      <c r="A35" s="454" t="s">
        <v>3483</v>
      </c>
      <c r="B35" s="618"/>
      <c r="C35" s="614"/>
      <c r="D35" s="608"/>
      <c r="E35" s="615"/>
      <c r="F35" s="609"/>
      <c r="G35" s="604" t="s">
        <v>3781</v>
      </c>
      <c r="H35" s="610" t="s">
        <v>3781</v>
      </c>
      <c r="I35" s="626" t="s">
        <v>3635</v>
      </c>
      <c r="J35" s="2119" t="s">
        <v>3791</v>
      </c>
      <c r="K35" s="1915"/>
      <c r="L35" s="1915"/>
      <c r="M35" s="1915"/>
    </row>
    <row r="36" spans="1:13" ht="14.25">
      <c r="A36" s="628" t="s">
        <v>3584</v>
      </c>
      <c r="B36" s="618"/>
      <c r="C36" s="614"/>
      <c r="D36" s="608"/>
      <c r="E36" s="615"/>
      <c r="F36" s="609"/>
      <c r="G36" s="604" t="s">
        <v>3781</v>
      </c>
      <c r="H36" s="610" t="s">
        <v>3781</v>
      </c>
      <c r="I36" s="625" t="s">
        <v>3639</v>
      </c>
      <c r="J36" s="2119" t="s">
        <v>3791</v>
      </c>
      <c r="K36" s="1915"/>
      <c r="L36" s="1915"/>
      <c r="M36" s="1915"/>
    </row>
    <row r="37" spans="1:13" ht="14.25">
      <c r="A37" s="454" t="s">
        <v>3496</v>
      </c>
      <c r="B37" s="618"/>
      <c r="C37" s="614"/>
      <c r="D37" s="601" t="s">
        <v>3781</v>
      </c>
      <c r="E37" s="615"/>
      <c r="F37" s="609"/>
      <c r="G37" s="604" t="s">
        <v>3781</v>
      </c>
      <c r="H37" s="610" t="s">
        <v>3781</v>
      </c>
      <c r="I37" s="626" t="s">
        <v>3643</v>
      </c>
      <c r="J37" s="2119" t="s">
        <v>3791</v>
      </c>
      <c r="K37" s="1915"/>
      <c r="L37" s="1915"/>
      <c r="M37" s="1915"/>
    </row>
    <row r="38" spans="1:13" ht="14.25">
      <c r="A38" s="628" t="s">
        <v>3752</v>
      </c>
      <c r="B38" s="618"/>
      <c r="C38" s="614"/>
      <c r="D38" s="608"/>
      <c r="E38" s="602" t="s">
        <v>3781</v>
      </c>
      <c r="F38" s="609"/>
      <c r="G38" s="604" t="s">
        <v>3781</v>
      </c>
      <c r="H38" s="610" t="s">
        <v>3781</v>
      </c>
      <c r="I38" s="625" t="s">
        <v>3642</v>
      </c>
      <c r="J38" s="2119" t="s">
        <v>3791</v>
      </c>
      <c r="K38" s="1915"/>
      <c r="L38" s="1915"/>
      <c r="M38" s="1915"/>
    </row>
    <row r="39" spans="1:13" ht="14.25">
      <c r="A39" s="454" t="s">
        <v>3517</v>
      </c>
      <c r="B39" s="618"/>
      <c r="C39" s="600" t="s">
        <v>3781</v>
      </c>
      <c r="D39" s="601"/>
      <c r="E39" s="602" t="s">
        <v>3781</v>
      </c>
      <c r="F39" s="609"/>
      <c r="G39" s="604" t="s">
        <v>3781</v>
      </c>
      <c r="H39" s="610" t="s">
        <v>3781</v>
      </c>
      <c r="I39" s="626" t="s">
        <v>3648</v>
      </c>
      <c r="J39" s="2119" t="s">
        <v>3791</v>
      </c>
      <c r="K39" s="1915"/>
      <c r="L39" s="1915"/>
      <c r="M39" s="1915"/>
    </row>
    <row r="40" spans="1:13" ht="14.25">
      <c r="A40" s="628" t="s">
        <v>3502</v>
      </c>
      <c r="B40" s="618"/>
      <c r="C40" s="600" t="s">
        <v>3781</v>
      </c>
      <c r="D40" s="601" t="s">
        <v>3781</v>
      </c>
      <c r="E40" s="615"/>
      <c r="F40" s="609"/>
      <c r="G40" s="604" t="s">
        <v>3781</v>
      </c>
      <c r="H40" s="610" t="s">
        <v>3781</v>
      </c>
      <c r="I40" s="625" t="s">
        <v>3651</v>
      </c>
      <c r="J40" s="2118" t="s">
        <v>3793</v>
      </c>
      <c r="K40" s="1915"/>
      <c r="L40" s="1915"/>
      <c r="M40" s="1915"/>
    </row>
    <row r="41" spans="1:13" ht="14.25">
      <c r="A41" s="454" t="s">
        <v>3554</v>
      </c>
      <c r="B41" s="599" t="s">
        <v>3781</v>
      </c>
      <c r="C41" s="614"/>
      <c r="D41" s="608"/>
      <c r="E41" s="602" t="s">
        <v>3781</v>
      </c>
      <c r="F41" s="609"/>
      <c r="G41" s="604" t="s">
        <v>3781</v>
      </c>
      <c r="H41" s="610" t="s">
        <v>3781</v>
      </c>
      <c r="I41" s="626" t="s">
        <v>3654</v>
      </c>
      <c r="J41" s="2118" t="s">
        <v>3793</v>
      </c>
      <c r="K41" s="1915"/>
      <c r="L41" s="1915"/>
      <c r="M41" s="1915"/>
    </row>
    <row r="42" spans="1:13" ht="14.25">
      <c r="A42" s="628" t="s">
        <v>3561</v>
      </c>
      <c r="B42" s="618"/>
      <c r="C42" s="614"/>
      <c r="D42" s="601" t="s">
        <v>3781</v>
      </c>
      <c r="E42" s="615"/>
      <c r="F42" s="603" t="s">
        <v>3781</v>
      </c>
      <c r="G42" s="604" t="s">
        <v>3781</v>
      </c>
      <c r="H42" s="610" t="s">
        <v>3781</v>
      </c>
      <c r="I42" s="625" t="s">
        <v>3636</v>
      </c>
      <c r="J42" s="2119" t="s">
        <v>3804</v>
      </c>
      <c r="K42" s="1915"/>
      <c r="L42" s="1915"/>
      <c r="M42" s="1915"/>
    </row>
    <row r="43" spans="1:13" ht="14.25">
      <c r="A43" s="629" t="s">
        <v>3514</v>
      </c>
      <c r="B43" s="599" t="s">
        <v>3781</v>
      </c>
      <c r="C43" s="614"/>
      <c r="D43" s="608"/>
      <c r="E43" s="602" t="s">
        <v>3781</v>
      </c>
      <c r="F43" s="609"/>
      <c r="G43" s="604" t="s">
        <v>3781</v>
      </c>
      <c r="H43" s="610" t="s">
        <v>3781</v>
      </c>
      <c r="I43" s="626" t="s">
        <v>3657</v>
      </c>
      <c r="J43" s="2119" t="s">
        <v>3804</v>
      </c>
      <c r="K43" s="1915"/>
      <c r="L43" s="1915"/>
      <c r="M43" s="1915"/>
    </row>
    <row r="44" spans="1:13" ht="14.25">
      <c r="A44" s="627" t="s">
        <v>3578</v>
      </c>
      <c r="B44" s="599" t="s">
        <v>3781</v>
      </c>
      <c r="C44" s="614"/>
      <c r="D44" s="608"/>
      <c r="E44" s="615"/>
      <c r="F44" s="609"/>
      <c r="G44" s="604" t="s">
        <v>3781</v>
      </c>
      <c r="H44" s="610" t="s">
        <v>3781</v>
      </c>
      <c r="I44" s="625" t="s">
        <v>3723</v>
      </c>
      <c r="J44" s="2119" t="s">
        <v>3791</v>
      </c>
      <c r="K44" s="1915"/>
      <c r="L44" s="1915"/>
      <c r="M44" s="1915"/>
    </row>
    <row r="45" spans="1:13" ht="14.25">
      <c r="A45" s="454" t="s">
        <v>3511</v>
      </c>
      <c r="B45" s="618"/>
      <c r="C45" s="614"/>
      <c r="D45" s="608"/>
      <c r="E45" s="602" t="s">
        <v>3781</v>
      </c>
      <c r="F45" s="603" t="s">
        <v>3781</v>
      </c>
      <c r="G45" s="604" t="s">
        <v>3781</v>
      </c>
      <c r="H45" s="610" t="s">
        <v>3781</v>
      </c>
      <c r="I45" s="626" t="s">
        <v>3663</v>
      </c>
      <c r="J45" s="2119" t="s">
        <v>3791</v>
      </c>
      <c r="K45" s="1915"/>
      <c r="L45" s="1915"/>
      <c r="M45" s="1915"/>
    </row>
    <row r="46" spans="1:13" ht="14.25">
      <c r="A46" s="628" t="s">
        <v>3594</v>
      </c>
      <c r="B46" s="618"/>
      <c r="C46" s="614"/>
      <c r="D46" s="608"/>
      <c r="E46" s="615"/>
      <c r="F46" s="609"/>
      <c r="G46" s="604" t="s">
        <v>3781</v>
      </c>
      <c r="H46" s="610" t="s">
        <v>3781</v>
      </c>
      <c r="I46" s="625" t="s">
        <v>1757</v>
      </c>
      <c r="J46" s="2119" t="s">
        <v>3791</v>
      </c>
      <c r="K46" s="1915"/>
      <c r="L46" s="1915"/>
      <c r="M46" s="1915"/>
    </row>
    <row r="47" spans="1:13" ht="14.25">
      <c r="A47" s="454" t="s">
        <v>3510</v>
      </c>
      <c r="B47" s="618"/>
      <c r="C47" s="614"/>
      <c r="D47" s="608"/>
      <c r="E47" s="615"/>
      <c r="F47" s="609"/>
      <c r="G47" s="622"/>
      <c r="H47" s="610" t="s">
        <v>3781</v>
      </c>
      <c r="I47" s="626" t="s">
        <v>3772</v>
      </c>
      <c r="J47" s="2119" t="s">
        <v>3791</v>
      </c>
      <c r="K47" s="1915"/>
      <c r="L47" s="1915"/>
      <c r="M47" s="1915"/>
    </row>
    <row r="48" spans="1:13" ht="14.25">
      <c r="A48" s="516" t="s">
        <v>3605</v>
      </c>
      <c r="B48" s="618"/>
      <c r="C48" s="614"/>
      <c r="D48" s="608"/>
      <c r="E48" s="615"/>
      <c r="F48" s="609"/>
      <c r="G48" s="604" t="s">
        <v>3781</v>
      </c>
      <c r="H48" s="610" t="s">
        <v>3781</v>
      </c>
      <c r="I48" s="625" t="s">
        <v>1763</v>
      </c>
      <c r="J48" s="2119" t="s">
        <v>3791</v>
      </c>
      <c r="K48" s="1915"/>
      <c r="L48" s="1915"/>
      <c r="M48" s="1915"/>
    </row>
    <row r="49" spans="1:13" ht="14.25">
      <c r="A49" s="521" t="s">
        <v>3587</v>
      </c>
      <c r="B49" s="618"/>
      <c r="C49" s="614"/>
      <c r="D49" s="608"/>
      <c r="E49" s="615"/>
      <c r="F49" s="609"/>
      <c r="G49" s="622"/>
      <c r="H49" s="610" t="s">
        <v>3781</v>
      </c>
      <c r="I49" s="626" t="s">
        <v>3773</v>
      </c>
      <c r="J49" s="2119" t="s">
        <v>3791</v>
      </c>
      <c r="K49" s="1915"/>
      <c r="L49" s="1915"/>
      <c r="M49" s="1915"/>
    </row>
    <row r="50" spans="1:13" ht="14.25">
      <c r="A50" s="516" t="s">
        <v>3755</v>
      </c>
      <c r="B50" s="618"/>
      <c r="C50" s="614"/>
      <c r="D50" s="608"/>
      <c r="E50" s="615"/>
      <c r="F50" s="609"/>
      <c r="G50" s="622"/>
      <c r="H50" s="610" t="s">
        <v>3781</v>
      </c>
      <c r="I50" s="625" t="s">
        <v>1735</v>
      </c>
      <c r="J50" s="2119" t="s">
        <v>3791</v>
      </c>
      <c r="K50" s="1915"/>
      <c r="L50" s="1915"/>
      <c r="M50" s="1915"/>
    </row>
    <row r="51" spans="1:13" ht="14.25">
      <c r="A51" s="521" t="s">
        <v>3568</v>
      </c>
      <c r="B51" s="618"/>
      <c r="C51" s="600" t="s">
        <v>3781</v>
      </c>
      <c r="D51" s="608"/>
      <c r="E51" s="615"/>
      <c r="F51" s="609"/>
      <c r="G51" s="604" t="s">
        <v>3781</v>
      </c>
      <c r="H51" s="610" t="s">
        <v>3781</v>
      </c>
      <c r="I51" s="626" t="s">
        <v>3805</v>
      </c>
      <c r="J51" s="2118" t="s">
        <v>3806</v>
      </c>
      <c r="K51" s="1915"/>
      <c r="L51" s="1915"/>
      <c r="M51" s="1915"/>
    </row>
    <row r="52" spans="1:13" ht="14.25">
      <c r="A52" s="516" t="s">
        <v>3675</v>
      </c>
      <c r="B52" s="618"/>
      <c r="C52" s="614"/>
      <c r="D52" s="608"/>
      <c r="E52" s="615"/>
      <c r="F52" s="609"/>
      <c r="G52" s="604" t="s">
        <v>3781</v>
      </c>
      <c r="H52" s="610" t="s">
        <v>3781</v>
      </c>
      <c r="I52" s="630" t="s">
        <v>3691</v>
      </c>
      <c r="J52" s="2118" t="s">
        <v>3807</v>
      </c>
      <c r="K52" s="1915"/>
      <c r="L52" s="1915"/>
      <c r="M52" s="1915"/>
    </row>
    <row r="53" spans="1:13" ht="14.25">
      <c r="A53" s="521" t="s">
        <v>3632</v>
      </c>
      <c r="B53" s="599" t="s">
        <v>3781</v>
      </c>
      <c r="C53" s="600" t="s">
        <v>3781</v>
      </c>
      <c r="D53" s="601" t="s">
        <v>3781</v>
      </c>
      <c r="E53" s="615"/>
      <c r="F53" s="603" t="s">
        <v>3781</v>
      </c>
      <c r="G53" s="622"/>
      <c r="H53" s="610" t="s">
        <v>3781</v>
      </c>
      <c r="I53" s="631" t="s">
        <v>3808</v>
      </c>
      <c r="J53" s="2118" t="s">
        <v>3807</v>
      </c>
      <c r="K53" s="1915"/>
      <c r="L53" s="1915"/>
      <c r="M53" s="1915"/>
    </row>
    <row r="54" spans="1:13" ht="14.25">
      <c r="A54" s="516" t="s">
        <v>3660</v>
      </c>
      <c r="B54" s="618"/>
      <c r="C54" s="614"/>
      <c r="D54" s="608"/>
      <c r="E54" s="615"/>
      <c r="F54" s="603" t="s">
        <v>3781</v>
      </c>
      <c r="G54" s="622"/>
      <c r="H54" s="610" t="s">
        <v>3781</v>
      </c>
      <c r="I54" s="630" t="s">
        <v>3770</v>
      </c>
      <c r="J54" s="2118" t="s">
        <v>3807</v>
      </c>
      <c r="K54" s="1915"/>
      <c r="L54" s="1915"/>
      <c r="M54" s="1915"/>
    </row>
    <row r="55" spans="1:13" ht="14.25">
      <c r="A55" s="521" t="s">
        <v>3569</v>
      </c>
      <c r="B55" s="618"/>
      <c r="C55" s="614"/>
      <c r="D55" s="608"/>
      <c r="E55" s="615"/>
      <c r="F55" s="609"/>
      <c r="G55" s="622"/>
      <c r="H55" s="610" t="s">
        <v>3781</v>
      </c>
      <c r="I55" s="631" t="s">
        <v>3769</v>
      </c>
      <c r="J55" s="2118" t="s">
        <v>3807</v>
      </c>
      <c r="K55" s="1915"/>
      <c r="L55" s="1915"/>
      <c r="M55" s="1915"/>
    </row>
    <row r="56" spans="1:13" ht="14.25">
      <c r="A56" s="516" t="s">
        <v>3761</v>
      </c>
      <c r="B56" s="599" t="s">
        <v>3781</v>
      </c>
      <c r="C56" s="614"/>
      <c r="D56" s="608"/>
      <c r="E56" s="615"/>
      <c r="F56" s="609"/>
      <c r="G56" s="604" t="s">
        <v>3781</v>
      </c>
      <c r="H56" s="610" t="s">
        <v>3781</v>
      </c>
      <c r="I56" s="630" t="s">
        <v>3809</v>
      </c>
      <c r="J56" s="2118" t="s">
        <v>3807</v>
      </c>
      <c r="K56" s="1915"/>
      <c r="L56" s="1915"/>
      <c r="M56" s="1915"/>
    </row>
    <row r="57" spans="1:13" ht="14.25">
      <c r="A57" s="521" t="s">
        <v>3591</v>
      </c>
      <c r="B57" s="618"/>
      <c r="C57" s="614"/>
      <c r="D57" s="608"/>
      <c r="E57" s="615"/>
      <c r="F57" s="603" t="s">
        <v>3781</v>
      </c>
      <c r="G57" s="604" t="s">
        <v>3781</v>
      </c>
      <c r="H57" s="610" t="s">
        <v>3781</v>
      </c>
      <c r="I57" s="631" t="s">
        <v>3698</v>
      </c>
      <c r="J57" s="2118" t="s">
        <v>3807</v>
      </c>
      <c r="K57" s="1915"/>
      <c r="L57" s="1915"/>
      <c r="M57" s="1915"/>
    </row>
    <row r="58" spans="1:13" ht="14.25">
      <c r="A58" s="516" t="s">
        <v>3751</v>
      </c>
      <c r="B58" s="618"/>
      <c r="C58" s="614"/>
      <c r="D58" s="608"/>
      <c r="E58" s="615"/>
      <c r="F58" s="603" t="s">
        <v>3781</v>
      </c>
      <c r="G58" s="604" t="s">
        <v>3781</v>
      </c>
      <c r="H58" s="610" t="s">
        <v>3781</v>
      </c>
      <c r="I58" s="630" t="s">
        <v>3699</v>
      </c>
      <c r="J58" s="2118" t="s">
        <v>3807</v>
      </c>
      <c r="K58" s="1915"/>
      <c r="L58" s="1915"/>
      <c r="M58" s="1915"/>
    </row>
    <row r="59" spans="1:13" ht="14.25">
      <c r="A59" s="535" t="s">
        <v>3759</v>
      </c>
      <c r="B59" s="618"/>
      <c r="C59" s="614"/>
      <c r="D59" s="608"/>
      <c r="E59" s="615"/>
      <c r="F59" s="609"/>
      <c r="G59" s="604"/>
      <c r="H59" s="605" t="s">
        <v>3781</v>
      </c>
      <c r="I59" s="631" t="s">
        <v>3704</v>
      </c>
      <c r="J59" s="2118" t="s">
        <v>3807</v>
      </c>
      <c r="K59" s="1915"/>
      <c r="L59" s="1915"/>
      <c r="M59" s="1915"/>
    </row>
    <row r="60" spans="1:13" ht="14.25">
      <c r="A60" s="521" t="s">
        <v>3590</v>
      </c>
      <c r="B60" s="618"/>
      <c r="C60" s="614"/>
      <c r="D60" s="608"/>
      <c r="E60" s="615"/>
      <c r="F60" s="609"/>
      <c r="G60" s="604" t="s">
        <v>3781</v>
      </c>
      <c r="H60" s="610" t="s">
        <v>3781</v>
      </c>
      <c r="I60" s="630" t="s">
        <v>3707</v>
      </c>
      <c r="J60" s="2118" t="s">
        <v>3807</v>
      </c>
      <c r="K60" s="1915"/>
      <c r="L60" s="1915"/>
      <c r="M60" s="1915"/>
    </row>
    <row r="61" spans="1:13" ht="14.25">
      <c r="A61" s="516" t="s">
        <v>3664</v>
      </c>
      <c r="B61" s="618"/>
      <c r="C61" s="614"/>
      <c r="D61" s="608"/>
      <c r="E61" s="615"/>
      <c r="F61" s="609"/>
      <c r="G61" s="604" t="s">
        <v>3781</v>
      </c>
      <c r="H61" s="610" t="s">
        <v>3781</v>
      </c>
      <c r="I61" s="631" t="s">
        <v>3710</v>
      </c>
      <c r="J61" s="2118" t="s">
        <v>3807</v>
      </c>
      <c r="K61" s="1915"/>
      <c r="L61" s="1915"/>
      <c r="M61" s="1915"/>
    </row>
    <row r="62" spans="1:13" ht="14.25">
      <c r="A62" s="521" t="s">
        <v>3762</v>
      </c>
      <c r="B62" s="599" t="s">
        <v>3781</v>
      </c>
      <c r="C62" s="614"/>
      <c r="D62" s="608"/>
      <c r="E62" s="615"/>
      <c r="F62" s="609"/>
      <c r="G62" s="604" t="s">
        <v>3781</v>
      </c>
      <c r="H62" s="610" t="s">
        <v>3781</v>
      </c>
      <c r="I62" s="630" t="s">
        <v>3713</v>
      </c>
      <c r="J62" s="2118" t="s">
        <v>3807</v>
      </c>
      <c r="K62" s="1915"/>
      <c r="L62" s="1915"/>
      <c r="M62" s="1915"/>
    </row>
    <row r="63" spans="1:13" ht="14.25">
      <c r="A63" s="632" t="s">
        <v>3581</v>
      </c>
      <c r="B63" s="599" t="s">
        <v>3781</v>
      </c>
      <c r="C63" s="614"/>
      <c r="D63" s="608"/>
      <c r="E63" s="615"/>
      <c r="F63" s="609"/>
      <c r="G63" s="622"/>
      <c r="H63" s="610" t="s">
        <v>3781</v>
      </c>
      <c r="I63" s="631" t="s">
        <v>3716</v>
      </c>
      <c r="J63" s="2118" t="s">
        <v>3807</v>
      </c>
      <c r="K63" s="1915"/>
      <c r="L63" s="1915"/>
      <c r="M63" s="1915"/>
    </row>
    <row r="64" spans="1:13" ht="14.25">
      <c r="A64" s="535" t="s">
        <v>3810</v>
      </c>
      <c r="B64" s="618"/>
      <c r="C64" s="600" t="s">
        <v>3781</v>
      </c>
      <c r="D64" s="608"/>
      <c r="E64" s="615"/>
      <c r="F64" s="609"/>
      <c r="G64" s="604"/>
      <c r="H64" s="610" t="s">
        <v>3781</v>
      </c>
      <c r="I64" s="630" t="s">
        <v>3771</v>
      </c>
      <c r="J64" s="2118" t="s">
        <v>3807</v>
      </c>
      <c r="K64" s="1915"/>
      <c r="L64" s="1915"/>
      <c r="M64" s="1915"/>
    </row>
    <row r="65" spans="1:16" ht="14.25">
      <c r="A65" s="632" t="s">
        <v>3680</v>
      </c>
      <c r="B65" s="618"/>
      <c r="C65" s="614"/>
      <c r="D65" s="601" t="s">
        <v>3781</v>
      </c>
      <c r="E65" s="615"/>
      <c r="F65" s="609"/>
      <c r="G65" s="604" t="s">
        <v>3781</v>
      </c>
      <c r="H65" s="610" t="s">
        <v>3781</v>
      </c>
      <c r="I65" s="631" t="s">
        <v>3720</v>
      </c>
      <c r="J65" s="2118" t="s">
        <v>3807</v>
      </c>
      <c r="K65" s="1915"/>
      <c r="L65" s="1915"/>
      <c r="M65" s="1915"/>
    </row>
    <row r="66" spans="1:16" ht="14.25">
      <c r="A66" s="535" t="s">
        <v>3577</v>
      </c>
      <c r="B66" s="618"/>
      <c r="C66" s="614"/>
      <c r="D66" s="608"/>
      <c r="E66" s="615"/>
      <c r="F66" s="609"/>
      <c r="G66" s="622"/>
      <c r="H66" s="610"/>
      <c r="I66" s="630" t="s">
        <v>3738</v>
      </c>
      <c r="J66" s="2118" t="s">
        <v>3807</v>
      </c>
      <c r="K66" s="1915"/>
      <c r="L66" s="1915"/>
      <c r="M66" s="1915"/>
    </row>
    <row r="67" spans="1:16" ht="14.25">
      <c r="A67" s="632" t="s">
        <v>3612</v>
      </c>
      <c r="B67" s="618"/>
      <c r="C67" s="614"/>
      <c r="D67" s="608"/>
      <c r="E67" s="615"/>
      <c r="F67" s="609"/>
      <c r="G67" s="604"/>
      <c r="H67" s="610"/>
      <c r="I67" s="631" t="s">
        <v>3811</v>
      </c>
      <c r="J67" s="2118" t="s">
        <v>3806</v>
      </c>
      <c r="K67" s="1915"/>
      <c r="L67" s="1915"/>
      <c r="M67" s="1915"/>
    </row>
    <row r="68" spans="1:16" ht="14.25">
      <c r="A68" s="535" t="s">
        <v>3615</v>
      </c>
      <c r="B68" s="618"/>
      <c r="C68" s="614"/>
      <c r="D68" s="608"/>
      <c r="E68" s="615"/>
      <c r="F68" s="609"/>
      <c r="G68" s="622"/>
      <c r="H68" s="610"/>
      <c r="I68" s="630" t="s">
        <v>3774</v>
      </c>
      <c r="J68" s="2118" t="s">
        <v>3806</v>
      </c>
      <c r="K68" s="1915"/>
      <c r="L68" s="1915"/>
      <c r="M68" s="1915"/>
    </row>
    <row r="72" spans="1:16">
      <c r="I72" s="85"/>
      <c r="J72" s="85"/>
      <c r="K72" s="85"/>
      <c r="L72" s="85"/>
      <c r="M72" s="85"/>
      <c r="N72" s="85"/>
      <c r="O72" s="85"/>
      <c r="P72" s="85"/>
    </row>
    <row r="73" spans="1:16">
      <c r="I73" s="85"/>
      <c r="J73" s="85"/>
      <c r="K73" s="85"/>
      <c r="L73" s="85"/>
      <c r="M73" s="85"/>
      <c r="N73" s="85"/>
      <c r="O73" s="85"/>
      <c r="P73" s="85"/>
    </row>
    <row r="74" spans="1:16">
      <c r="I74" s="85"/>
      <c r="J74" s="85"/>
      <c r="K74" s="85"/>
      <c r="L74" s="85"/>
      <c r="M74" s="85"/>
      <c r="N74" s="85"/>
      <c r="O74" s="85"/>
      <c r="P74" s="85"/>
    </row>
    <row r="75" spans="1:16">
      <c r="I75" s="85"/>
      <c r="J75" s="85"/>
      <c r="K75" s="85"/>
      <c r="L75" s="85"/>
      <c r="M75" s="85"/>
      <c r="N75" s="85"/>
      <c r="O75" s="85"/>
      <c r="P75" s="85"/>
    </row>
    <row r="76" spans="1:16">
      <c r="I76" s="85"/>
      <c r="J76" s="85"/>
      <c r="K76" s="85"/>
      <c r="L76" s="85"/>
      <c r="M76" s="85"/>
      <c r="N76" s="85"/>
      <c r="O76" s="85"/>
      <c r="P76" s="85"/>
    </row>
    <row r="77" spans="1:16">
      <c r="I77" s="85"/>
      <c r="J77" s="85"/>
      <c r="K77" s="85"/>
      <c r="L77" s="85"/>
      <c r="M77" s="85"/>
      <c r="N77" s="85"/>
      <c r="O77" s="85"/>
      <c r="P77" s="85"/>
    </row>
    <row r="78" spans="1:16">
      <c r="I78" s="85"/>
      <c r="J78" s="85"/>
      <c r="K78" s="85"/>
      <c r="L78" s="85"/>
      <c r="M78" s="85"/>
      <c r="N78" s="85"/>
      <c r="O78" s="85"/>
      <c r="P78" s="85"/>
    </row>
    <row r="79" spans="1:16">
      <c r="I79" s="85"/>
      <c r="J79" s="85"/>
      <c r="K79" s="85"/>
      <c r="L79" s="85"/>
      <c r="M79" s="85"/>
      <c r="N79" s="85"/>
      <c r="O79" s="85"/>
      <c r="P79" s="85"/>
    </row>
    <row r="80" spans="1:16">
      <c r="I80" s="85"/>
      <c r="J80" s="85"/>
      <c r="K80" s="85"/>
      <c r="L80" s="85"/>
      <c r="M80" s="85"/>
      <c r="N80" s="85"/>
      <c r="O80" s="85"/>
      <c r="P80" s="85"/>
    </row>
    <row r="81" spans="9:16">
      <c r="I81" s="85"/>
      <c r="J81" s="85"/>
      <c r="K81" s="85"/>
      <c r="L81" s="85"/>
      <c r="M81" s="85"/>
      <c r="N81" s="85"/>
      <c r="O81" s="85"/>
      <c r="P81" s="85"/>
    </row>
    <row r="82" spans="9:16">
      <c r="I82" s="85"/>
      <c r="J82" s="85"/>
      <c r="K82" s="85"/>
      <c r="L82" s="85"/>
      <c r="M82" s="85"/>
      <c r="N82" s="85"/>
      <c r="O82" s="85"/>
      <c r="P82" s="85"/>
    </row>
    <row r="83" spans="9:16">
      <c r="I83" s="85"/>
      <c r="J83" s="85"/>
      <c r="K83" s="85"/>
      <c r="L83" s="85"/>
      <c r="M83" s="85"/>
      <c r="N83" s="85"/>
      <c r="O83" s="85"/>
      <c r="P83" s="85"/>
    </row>
    <row r="84" spans="9:16">
      <c r="I84" s="85"/>
      <c r="J84" s="85"/>
      <c r="K84" s="85"/>
      <c r="L84" s="85"/>
      <c r="M84" s="85"/>
      <c r="N84" s="85"/>
      <c r="O84" s="85"/>
      <c r="P84" s="85"/>
    </row>
    <row r="85" spans="9:16">
      <c r="I85" s="85"/>
      <c r="J85" s="85"/>
      <c r="K85" s="85"/>
      <c r="L85" s="85"/>
      <c r="M85" s="85"/>
      <c r="N85" s="85"/>
      <c r="O85" s="85"/>
      <c r="P85" s="85"/>
    </row>
    <row r="86" spans="9:16">
      <c r="I86" s="85"/>
      <c r="J86" s="85"/>
      <c r="K86" s="85"/>
      <c r="L86" s="85"/>
      <c r="M86" s="85"/>
      <c r="N86" s="85"/>
      <c r="O86" s="85"/>
      <c r="P86" s="85"/>
    </row>
    <row r="87" spans="9:16">
      <c r="I87" s="85"/>
      <c r="J87" s="85"/>
      <c r="K87" s="85"/>
      <c r="L87" s="85"/>
      <c r="M87" s="85"/>
      <c r="N87" s="85"/>
      <c r="O87" s="85"/>
      <c r="P87" s="85"/>
    </row>
    <row r="88" spans="9:16">
      <c r="I88" s="85"/>
      <c r="J88" s="85"/>
      <c r="K88" s="85"/>
      <c r="L88" s="85"/>
      <c r="M88" s="85"/>
      <c r="N88" s="85"/>
      <c r="O88" s="85"/>
      <c r="P88" s="85"/>
    </row>
    <row r="89" spans="9:16">
      <c r="I89" s="85"/>
      <c r="J89" s="85"/>
      <c r="K89" s="85"/>
      <c r="L89" s="85"/>
      <c r="M89" s="85"/>
      <c r="N89" s="85"/>
      <c r="O89" s="85"/>
      <c r="P89" s="85"/>
    </row>
    <row r="90" spans="9:16">
      <c r="I90" s="85"/>
      <c r="J90" s="85"/>
      <c r="K90" s="85"/>
      <c r="L90" s="85"/>
      <c r="M90" s="85"/>
      <c r="N90" s="85"/>
      <c r="O90" s="85"/>
      <c r="P90" s="85"/>
    </row>
    <row r="91" spans="9:16">
      <c r="I91" s="85"/>
      <c r="J91" s="85"/>
      <c r="K91" s="85"/>
      <c r="L91" s="85"/>
      <c r="M91" s="85"/>
      <c r="N91" s="85"/>
      <c r="O91" s="85"/>
      <c r="P91" s="85"/>
    </row>
    <row r="92" spans="9:16">
      <c r="I92" s="85"/>
      <c r="J92" s="85"/>
      <c r="K92" s="85"/>
      <c r="L92" s="85"/>
      <c r="M92" s="85"/>
      <c r="N92" s="85"/>
      <c r="O92" s="85"/>
      <c r="P92" s="85"/>
    </row>
    <row r="93" spans="9:16">
      <c r="I93" s="85"/>
      <c r="J93" s="85"/>
      <c r="K93" s="85"/>
      <c r="L93" s="85"/>
      <c r="M93" s="85"/>
      <c r="N93" s="85"/>
      <c r="O93" s="85"/>
      <c r="P93" s="85"/>
    </row>
    <row r="94" spans="9:16">
      <c r="I94" s="85"/>
      <c r="J94" s="85"/>
      <c r="K94" s="85"/>
      <c r="L94" s="85"/>
      <c r="M94" s="85"/>
      <c r="N94" s="85"/>
      <c r="O94" s="85"/>
      <c r="P94" s="85"/>
    </row>
    <row r="95" spans="9:16">
      <c r="I95" s="85"/>
      <c r="J95" s="85"/>
      <c r="K95" s="85"/>
      <c r="L95" s="85"/>
      <c r="M95" s="85"/>
      <c r="N95" s="85"/>
      <c r="O95" s="85"/>
      <c r="P95" s="85"/>
    </row>
    <row r="96" spans="9:16">
      <c r="I96" s="85"/>
      <c r="J96" s="85"/>
      <c r="K96" s="85"/>
      <c r="L96" s="85"/>
      <c r="M96" s="85"/>
      <c r="N96" s="85"/>
      <c r="O96" s="85"/>
      <c r="P96" s="85"/>
    </row>
    <row r="97" spans="9:16">
      <c r="I97" s="85"/>
      <c r="J97" s="85"/>
      <c r="K97" s="85"/>
      <c r="L97" s="85"/>
      <c r="M97" s="85"/>
      <c r="N97" s="85"/>
      <c r="O97" s="85"/>
      <c r="P97" s="85"/>
    </row>
    <row r="98" spans="9:16">
      <c r="I98" s="85"/>
      <c r="J98" s="85"/>
      <c r="K98" s="85"/>
      <c r="L98" s="85"/>
      <c r="M98" s="85"/>
    </row>
    <row r="99" spans="9:16">
      <c r="I99" s="85"/>
      <c r="J99" s="85"/>
      <c r="K99" s="85"/>
      <c r="L99" s="85"/>
      <c r="M99" s="85"/>
    </row>
    <row r="100" spans="9:16">
      <c r="I100" s="85"/>
      <c r="J100" s="85"/>
      <c r="K100" s="85"/>
      <c r="L100" s="85"/>
      <c r="M100" s="85"/>
    </row>
    <row r="101" spans="9:16">
      <c r="I101" s="85"/>
      <c r="J101" s="85"/>
      <c r="K101" s="85"/>
      <c r="L101" s="85"/>
      <c r="M101" s="85"/>
    </row>
    <row r="102" spans="9:16">
      <c r="I102" s="85"/>
      <c r="J102" s="85"/>
      <c r="K102" s="85"/>
      <c r="L102" s="85"/>
      <c r="M102" s="85"/>
    </row>
    <row r="103" spans="9:16">
      <c r="I103" s="85"/>
      <c r="J103" s="85"/>
      <c r="K103" s="85"/>
      <c r="L103" s="85"/>
      <c r="M103" s="85"/>
    </row>
    <row r="104" spans="9:16">
      <c r="I104" s="85"/>
      <c r="J104" s="85"/>
      <c r="K104" s="85"/>
      <c r="L104" s="85"/>
      <c r="M104" s="85"/>
    </row>
    <row r="105" spans="9:16">
      <c r="I105" s="85"/>
      <c r="J105" s="85"/>
      <c r="K105" s="85"/>
      <c r="L105" s="85"/>
      <c r="M105" s="85"/>
    </row>
    <row r="106" spans="9:16">
      <c r="I106" s="85"/>
      <c r="J106" s="85"/>
      <c r="K106" s="85"/>
      <c r="L106" s="85"/>
      <c r="M106" s="85"/>
    </row>
    <row r="107" spans="9:16">
      <c r="I107" s="85"/>
      <c r="J107" s="85"/>
      <c r="K107" s="85"/>
      <c r="L107" s="85"/>
      <c r="M107" s="85"/>
    </row>
    <row r="108" spans="9:16">
      <c r="I108" s="85"/>
      <c r="J108" s="85"/>
      <c r="K108" s="85"/>
      <c r="L108" s="85"/>
      <c r="M108" s="85"/>
    </row>
    <row r="109" spans="9:16">
      <c r="I109" s="85"/>
      <c r="J109" s="85"/>
      <c r="K109" s="85"/>
      <c r="L109" s="85"/>
      <c r="M109" s="85"/>
    </row>
    <row r="110" spans="9:16">
      <c r="I110" s="85"/>
      <c r="J110" s="85"/>
      <c r="K110" s="85"/>
      <c r="L110" s="85"/>
      <c r="M110" s="85"/>
    </row>
    <row r="111" spans="9:16">
      <c r="I111" s="85"/>
      <c r="J111" s="85"/>
      <c r="K111" s="85"/>
      <c r="L111" s="85"/>
      <c r="M111" s="85"/>
    </row>
    <row r="112" spans="9:16">
      <c r="I112" s="85"/>
      <c r="J112" s="85"/>
      <c r="K112" s="85"/>
      <c r="L112" s="85"/>
      <c r="M112" s="85"/>
      <c r="N112" s="85"/>
      <c r="O112" s="85"/>
      <c r="P112" s="85"/>
    </row>
    <row r="113" spans="1:16">
      <c r="I113" s="85"/>
      <c r="J113" s="85"/>
      <c r="K113" s="85"/>
      <c r="L113" s="85"/>
      <c r="M113" s="85"/>
      <c r="N113" s="85"/>
      <c r="O113" s="85"/>
      <c r="P113" s="85"/>
    </row>
    <row r="114" spans="1:16">
      <c r="A114" s="85"/>
      <c r="B114" s="85"/>
      <c r="C114" s="85"/>
      <c r="D114" s="85"/>
      <c r="E114" s="85"/>
      <c r="F114" s="85"/>
      <c r="G114" s="85"/>
      <c r="H114" s="85"/>
      <c r="I114" s="85"/>
      <c r="J114" s="85"/>
      <c r="K114" s="85"/>
      <c r="L114" s="85"/>
      <c r="M114" s="85"/>
      <c r="N114" s="85"/>
      <c r="O114" s="85"/>
      <c r="P114" s="85"/>
    </row>
    <row r="115" spans="1:16">
      <c r="A115" s="85"/>
      <c r="B115" s="85"/>
      <c r="C115" s="85"/>
      <c r="D115" s="85"/>
      <c r="E115" s="85"/>
      <c r="F115" s="85"/>
      <c r="G115" s="85"/>
      <c r="H115" s="85"/>
      <c r="I115" s="85"/>
      <c r="J115" s="85"/>
      <c r="K115" s="85"/>
      <c r="L115" s="85"/>
      <c r="M115" s="85"/>
      <c r="N115" s="85"/>
      <c r="O115" s="85"/>
      <c r="P115" s="85"/>
    </row>
    <row r="116" spans="1:16">
      <c r="A116" s="85"/>
      <c r="B116" s="85"/>
      <c r="C116" s="85"/>
      <c r="D116" s="85"/>
      <c r="E116" s="85"/>
      <c r="F116" s="85"/>
      <c r="G116" s="85"/>
      <c r="H116" s="85"/>
      <c r="I116" s="85"/>
      <c r="J116" s="85"/>
      <c r="K116" s="85"/>
      <c r="L116" s="85"/>
      <c r="M116" s="85"/>
      <c r="N116" s="85"/>
      <c r="O116" s="85"/>
      <c r="P116" s="85"/>
    </row>
    <row r="117" spans="1:16">
      <c r="A117" s="85"/>
      <c r="B117" s="85"/>
      <c r="C117" s="85"/>
      <c r="D117" s="85"/>
      <c r="E117" s="85"/>
      <c r="F117" s="85"/>
      <c r="G117" s="85"/>
      <c r="H117" s="85"/>
      <c r="I117" s="85"/>
      <c r="J117" s="85"/>
      <c r="K117" s="85"/>
      <c r="L117" s="85"/>
      <c r="M117" s="85"/>
      <c r="N117" s="85"/>
      <c r="O117" s="85"/>
      <c r="P117" s="85"/>
    </row>
    <row r="118" spans="1:16">
      <c r="A118" s="85"/>
      <c r="B118" s="85"/>
      <c r="C118" s="85"/>
      <c r="D118" s="85"/>
      <c r="E118" s="85"/>
      <c r="F118" s="85"/>
      <c r="G118" s="85"/>
      <c r="H118" s="85"/>
      <c r="I118" s="85"/>
      <c r="J118" s="85"/>
      <c r="K118" s="85"/>
      <c r="L118" s="85"/>
      <c r="M118" s="85"/>
      <c r="N118" s="85"/>
      <c r="O118" s="85"/>
      <c r="P118" s="85"/>
    </row>
    <row r="119" spans="1:16">
      <c r="A119" s="85"/>
      <c r="B119" s="85"/>
      <c r="C119" s="85"/>
      <c r="D119" s="85"/>
      <c r="E119" s="85"/>
      <c r="F119" s="85"/>
      <c r="G119" s="85"/>
      <c r="H119" s="85"/>
      <c r="I119" s="85"/>
      <c r="J119" s="85"/>
      <c r="K119" s="85"/>
      <c r="L119" s="85"/>
      <c r="M119" s="85"/>
      <c r="N119" s="85"/>
      <c r="O119" s="85"/>
      <c r="P119" s="85"/>
    </row>
    <row r="120" spans="1:16">
      <c r="A120" s="85"/>
      <c r="B120" s="85"/>
      <c r="C120" s="85"/>
      <c r="D120" s="85"/>
      <c r="E120" s="85"/>
      <c r="F120" s="85"/>
      <c r="G120" s="85"/>
      <c r="H120" s="85"/>
      <c r="I120" s="85"/>
      <c r="J120" s="85"/>
      <c r="K120" s="85"/>
      <c r="L120" s="85"/>
      <c r="M120" s="85"/>
      <c r="N120" s="85"/>
      <c r="O120" s="85"/>
      <c r="P120" s="85"/>
    </row>
    <row r="121" spans="1:16">
      <c r="A121" s="85"/>
      <c r="B121" s="85"/>
      <c r="C121" s="85"/>
      <c r="D121" s="85"/>
      <c r="E121" s="85"/>
      <c r="F121" s="85"/>
      <c r="G121" s="85"/>
      <c r="H121" s="85"/>
      <c r="I121" s="85"/>
      <c r="J121" s="85"/>
      <c r="K121" s="85"/>
      <c r="L121" s="85"/>
      <c r="M121" s="85"/>
      <c r="N121" s="85"/>
      <c r="O121" s="85"/>
      <c r="P121" s="85"/>
    </row>
    <row r="122" spans="1:16">
      <c r="A122" s="85"/>
      <c r="B122" s="85"/>
      <c r="C122" s="85"/>
      <c r="D122" s="85"/>
      <c r="E122" s="85"/>
      <c r="F122" s="85"/>
      <c r="G122" s="85"/>
      <c r="H122" s="85"/>
      <c r="I122" s="85"/>
      <c r="J122" s="85"/>
      <c r="K122" s="85"/>
      <c r="L122" s="85"/>
      <c r="M122" s="85"/>
      <c r="N122" s="85"/>
      <c r="O122" s="85"/>
      <c r="P122" s="85"/>
    </row>
    <row r="123" spans="1:16">
      <c r="A123" s="85"/>
      <c r="B123" s="85"/>
      <c r="C123" s="85"/>
      <c r="D123" s="85"/>
      <c r="E123" s="85"/>
      <c r="F123" s="85"/>
      <c r="G123" s="85"/>
      <c r="H123" s="85"/>
      <c r="I123" s="85"/>
      <c r="J123" s="85"/>
      <c r="K123" s="85"/>
      <c r="L123" s="85"/>
      <c r="M123" s="85"/>
      <c r="N123" s="85"/>
      <c r="O123" s="85"/>
      <c r="P123" s="85"/>
    </row>
    <row r="124" spans="1:16">
      <c r="A124" s="85"/>
      <c r="B124" s="85"/>
      <c r="C124" s="85"/>
      <c r="D124" s="85"/>
      <c r="E124" s="85"/>
      <c r="F124" s="85"/>
      <c r="G124" s="85"/>
      <c r="H124" s="85"/>
      <c r="I124" s="85"/>
      <c r="J124" s="85"/>
      <c r="K124" s="85"/>
      <c r="L124" s="85"/>
      <c r="M124" s="85"/>
      <c r="N124" s="85"/>
      <c r="O124" s="85"/>
      <c r="P124" s="85"/>
    </row>
    <row r="125" spans="1:16">
      <c r="A125" s="85"/>
      <c r="B125" s="85"/>
      <c r="C125" s="85"/>
      <c r="D125" s="85"/>
      <c r="E125" s="85"/>
      <c r="F125" s="85"/>
      <c r="G125" s="85"/>
      <c r="H125" s="85"/>
      <c r="I125" s="85"/>
      <c r="J125" s="85"/>
      <c r="K125" s="85"/>
      <c r="L125" s="85"/>
      <c r="M125" s="85"/>
      <c r="N125" s="85"/>
      <c r="O125" s="85"/>
      <c r="P125" s="85"/>
    </row>
    <row r="126" spans="1:16">
      <c r="A126" s="85"/>
      <c r="B126" s="85"/>
      <c r="C126" s="85"/>
      <c r="D126" s="85"/>
      <c r="E126" s="85"/>
      <c r="F126" s="85"/>
      <c r="G126" s="85"/>
      <c r="H126" s="85"/>
      <c r="I126" s="85"/>
      <c r="J126" s="85"/>
      <c r="K126" s="85"/>
      <c r="L126" s="85"/>
      <c r="M126" s="85"/>
      <c r="N126" s="85"/>
      <c r="O126" s="85"/>
      <c r="P126" s="85"/>
    </row>
    <row r="127" spans="1:16">
      <c r="A127" s="85"/>
      <c r="B127" s="85"/>
      <c r="C127" s="85"/>
      <c r="D127" s="85"/>
      <c r="E127" s="85"/>
      <c r="F127" s="85"/>
      <c r="G127" s="85"/>
      <c r="H127" s="85"/>
      <c r="I127" s="85"/>
      <c r="J127" s="85"/>
      <c r="K127" s="85"/>
      <c r="L127" s="85"/>
      <c r="M127" s="85"/>
      <c r="N127" s="85"/>
      <c r="O127" s="85"/>
      <c r="P127" s="85"/>
    </row>
    <row r="128" spans="1:16">
      <c r="A128" s="85"/>
      <c r="B128" s="85"/>
      <c r="C128" s="85"/>
      <c r="D128" s="85"/>
      <c r="E128" s="85"/>
      <c r="F128" s="85"/>
      <c r="G128" s="85"/>
      <c r="H128" s="85"/>
      <c r="I128" s="85"/>
      <c r="J128" s="85"/>
      <c r="K128" s="85"/>
      <c r="L128" s="85"/>
      <c r="M128" s="85"/>
      <c r="N128" s="85"/>
      <c r="O128" s="85"/>
      <c r="P128" s="85"/>
    </row>
    <row r="129" spans="1:16">
      <c r="A129" s="85"/>
      <c r="B129" s="85"/>
      <c r="C129" s="85"/>
      <c r="D129" s="85"/>
      <c r="E129" s="85"/>
      <c r="F129" s="85"/>
      <c r="G129" s="85"/>
      <c r="H129" s="85"/>
      <c r="I129" s="85"/>
      <c r="J129" s="85"/>
      <c r="K129" s="85"/>
      <c r="L129" s="85"/>
      <c r="M129" s="85"/>
      <c r="N129" s="85"/>
      <c r="O129" s="85"/>
      <c r="P129" s="85"/>
    </row>
    <row r="130" spans="1:16">
      <c r="A130" s="85"/>
      <c r="B130" s="85"/>
      <c r="C130" s="85"/>
      <c r="D130" s="85"/>
      <c r="E130" s="85"/>
      <c r="F130" s="85"/>
      <c r="G130" s="85"/>
      <c r="H130" s="85"/>
      <c r="I130" s="85"/>
      <c r="J130" s="85"/>
      <c r="K130" s="85"/>
      <c r="L130" s="85"/>
      <c r="M130" s="85"/>
      <c r="N130" s="85"/>
      <c r="O130" s="85"/>
      <c r="P130" s="85"/>
    </row>
    <row r="131" spans="1:16">
      <c r="A131" s="85"/>
      <c r="B131" s="85"/>
      <c r="C131" s="85"/>
      <c r="D131" s="85"/>
      <c r="E131" s="85"/>
      <c r="F131" s="85"/>
      <c r="G131" s="85"/>
      <c r="H131" s="85"/>
      <c r="I131" s="85"/>
      <c r="J131" s="85"/>
      <c r="K131" s="85"/>
      <c r="L131" s="85"/>
      <c r="M131" s="85"/>
      <c r="N131" s="85"/>
      <c r="O131" s="85"/>
      <c r="P131" s="85"/>
    </row>
    <row r="132" spans="1:16">
      <c r="A132" s="85"/>
      <c r="B132" s="85"/>
      <c r="C132" s="85"/>
      <c r="D132" s="85"/>
      <c r="E132" s="85"/>
      <c r="F132" s="85"/>
      <c r="G132" s="85"/>
      <c r="H132" s="85"/>
      <c r="I132" s="85"/>
      <c r="J132" s="85"/>
      <c r="K132" s="85"/>
      <c r="L132" s="85"/>
      <c r="M132" s="85"/>
      <c r="N132" s="85"/>
      <c r="O132" s="85"/>
      <c r="P132" s="85"/>
    </row>
    <row r="133" spans="1:16">
      <c r="A133" s="85"/>
      <c r="B133" s="85"/>
      <c r="C133" s="85"/>
      <c r="D133" s="85"/>
      <c r="E133" s="85"/>
      <c r="F133" s="85"/>
      <c r="G133" s="85"/>
      <c r="H133" s="85"/>
      <c r="I133" s="85"/>
      <c r="J133" s="85"/>
      <c r="K133" s="85"/>
      <c r="L133" s="85"/>
      <c r="M133" s="85"/>
      <c r="N133" s="85"/>
      <c r="O133" s="85"/>
      <c r="P133" s="85"/>
    </row>
    <row r="134" spans="1:16">
      <c r="A134" s="85"/>
      <c r="B134" s="85"/>
      <c r="C134" s="85"/>
      <c r="D134" s="85"/>
      <c r="E134" s="85"/>
      <c r="F134" s="85"/>
      <c r="G134" s="85"/>
      <c r="H134" s="85"/>
      <c r="I134" s="85"/>
      <c r="J134" s="85"/>
      <c r="K134" s="85"/>
      <c r="L134" s="85"/>
      <c r="M134" s="85"/>
      <c r="N134" s="85"/>
      <c r="O134" s="85"/>
      <c r="P134" s="85"/>
    </row>
    <row r="135" spans="1:16">
      <c r="A135" s="85"/>
      <c r="B135" s="85"/>
      <c r="C135" s="85"/>
      <c r="D135" s="85"/>
      <c r="E135" s="85"/>
      <c r="F135" s="85"/>
      <c r="G135" s="85"/>
      <c r="H135" s="85"/>
      <c r="I135" s="85"/>
      <c r="J135" s="85"/>
      <c r="K135" s="85"/>
      <c r="L135" s="85"/>
      <c r="M135" s="85"/>
      <c r="N135" s="85"/>
      <c r="O135" s="85"/>
      <c r="P135" s="85"/>
    </row>
    <row r="136" spans="1:16">
      <c r="A136" s="85"/>
      <c r="B136" s="85"/>
      <c r="C136" s="85"/>
      <c r="D136" s="85"/>
      <c r="E136" s="85"/>
      <c r="F136" s="85"/>
      <c r="G136" s="85"/>
      <c r="H136" s="85"/>
      <c r="I136" s="85"/>
      <c r="J136" s="85"/>
      <c r="K136" s="85"/>
      <c r="L136" s="85"/>
      <c r="M136" s="85"/>
      <c r="N136" s="85"/>
      <c r="O136" s="85"/>
      <c r="P136" s="85"/>
    </row>
    <row r="137" spans="1:16">
      <c r="A137" s="85"/>
      <c r="B137" s="85"/>
      <c r="C137" s="85"/>
      <c r="D137" s="85"/>
      <c r="E137" s="85"/>
      <c r="F137" s="85"/>
      <c r="G137" s="85"/>
      <c r="H137" s="85"/>
      <c r="I137" s="85"/>
      <c r="J137" s="85"/>
      <c r="K137" s="85"/>
      <c r="L137" s="85"/>
      <c r="M137" s="85"/>
      <c r="N137" s="85"/>
      <c r="O137" s="85"/>
      <c r="P137" s="85"/>
    </row>
    <row r="138" spans="1:16">
      <c r="A138" s="85"/>
      <c r="B138" s="85"/>
      <c r="C138" s="85"/>
      <c r="D138" s="85"/>
      <c r="E138" s="85"/>
      <c r="F138" s="85"/>
      <c r="G138" s="85"/>
      <c r="H138" s="85"/>
      <c r="I138" s="85"/>
      <c r="J138" s="85"/>
      <c r="K138" s="85"/>
      <c r="L138" s="85"/>
      <c r="M138" s="85"/>
      <c r="N138" s="85"/>
      <c r="O138" s="85"/>
      <c r="P138" s="85"/>
    </row>
    <row r="139" spans="1:16">
      <c r="A139" s="85"/>
      <c r="B139" s="85"/>
      <c r="C139" s="85"/>
      <c r="D139" s="85"/>
      <c r="E139" s="85"/>
      <c r="F139" s="85"/>
      <c r="G139" s="85"/>
      <c r="H139" s="85"/>
      <c r="I139" s="85"/>
      <c r="J139" s="85"/>
      <c r="K139" s="85"/>
      <c r="L139" s="85"/>
      <c r="M139" s="85"/>
      <c r="N139" s="85"/>
      <c r="O139" s="85"/>
      <c r="P139" s="85"/>
    </row>
    <row r="140" spans="1:16">
      <c r="A140" s="85"/>
      <c r="B140" s="85"/>
      <c r="C140" s="85"/>
      <c r="D140" s="85"/>
      <c r="E140" s="85"/>
      <c r="F140" s="85"/>
      <c r="G140" s="85"/>
      <c r="H140" s="85"/>
      <c r="I140" s="85"/>
      <c r="J140" s="85"/>
      <c r="K140" s="85"/>
      <c r="L140" s="85"/>
      <c r="M140" s="85"/>
      <c r="N140" s="85"/>
      <c r="O140" s="85"/>
      <c r="P140" s="85"/>
    </row>
    <row r="141" spans="1:16">
      <c r="A141" s="85"/>
      <c r="B141" s="85"/>
      <c r="C141" s="85"/>
      <c r="D141" s="85"/>
      <c r="E141" s="85"/>
      <c r="F141" s="85"/>
      <c r="G141" s="85"/>
      <c r="H141" s="85"/>
      <c r="I141" s="85"/>
      <c r="J141" s="85"/>
      <c r="K141" s="85"/>
      <c r="L141" s="85"/>
      <c r="M141" s="85"/>
      <c r="N141" s="85"/>
      <c r="O141" s="85"/>
      <c r="P141" s="85"/>
    </row>
    <row r="142" spans="1:16">
      <c r="A142" s="85"/>
      <c r="B142" s="85"/>
      <c r="C142" s="85"/>
      <c r="D142" s="85"/>
      <c r="E142" s="85"/>
      <c r="F142" s="85"/>
      <c r="G142" s="85"/>
      <c r="H142" s="85"/>
      <c r="I142" s="85"/>
      <c r="J142" s="85"/>
      <c r="K142" s="85"/>
      <c r="L142" s="85"/>
      <c r="M142" s="85"/>
      <c r="N142" s="85"/>
      <c r="O142" s="85"/>
      <c r="P142" s="85"/>
    </row>
    <row r="143" spans="1:16">
      <c r="A143" s="85"/>
      <c r="B143" s="85"/>
      <c r="C143" s="85"/>
      <c r="D143" s="85"/>
      <c r="E143" s="85"/>
      <c r="F143" s="85"/>
      <c r="G143" s="85"/>
      <c r="H143" s="85"/>
      <c r="I143" s="85"/>
      <c r="J143" s="85"/>
      <c r="K143" s="85"/>
      <c r="L143" s="85"/>
      <c r="M143" s="85"/>
      <c r="N143" s="85"/>
      <c r="O143" s="85"/>
      <c r="P143" s="85"/>
    </row>
    <row r="144" spans="1:16">
      <c r="A144" s="85"/>
      <c r="B144" s="85"/>
      <c r="C144" s="85"/>
      <c r="D144" s="85"/>
      <c r="E144" s="85"/>
      <c r="F144" s="85"/>
      <c r="G144" s="85"/>
      <c r="H144" s="85"/>
      <c r="I144" s="85"/>
      <c r="J144" s="85"/>
      <c r="K144" s="85"/>
      <c r="L144" s="85"/>
      <c r="M144" s="85"/>
      <c r="N144" s="85"/>
      <c r="O144" s="85"/>
      <c r="P144" s="85"/>
    </row>
    <row r="145" spans="1:16">
      <c r="A145" s="85"/>
      <c r="B145" s="85"/>
      <c r="C145" s="85"/>
      <c r="D145" s="85"/>
      <c r="E145" s="85"/>
      <c r="F145" s="85"/>
      <c r="G145" s="85"/>
      <c r="H145" s="85"/>
      <c r="I145" s="85"/>
      <c r="J145" s="85"/>
      <c r="K145" s="85"/>
      <c r="L145" s="85"/>
      <c r="M145" s="85"/>
      <c r="N145" s="85"/>
      <c r="O145" s="85"/>
      <c r="P145" s="85"/>
    </row>
    <row r="146" spans="1:16">
      <c r="A146" s="85"/>
      <c r="B146" s="85"/>
      <c r="C146" s="85"/>
      <c r="D146" s="85"/>
      <c r="E146" s="85"/>
      <c r="F146" s="85"/>
      <c r="G146" s="85"/>
      <c r="H146" s="85"/>
      <c r="I146" s="85"/>
      <c r="J146" s="85"/>
      <c r="K146" s="85"/>
      <c r="L146" s="85"/>
      <c r="M146" s="85"/>
      <c r="N146" s="85"/>
      <c r="O146" s="85"/>
      <c r="P146" s="85"/>
    </row>
    <row r="147" spans="1:16">
      <c r="A147" s="85"/>
      <c r="B147" s="85"/>
      <c r="C147" s="85"/>
      <c r="D147" s="85"/>
      <c r="E147" s="85"/>
      <c r="F147" s="85"/>
      <c r="G147" s="85"/>
      <c r="H147" s="85"/>
      <c r="I147" s="85"/>
      <c r="J147" s="85"/>
      <c r="K147" s="85"/>
      <c r="L147" s="85"/>
      <c r="M147" s="85"/>
      <c r="N147" s="85"/>
      <c r="O147" s="85"/>
      <c r="P147" s="85"/>
    </row>
    <row r="148" spans="1:16">
      <c r="A148" s="85"/>
      <c r="B148" s="85"/>
      <c r="C148" s="85"/>
      <c r="D148" s="85"/>
      <c r="E148" s="85"/>
      <c r="F148" s="85"/>
      <c r="G148" s="85"/>
      <c r="H148" s="85"/>
      <c r="I148" s="85"/>
      <c r="J148" s="85"/>
      <c r="K148" s="85"/>
      <c r="L148" s="85"/>
      <c r="M148" s="85"/>
      <c r="N148" s="85"/>
      <c r="O148" s="85"/>
      <c r="P148" s="85"/>
    </row>
    <row r="149" spans="1:16">
      <c r="A149" s="85"/>
      <c r="B149" s="85"/>
      <c r="C149" s="85"/>
      <c r="D149" s="85"/>
      <c r="E149" s="85"/>
      <c r="F149" s="85"/>
      <c r="G149" s="85"/>
      <c r="H149" s="85"/>
      <c r="I149" s="85"/>
      <c r="J149" s="85"/>
      <c r="K149" s="85"/>
      <c r="L149" s="85"/>
      <c r="M149" s="85"/>
      <c r="N149" s="85"/>
      <c r="O149" s="85"/>
      <c r="P149" s="85"/>
    </row>
    <row r="150" spans="1:16">
      <c r="A150" s="85"/>
      <c r="B150" s="85"/>
      <c r="C150" s="85"/>
      <c r="D150" s="85"/>
      <c r="E150" s="85"/>
      <c r="F150" s="85"/>
      <c r="G150" s="85"/>
      <c r="H150" s="85"/>
      <c r="I150" s="85"/>
      <c r="J150" s="85"/>
      <c r="K150" s="85"/>
      <c r="L150" s="85"/>
      <c r="M150" s="85"/>
      <c r="N150" s="85"/>
      <c r="O150" s="85"/>
      <c r="P150" s="85"/>
    </row>
    <row r="151" spans="1:16">
      <c r="A151" s="85"/>
      <c r="B151" s="85"/>
      <c r="C151" s="85"/>
      <c r="D151" s="85"/>
      <c r="E151" s="85"/>
      <c r="F151" s="85"/>
      <c r="G151" s="85"/>
      <c r="H151" s="85"/>
      <c r="I151" s="85"/>
      <c r="J151" s="85"/>
      <c r="K151" s="85"/>
      <c r="L151" s="85"/>
      <c r="M151" s="85"/>
      <c r="N151" s="85"/>
      <c r="O151" s="85"/>
      <c r="P151" s="85"/>
    </row>
    <row r="152" spans="1:16">
      <c r="A152" s="85"/>
      <c r="B152" s="85"/>
      <c r="C152" s="85"/>
      <c r="D152" s="85"/>
      <c r="E152" s="85"/>
      <c r="F152" s="85"/>
      <c r="G152" s="85"/>
      <c r="H152" s="85"/>
      <c r="I152" s="85"/>
      <c r="J152" s="85"/>
      <c r="K152" s="85"/>
      <c r="L152" s="85"/>
      <c r="M152" s="85"/>
      <c r="N152" s="85"/>
      <c r="O152" s="85"/>
      <c r="P152" s="85"/>
    </row>
    <row r="153" spans="1:16">
      <c r="A153" s="85"/>
      <c r="B153" s="85"/>
      <c r="C153" s="85"/>
      <c r="D153" s="85"/>
      <c r="E153" s="85"/>
      <c r="F153" s="85"/>
      <c r="G153" s="85"/>
      <c r="H153" s="85"/>
      <c r="I153" s="85"/>
      <c r="J153" s="85"/>
      <c r="K153" s="85"/>
      <c r="L153" s="85"/>
      <c r="M153" s="85"/>
      <c r="N153" s="85"/>
      <c r="O153" s="85"/>
      <c r="P153" s="85"/>
    </row>
    <row r="154" spans="1:16">
      <c r="A154" s="85"/>
      <c r="B154" s="85"/>
      <c r="C154" s="85"/>
      <c r="D154" s="85"/>
      <c r="E154" s="85"/>
      <c r="F154" s="85"/>
      <c r="G154" s="85"/>
      <c r="H154" s="85"/>
      <c r="I154" s="85"/>
      <c r="J154" s="85"/>
      <c r="K154" s="85"/>
      <c r="L154" s="85"/>
      <c r="M154" s="85"/>
      <c r="N154" s="85"/>
      <c r="O154" s="85"/>
      <c r="P154" s="85"/>
    </row>
    <row r="155" spans="1:16">
      <c r="A155" s="85"/>
      <c r="B155" s="85"/>
      <c r="C155" s="85"/>
      <c r="D155" s="85"/>
      <c r="E155" s="85"/>
      <c r="F155" s="85"/>
      <c r="G155" s="85"/>
      <c r="H155" s="85"/>
      <c r="I155" s="85"/>
      <c r="J155" s="85"/>
      <c r="K155" s="85"/>
      <c r="L155" s="85"/>
      <c r="M155" s="85"/>
      <c r="N155" s="85"/>
      <c r="O155" s="85"/>
      <c r="P155" s="85"/>
    </row>
    <row r="156" spans="1:16">
      <c r="A156" s="85"/>
      <c r="B156" s="85"/>
      <c r="C156" s="85"/>
      <c r="D156" s="85"/>
      <c r="E156" s="85"/>
      <c r="F156" s="85"/>
      <c r="G156" s="85"/>
      <c r="H156" s="85"/>
      <c r="I156" s="85"/>
      <c r="J156" s="85"/>
      <c r="K156" s="85"/>
      <c r="L156" s="85"/>
      <c r="M156" s="85"/>
      <c r="N156" s="85"/>
      <c r="O156" s="85"/>
      <c r="P156" s="85"/>
    </row>
    <row r="157" spans="1:16">
      <c r="A157" s="85"/>
      <c r="B157" s="85"/>
      <c r="C157" s="85"/>
      <c r="D157" s="85"/>
      <c r="E157" s="85"/>
      <c r="F157" s="85"/>
      <c r="G157" s="85"/>
      <c r="H157" s="85"/>
      <c r="I157" s="85"/>
      <c r="J157" s="85"/>
      <c r="K157" s="85"/>
      <c r="L157" s="85"/>
      <c r="M157" s="85"/>
      <c r="N157" s="85"/>
      <c r="O157" s="85"/>
      <c r="P157" s="85"/>
    </row>
    <row r="158" spans="1:16">
      <c r="A158" s="85"/>
      <c r="B158" s="85"/>
      <c r="C158" s="85"/>
      <c r="D158" s="85"/>
      <c r="E158" s="85"/>
      <c r="F158" s="85"/>
      <c r="G158" s="85"/>
      <c r="H158" s="85"/>
      <c r="I158" s="85"/>
      <c r="J158" s="85"/>
      <c r="K158" s="85"/>
      <c r="L158" s="85"/>
      <c r="M158" s="85"/>
      <c r="N158" s="85"/>
      <c r="O158" s="85"/>
      <c r="P158" s="85"/>
    </row>
    <row r="159" spans="1:16">
      <c r="A159" s="85"/>
      <c r="B159" s="85"/>
      <c r="C159" s="85"/>
      <c r="D159" s="85"/>
      <c r="E159" s="85"/>
      <c r="F159" s="85"/>
      <c r="G159" s="85"/>
      <c r="H159" s="85"/>
      <c r="I159" s="85"/>
      <c r="J159" s="85"/>
      <c r="K159" s="85"/>
      <c r="L159" s="85"/>
      <c r="M159" s="85"/>
      <c r="N159" s="85"/>
      <c r="O159" s="85"/>
      <c r="P159" s="85"/>
    </row>
    <row r="160" spans="1:16">
      <c r="A160" s="85"/>
      <c r="B160" s="85"/>
      <c r="C160" s="85"/>
      <c r="D160" s="85"/>
      <c r="E160" s="85"/>
      <c r="F160" s="85"/>
      <c r="G160" s="85"/>
      <c r="H160" s="85"/>
      <c r="I160" s="85"/>
      <c r="J160" s="85"/>
      <c r="K160" s="85"/>
      <c r="L160" s="85"/>
      <c r="M160" s="85"/>
      <c r="N160" s="85"/>
      <c r="O160" s="85"/>
      <c r="P160" s="85"/>
    </row>
    <row r="161" spans="1:16">
      <c r="A161" s="85"/>
      <c r="B161" s="85"/>
      <c r="C161" s="85"/>
      <c r="D161" s="85"/>
      <c r="E161" s="85"/>
      <c r="F161" s="85"/>
      <c r="G161" s="85"/>
      <c r="H161" s="85"/>
      <c r="I161" s="85"/>
      <c r="J161" s="85"/>
      <c r="K161" s="85"/>
      <c r="L161" s="85"/>
      <c r="M161" s="85"/>
      <c r="N161" s="85"/>
      <c r="O161" s="85"/>
      <c r="P161" s="85"/>
    </row>
    <row r="162" spans="1:16">
      <c r="A162" s="85"/>
      <c r="B162" s="85"/>
      <c r="C162" s="85"/>
      <c r="D162" s="85"/>
      <c r="E162" s="85"/>
      <c r="F162" s="85"/>
      <c r="G162" s="85"/>
      <c r="H162" s="85"/>
      <c r="I162" s="85"/>
      <c r="J162" s="85"/>
      <c r="K162" s="85"/>
      <c r="L162" s="85"/>
      <c r="M162" s="85"/>
      <c r="N162" s="85"/>
      <c r="O162" s="85"/>
      <c r="P162" s="85"/>
    </row>
    <row r="163" spans="1:16">
      <c r="A163" s="85"/>
      <c r="B163" s="85"/>
      <c r="C163" s="85"/>
      <c r="D163" s="85"/>
      <c r="E163" s="85"/>
      <c r="F163" s="85"/>
      <c r="G163" s="85"/>
      <c r="H163" s="85"/>
      <c r="I163" s="85"/>
      <c r="J163" s="85"/>
      <c r="K163" s="85"/>
      <c r="L163" s="85"/>
      <c r="M163" s="85"/>
      <c r="N163" s="85"/>
      <c r="O163" s="85"/>
      <c r="P163" s="85"/>
    </row>
    <row r="164" spans="1:16">
      <c r="A164" s="85"/>
      <c r="B164" s="85"/>
      <c r="C164" s="85"/>
      <c r="D164" s="85"/>
      <c r="E164" s="85"/>
      <c r="F164" s="85"/>
      <c r="G164" s="85"/>
      <c r="H164" s="85"/>
      <c r="I164" s="85"/>
      <c r="J164" s="85"/>
      <c r="K164" s="85"/>
      <c r="L164" s="85"/>
      <c r="M164" s="85"/>
      <c r="N164" s="85"/>
      <c r="O164" s="85"/>
      <c r="P164" s="85"/>
    </row>
    <row r="165" spans="1:16">
      <c r="A165" s="85"/>
      <c r="B165" s="85"/>
      <c r="C165" s="85"/>
      <c r="D165" s="85"/>
      <c r="E165" s="85"/>
      <c r="F165" s="85"/>
      <c r="G165" s="85"/>
      <c r="H165" s="85"/>
      <c r="I165" s="85"/>
      <c r="J165" s="85"/>
      <c r="K165" s="85"/>
      <c r="L165" s="85"/>
      <c r="M165" s="85"/>
      <c r="N165" s="85"/>
      <c r="O165" s="85"/>
      <c r="P165" s="85"/>
    </row>
    <row r="166" spans="1:16">
      <c r="A166" s="85"/>
      <c r="B166" s="85"/>
      <c r="C166" s="85"/>
      <c r="D166" s="85"/>
      <c r="E166" s="85"/>
      <c r="F166" s="85"/>
      <c r="G166" s="85"/>
      <c r="H166" s="85"/>
      <c r="I166" s="85"/>
      <c r="J166" s="85"/>
      <c r="K166" s="85"/>
      <c r="L166" s="85"/>
      <c r="M166" s="85"/>
      <c r="N166" s="85"/>
      <c r="O166" s="85"/>
      <c r="P166" s="85"/>
    </row>
    <row r="167" spans="1:16">
      <c r="A167" s="85"/>
      <c r="B167" s="85"/>
      <c r="C167" s="85"/>
      <c r="D167" s="85"/>
      <c r="E167" s="85"/>
      <c r="F167" s="85"/>
      <c r="G167" s="85"/>
      <c r="H167" s="85"/>
      <c r="I167" s="85"/>
      <c r="J167" s="85"/>
      <c r="K167" s="85"/>
      <c r="L167" s="85"/>
      <c r="M167" s="85"/>
      <c r="N167" s="85"/>
      <c r="O167" s="85"/>
      <c r="P167" s="85"/>
    </row>
    <row r="168" spans="1:16">
      <c r="A168" s="85"/>
      <c r="B168" s="85"/>
      <c r="C168" s="85"/>
      <c r="D168" s="85"/>
      <c r="E168" s="85"/>
      <c r="F168" s="85"/>
      <c r="G168" s="85"/>
      <c r="H168" s="85"/>
      <c r="I168" s="85"/>
      <c r="J168" s="85"/>
      <c r="K168" s="85"/>
      <c r="L168" s="85"/>
      <c r="M168" s="85"/>
      <c r="N168" s="85"/>
      <c r="O168" s="85"/>
      <c r="P168" s="85"/>
    </row>
    <row r="169" spans="1:16">
      <c r="A169" s="85"/>
      <c r="B169" s="85"/>
      <c r="C169" s="85"/>
      <c r="D169" s="85"/>
      <c r="E169" s="85"/>
      <c r="F169" s="85"/>
      <c r="G169" s="85"/>
      <c r="H169" s="85"/>
      <c r="I169" s="85"/>
      <c r="J169" s="85"/>
      <c r="K169" s="85"/>
      <c r="L169" s="85"/>
      <c r="M169" s="85"/>
      <c r="N169" s="85"/>
      <c r="O169" s="85"/>
      <c r="P169" s="85"/>
    </row>
    <row r="170" spans="1:16">
      <c r="A170" s="85"/>
      <c r="B170" s="85"/>
      <c r="C170" s="85"/>
      <c r="D170" s="85"/>
      <c r="E170" s="85"/>
      <c r="F170" s="85"/>
      <c r="G170" s="85"/>
      <c r="H170" s="85"/>
      <c r="I170" s="85"/>
      <c r="J170" s="85"/>
      <c r="K170" s="85"/>
      <c r="L170" s="85"/>
      <c r="M170" s="85"/>
      <c r="N170" s="85"/>
      <c r="O170" s="85"/>
      <c r="P170" s="85"/>
    </row>
    <row r="171" spans="1:16">
      <c r="A171" s="85"/>
      <c r="B171" s="85"/>
      <c r="C171" s="85"/>
      <c r="D171" s="85"/>
      <c r="E171" s="85"/>
      <c r="F171" s="85"/>
      <c r="G171" s="85"/>
      <c r="H171" s="85"/>
      <c r="I171" s="85"/>
      <c r="J171" s="85"/>
      <c r="K171" s="85"/>
      <c r="L171" s="85"/>
      <c r="M171" s="85"/>
      <c r="N171" s="85"/>
      <c r="O171" s="85"/>
      <c r="P171" s="85"/>
    </row>
    <row r="172" spans="1:16">
      <c r="A172" s="85"/>
      <c r="B172" s="85"/>
      <c r="C172" s="85"/>
      <c r="D172" s="85"/>
      <c r="E172" s="85"/>
      <c r="F172" s="85"/>
      <c r="G172" s="85"/>
      <c r="H172" s="85"/>
      <c r="I172" s="85"/>
      <c r="J172" s="85"/>
      <c r="K172" s="85"/>
      <c r="L172" s="85"/>
      <c r="M172" s="85"/>
      <c r="N172" s="85"/>
      <c r="O172" s="85"/>
      <c r="P172" s="85"/>
    </row>
    <row r="173" spans="1:16">
      <c r="A173" s="85"/>
      <c r="B173" s="85"/>
      <c r="C173" s="85"/>
      <c r="D173" s="85"/>
      <c r="E173" s="85"/>
      <c r="F173" s="85"/>
      <c r="G173" s="85"/>
      <c r="H173" s="85"/>
      <c r="I173" s="85"/>
      <c r="J173" s="85"/>
      <c r="K173" s="85"/>
      <c r="L173" s="85"/>
      <c r="M173" s="85"/>
      <c r="N173" s="85"/>
      <c r="O173" s="85"/>
      <c r="P173" s="85"/>
    </row>
    <row r="174" spans="1:16">
      <c r="A174" s="85"/>
      <c r="B174" s="85"/>
      <c r="C174" s="85"/>
      <c r="D174" s="85"/>
      <c r="E174" s="85"/>
      <c r="F174" s="85"/>
      <c r="G174" s="85"/>
      <c r="H174" s="85"/>
      <c r="I174" s="85"/>
      <c r="J174" s="85"/>
      <c r="K174" s="85"/>
      <c r="L174" s="85"/>
      <c r="M174" s="85"/>
      <c r="N174" s="85"/>
      <c r="O174" s="85"/>
      <c r="P174" s="85"/>
    </row>
    <row r="175" spans="1:16">
      <c r="A175" s="85"/>
      <c r="B175" s="85"/>
      <c r="C175" s="85"/>
      <c r="D175" s="85"/>
      <c r="E175" s="85"/>
      <c r="F175" s="85"/>
      <c r="G175" s="85"/>
      <c r="H175" s="85"/>
      <c r="I175" s="85"/>
      <c r="J175" s="85"/>
      <c r="K175" s="85"/>
      <c r="L175" s="85"/>
      <c r="M175" s="85"/>
      <c r="N175" s="85"/>
      <c r="O175" s="85"/>
      <c r="P175" s="85"/>
    </row>
    <row r="176" spans="1:16">
      <c r="A176" s="85"/>
      <c r="B176" s="85"/>
      <c r="C176" s="85"/>
      <c r="D176" s="85"/>
      <c r="E176" s="85"/>
      <c r="F176" s="85"/>
      <c r="G176" s="85"/>
      <c r="H176" s="85"/>
      <c r="I176" s="85"/>
      <c r="J176" s="85"/>
      <c r="K176" s="85"/>
      <c r="L176" s="85"/>
      <c r="M176" s="85"/>
      <c r="N176" s="85"/>
      <c r="O176" s="85"/>
      <c r="P176" s="85"/>
    </row>
    <row r="177" spans="1:16">
      <c r="A177" s="85"/>
      <c r="B177" s="85"/>
      <c r="C177" s="85"/>
      <c r="D177" s="85"/>
      <c r="E177" s="85"/>
      <c r="F177" s="85"/>
      <c r="G177" s="85"/>
      <c r="H177" s="85"/>
      <c r="I177" s="85"/>
      <c r="J177" s="85"/>
      <c r="K177" s="85"/>
      <c r="L177" s="85"/>
      <c r="M177" s="85"/>
      <c r="N177" s="85"/>
      <c r="O177" s="85"/>
      <c r="P177" s="85"/>
    </row>
    <row r="178" spans="1:16">
      <c r="A178" s="85"/>
      <c r="B178" s="85"/>
      <c r="C178" s="85"/>
      <c r="D178" s="85"/>
      <c r="E178" s="85"/>
      <c r="F178" s="85"/>
      <c r="G178" s="85"/>
      <c r="H178" s="85"/>
      <c r="I178" s="85"/>
      <c r="J178" s="85"/>
      <c r="K178" s="85"/>
      <c r="L178" s="85"/>
      <c r="M178" s="85"/>
      <c r="N178" s="85"/>
      <c r="O178" s="85"/>
      <c r="P178" s="85"/>
    </row>
    <row r="179" spans="1:16">
      <c r="A179" s="85"/>
      <c r="B179" s="85"/>
      <c r="C179" s="85"/>
      <c r="D179" s="85"/>
      <c r="E179" s="85"/>
      <c r="F179" s="85"/>
      <c r="G179" s="85"/>
      <c r="H179" s="85"/>
      <c r="I179" s="85"/>
      <c r="J179" s="85"/>
      <c r="K179" s="85"/>
      <c r="L179" s="85"/>
      <c r="M179" s="85"/>
      <c r="N179" s="85"/>
      <c r="O179" s="85"/>
      <c r="P179" s="85"/>
    </row>
    <row r="180" spans="1:16">
      <c r="A180" s="85"/>
      <c r="B180" s="85"/>
      <c r="C180" s="85"/>
      <c r="D180" s="85"/>
      <c r="E180" s="85"/>
      <c r="F180" s="85"/>
      <c r="G180" s="85"/>
      <c r="H180" s="85"/>
      <c r="I180" s="85"/>
      <c r="J180" s="85"/>
      <c r="K180" s="85"/>
      <c r="L180" s="85"/>
      <c r="M180" s="85"/>
      <c r="N180" s="85"/>
      <c r="O180" s="85"/>
      <c r="P180" s="85"/>
    </row>
    <row r="181" spans="1:16">
      <c r="A181" s="85"/>
      <c r="B181" s="85"/>
      <c r="C181" s="85"/>
      <c r="D181" s="85"/>
      <c r="E181" s="85"/>
      <c r="F181" s="85"/>
      <c r="G181" s="85"/>
      <c r="H181" s="85"/>
      <c r="I181" s="85"/>
      <c r="J181" s="85"/>
      <c r="K181" s="85"/>
      <c r="L181" s="85"/>
      <c r="M181" s="85"/>
      <c r="N181" s="85"/>
      <c r="O181" s="85"/>
      <c r="P181" s="85"/>
    </row>
    <row r="182" spans="1:16">
      <c r="A182" s="85"/>
      <c r="B182" s="85"/>
      <c r="C182" s="85"/>
      <c r="D182" s="85"/>
      <c r="E182" s="85"/>
      <c r="F182" s="85"/>
      <c r="G182" s="85"/>
      <c r="H182" s="85"/>
      <c r="I182" s="85"/>
      <c r="J182" s="85"/>
      <c r="K182" s="85"/>
      <c r="L182" s="85"/>
      <c r="M182" s="85"/>
      <c r="N182" s="85"/>
      <c r="O182" s="85"/>
      <c r="P182" s="85"/>
    </row>
    <row r="183" spans="1:16">
      <c r="A183" s="85"/>
      <c r="B183" s="85"/>
      <c r="C183" s="85"/>
      <c r="D183" s="85"/>
      <c r="E183" s="85"/>
      <c r="F183" s="85"/>
      <c r="G183" s="85"/>
      <c r="H183" s="85"/>
      <c r="I183" s="85"/>
      <c r="J183" s="85"/>
      <c r="K183" s="85"/>
      <c r="L183" s="85"/>
      <c r="M183" s="85"/>
      <c r="N183" s="85"/>
      <c r="O183" s="85"/>
      <c r="P183" s="85"/>
    </row>
    <row r="184" spans="1:16">
      <c r="A184" s="85"/>
      <c r="B184" s="85"/>
      <c r="C184" s="85"/>
      <c r="D184" s="85"/>
      <c r="E184" s="85"/>
      <c r="F184" s="85"/>
      <c r="G184" s="85"/>
      <c r="H184" s="85"/>
      <c r="I184" s="85"/>
      <c r="J184" s="85"/>
      <c r="K184" s="85"/>
      <c r="L184" s="85"/>
      <c r="M184" s="85"/>
      <c r="N184" s="85"/>
      <c r="O184" s="85"/>
      <c r="P184" s="85"/>
    </row>
    <row r="185" spans="1:16">
      <c r="A185" s="85"/>
      <c r="B185" s="85"/>
      <c r="C185" s="85"/>
      <c r="D185" s="85"/>
      <c r="E185" s="85"/>
      <c r="F185" s="85"/>
      <c r="G185" s="85"/>
      <c r="H185" s="85"/>
      <c r="I185" s="85"/>
      <c r="J185" s="85"/>
      <c r="K185" s="85"/>
      <c r="L185" s="85"/>
      <c r="M185" s="85"/>
      <c r="N185" s="85"/>
      <c r="O185" s="85"/>
      <c r="P185" s="85"/>
    </row>
    <row r="186" spans="1:16">
      <c r="A186" s="85"/>
      <c r="B186" s="85"/>
      <c r="C186" s="85"/>
      <c r="D186" s="85"/>
      <c r="E186" s="85"/>
      <c r="F186" s="85"/>
      <c r="G186" s="85"/>
      <c r="H186" s="85"/>
      <c r="I186" s="85"/>
      <c r="J186" s="85"/>
      <c r="K186" s="85"/>
      <c r="L186" s="85"/>
      <c r="M186" s="85"/>
      <c r="N186" s="85"/>
      <c r="O186" s="85"/>
      <c r="P186" s="85"/>
    </row>
    <row r="187" spans="1:16">
      <c r="A187" s="85"/>
      <c r="B187" s="85"/>
      <c r="C187" s="85"/>
      <c r="D187" s="85"/>
      <c r="E187" s="85"/>
      <c r="F187" s="85"/>
      <c r="G187" s="85"/>
      <c r="H187" s="85"/>
      <c r="I187" s="85"/>
      <c r="J187" s="85"/>
      <c r="K187" s="85"/>
      <c r="L187" s="85"/>
      <c r="M187" s="85"/>
      <c r="N187" s="85"/>
      <c r="O187" s="85"/>
      <c r="P187" s="85"/>
    </row>
    <row r="188" spans="1:16">
      <c r="A188" s="85"/>
      <c r="B188" s="85"/>
      <c r="C188" s="85"/>
      <c r="D188" s="85"/>
      <c r="E188" s="85"/>
      <c r="F188" s="85"/>
      <c r="G188" s="85"/>
      <c r="H188" s="85"/>
      <c r="I188" s="85"/>
      <c r="J188" s="85"/>
      <c r="K188" s="85"/>
      <c r="L188" s="85"/>
      <c r="M188" s="85"/>
      <c r="N188" s="85"/>
      <c r="O188" s="85"/>
      <c r="P188" s="85"/>
    </row>
    <row r="189" spans="1:16">
      <c r="A189" s="85"/>
      <c r="B189" s="85"/>
      <c r="C189" s="85"/>
      <c r="D189" s="85"/>
      <c r="E189" s="85"/>
      <c r="F189" s="85"/>
      <c r="G189" s="85"/>
      <c r="H189" s="85"/>
      <c r="I189" s="85"/>
      <c r="J189" s="85"/>
      <c r="K189" s="85"/>
      <c r="L189" s="85"/>
      <c r="M189" s="85"/>
      <c r="N189" s="85"/>
      <c r="O189" s="85"/>
      <c r="P189" s="85"/>
    </row>
    <row r="190" spans="1:16">
      <c r="A190" s="85"/>
      <c r="B190" s="85"/>
      <c r="C190" s="85"/>
      <c r="D190" s="85"/>
      <c r="E190" s="85"/>
      <c r="F190" s="85"/>
      <c r="G190" s="85"/>
      <c r="H190" s="85"/>
      <c r="I190" s="85"/>
      <c r="J190" s="85"/>
      <c r="K190" s="85"/>
      <c r="L190" s="85"/>
      <c r="M190" s="85"/>
      <c r="N190" s="85"/>
      <c r="O190" s="85"/>
      <c r="P190" s="85"/>
    </row>
    <row r="191" spans="1:16">
      <c r="A191" s="85"/>
      <c r="B191" s="85"/>
      <c r="C191" s="85"/>
      <c r="D191" s="85"/>
      <c r="E191" s="85"/>
      <c r="F191" s="85"/>
      <c r="G191" s="85"/>
      <c r="H191" s="85"/>
      <c r="I191" s="85"/>
      <c r="J191" s="85"/>
      <c r="K191" s="85"/>
      <c r="L191" s="85"/>
      <c r="M191" s="85"/>
      <c r="N191" s="85"/>
      <c r="O191" s="85"/>
      <c r="P191" s="85"/>
    </row>
    <row r="192" spans="1:16">
      <c r="A192" s="85"/>
      <c r="B192" s="85"/>
      <c r="C192" s="85"/>
      <c r="D192" s="85"/>
      <c r="E192" s="85"/>
      <c r="F192" s="85"/>
      <c r="G192" s="85"/>
      <c r="H192" s="85"/>
      <c r="I192" s="85"/>
      <c r="J192" s="85"/>
      <c r="K192" s="85"/>
      <c r="L192" s="85"/>
      <c r="M192" s="85"/>
      <c r="N192" s="85"/>
      <c r="O192" s="85"/>
      <c r="P192" s="85"/>
    </row>
    <row r="193" spans="1:16">
      <c r="A193" s="85"/>
      <c r="B193" s="85"/>
      <c r="C193" s="85"/>
      <c r="D193" s="85"/>
      <c r="E193" s="85"/>
      <c r="F193" s="85"/>
      <c r="G193" s="85"/>
      <c r="H193" s="85"/>
      <c r="I193" s="85"/>
      <c r="J193" s="85"/>
      <c r="K193" s="85"/>
      <c r="L193" s="85"/>
      <c r="M193" s="85"/>
      <c r="N193" s="85"/>
      <c r="O193" s="85"/>
      <c r="P193" s="85"/>
    </row>
    <row r="194" spans="1:16">
      <c r="A194" s="85"/>
      <c r="B194" s="85"/>
      <c r="C194" s="85"/>
      <c r="D194" s="85"/>
      <c r="E194" s="85"/>
      <c r="F194" s="85"/>
      <c r="G194" s="85"/>
      <c r="H194" s="85"/>
      <c r="I194" s="85"/>
      <c r="J194" s="85"/>
      <c r="K194" s="85"/>
      <c r="L194" s="85"/>
      <c r="M194" s="85"/>
      <c r="N194" s="85"/>
      <c r="O194" s="85"/>
      <c r="P194" s="85"/>
    </row>
    <row r="195" spans="1:16">
      <c r="A195" s="85"/>
      <c r="B195" s="85"/>
      <c r="C195" s="85"/>
      <c r="D195" s="85"/>
      <c r="E195" s="85"/>
      <c r="F195" s="85"/>
      <c r="G195" s="85"/>
      <c r="H195" s="85"/>
      <c r="I195" s="85"/>
      <c r="J195" s="85"/>
      <c r="K195" s="85"/>
      <c r="L195" s="85"/>
      <c r="M195" s="85"/>
      <c r="N195" s="85"/>
      <c r="O195" s="85"/>
      <c r="P195" s="85"/>
    </row>
    <row r="196" spans="1:16">
      <c r="A196" s="85"/>
      <c r="B196" s="85"/>
      <c r="C196" s="85"/>
      <c r="D196" s="85"/>
      <c r="E196" s="85"/>
      <c r="F196" s="85"/>
      <c r="G196" s="85"/>
      <c r="H196" s="85"/>
      <c r="I196" s="85"/>
      <c r="J196" s="85"/>
      <c r="K196" s="85"/>
      <c r="L196" s="85"/>
      <c r="M196" s="85"/>
      <c r="N196" s="85"/>
      <c r="O196" s="85"/>
      <c r="P196" s="85"/>
    </row>
    <row r="197" spans="1:16">
      <c r="A197" s="85"/>
      <c r="B197" s="85"/>
      <c r="C197" s="85"/>
      <c r="D197" s="85"/>
      <c r="E197" s="85"/>
      <c r="F197" s="85"/>
      <c r="G197" s="85"/>
      <c r="H197" s="85"/>
      <c r="I197" s="85"/>
      <c r="J197" s="85"/>
      <c r="K197" s="85"/>
      <c r="L197" s="85"/>
      <c r="M197" s="85"/>
      <c r="N197" s="85"/>
      <c r="O197" s="85"/>
      <c r="P197" s="85"/>
    </row>
    <row r="198" spans="1:16">
      <c r="A198" s="85"/>
      <c r="B198" s="85"/>
      <c r="C198" s="85"/>
      <c r="D198" s="85"/>
      <c r="E198" s="85"/>
      <c r="F198" s="85"/>
      <c r="G198" s="85"/>
      <c r="H198" s="85"/>
      <c r="I198" s="85"/>
      <c r="J198" s="85"/>
      <c r="K198" s="85"/>
      <c r="L198" s="85"/>
      <c r="M198" s="85"/>
      <c r="N198" s="85"/>
      <c r="O198" s="85"/>
      <c r="P198" s="85"/>
    </row>
    <row r="199" spans="1:16">
      <c r="A199" s="85"/>
      <c r="B199" s="85"/>
      <c r="C199" s="85"/>
      <c r="D199" s="85"/>
      <c r="E199" s="85"/>
      <c r="F199" s="85"/>
      <c r="G199" s="85"/>
      <c r="H199" s="85"/>
      <c r="I199" s="85"/>
      <c r="J199" s="85"/>
      <c r="K199" s="85"/>
      <c r="L199" s="85"/>
      <c r="M199" s="85"/>
      <c r="N199" s="85"/>
      <c r="O199" s="85"/>
      <c r="P199" s="85"/>
    </row>
    <row r="200" spans="1:16">
      <c r="A200" s="85"/>
      <c r="B200" s="85"/>
      <c r="C200" s="85"/>
      <c r="D200" s="85"/>
      <c r="E200" s="85"/>
      <c r="F200" s="85"/>
      <c r="G200" s="85"/>
      <c r="H200" s="85"/>
      <c r="I200" s="85"/>
      <c r="J200" s="85"/>
      <c r="K200" s="85"/>
      <c r="L200" s="85"/>
      <c r="M200" s="85"/>
      <c r="N200" s="85"/>
      <c r="O200" s="85"/>
      <c r="P200" s="85"/>
    </row>
    <row r="201" spans="1:16">
      <c r="A201" s="85"/>
      <c r="B201" s="85"/>
      <c r="C201" s="85"/>
      <c r="D201" s="85"/>
      <c r="E201" s="85"/>
      <c r="F201" s="85"/>
      <c r="G201" s="85"/>
      <c r="H201" s="85"/>
      <c r="I201" s="85"/>
      <c r="J201" s="85"/>
      <c r="K201" s="85"/>
      <c r="L201" s="85"/>
      <c r="M201" s="85"/>
      <c r="N201" s="85"/>
      <c r="O201" s="85"/>
      <c r="P201" s="85"/>
    </row>
    <row r="202" spans="1:16">
      <c r="A202" s="85"/>
      <c r="B202" s="85"/>
      <c r="C202" s="85"/>
      <c r="D202" s="85"/>
      <c r="E202" s="85"/>
      <c r="F202" s="85"/>
      <c r="G202" s="85"/>
      <c r="H202" s="85"/>
      <c r="I202" s="85"/>
      <c r="J202" s="85"/>
      <c r="K202" s="85"/>
      <c r="L202" s="85"/>
      <c r="M202" s="85"/>
      <c r="N202" s="85"/>
      <c r="O202" s="85"/>
      <c r="P202" s="85"/>
    </row>
    <row r="203" spans="1:16">
      <c r="A203" s="85"/>
      <c r="B203" s="85"/>
      <c r="C203" s="85"/>
      <c r="D203" s="85"/>
      <c r="E203" s="85"/>
      <c r="F203" s="85"/>
      <c r="G203" s="85"/>
      <c r="H203" s="85"/>
      <c r="I203" s="85"/>
      <c r="J203" s="85"/>
      <c r="K203" s="85"/>
      <c r="L203" s="85"/>
      <c r="M203" s="85"/>
      <c r="N203" s="85"/>
      <c r="O203" s="85"/>
      <c r="P203" s="85"/>
    </row>
    <row r="204" spans="1:16">
      <c r="A204" s="85"/>
      <c r="B204" s="85"/>
      <c r="C204" s="85"/>
      <c r="D204" s="85"/>
      <c r="E204" s="85"/>
      <c r="F204" s="85"/>
      <c r="G204" s="85"/>
      <c r="H204" s="85"/>
      <c r="I204" s="85"/>
      <c r="J204" s="85"/>
      <c r="K204" s="85"/>
      <c r="L204" s="85"/>
      <c r="M204" s="85"/>
      <c r="N204" s="85"/>
      <c r="O204" s="85"/>
      <c r="P204" s="85"/>
    </row>
    <row r="205" spans="1:16">
      <c r="A205" s="85"/>
      <c r="B205" s="85"/>
      <c r="C205" s="85"/>
      <c r="D205" s="85"/>
      <c r="E205" s="85"/>
      <c r="F205" s="85"/>
      <c r="G205" s="85"/>
      <c r="H205" s="85"/>
      <c r="I205" s="85"/>
      <c r="J205" s="85"/>
      <c r="K205" s="85"/>
      <c r="L205" s="85"/>
      <c r="M205" s="85"/>
      <c r="N205" s="85"/>
      <c r="O205" s="85"/>
      <c r="P205" s="85"/>
    </row>
    <row r="206" spans="1:16">
      <c r="A206" s="85"/>
      <c r="B206" s="85"/>
      <c r="C206" s="85"/>
      <c r="D206" s="85"/>
      <c r="E206" s="85"/>
      <c r="F206" s="85"/>
      <c r="G206" s="85"/>
      <c r="H206" s="85"/>
      <c r="I206" s="85"/>
      <c r="J206" s="85"/>
      <c r="K206" s="85"/>
      <c r="L206" s="85"/>
      <c r="M206" s="85"/>
      <c r="N206" s="85"/>
      <c r="O206" s="85"/>
      <c r="P206" s="85"/>
    </row>
    <row r="207" spans="1:16">
      <c r="A207" s="85"/>
      <c r="B207" s="85"/>
      <c r="C207" s="85"/>
      <c r="D207" s="85"/>
      <c r="E207" s="85"/>
      <c r="F207" s="85"/>
      <c r="G207" s="85"/>
      <c r="H207" s="85"/>
      <c r="I207" s="85"/>
      <c r="J207" s="85"/>
      <c r="K207" s="85"/>
      <c r="L207" s="85"/>
      <c r="M207" s="85"/>
      <c r="N207" s="85"/>
      <c r="O207" s="85"/>
      <c r="P207" s="85"/>
    </row>
    <row r="208" spans="1:16">
      <c r="A208" s="85"/>
      <c r="B208" s="85"/>
      <c r="C208" s="85"/>
      <c r="D208" s="85"/>
      <c r="E208" s="85"/>
      <c r="F208" s="85"/>
      <c r="G208" s="85"/>
      <c r="H208" s="85"/>
      <c r="I208" s="85"/>
      <c r="J208" s="85"/>
      <c r="K208" s="85"/>
      <c r="L208" s="85"/>
      <c r="M208" s="85"/>
      <c r="N208" s="85"/>
      <c r="O208" s="85"/>
      <c r="P208" s="85"/>
    </row>
    <row r="209" spans="1:16">
      <c r="A209" s="85"/>
      <c r="B209" s="85"/>
      <c r="C209" s="85"/>
      <c r="D209" s="85"/>
      <c r="E209" s="85"/>
      <c r="F209" s="85"/>
      <c r="G209" s="85"/>
      <c r="H209" s="85"/>
      <c r="I209" s="85"/>
      <c r="J209" s="85"/>
      <c r="K209" s="85"/>
      <c r="L209" s="85"/>
      <c r="M209" s="85"/>
      <c r="N209" s="85"/>
      <c r="O209" s="85"/>
      <c r="P209" s="85"/>
    </row>
    <row r="210" spans="1:16">
      <c r="A210" s="85"/>
      <c r="B210" s="85"/>
      <c r="C210" s="85"/>
      <c r="D210" s="85"/>
      <c r="E210" s="85"/>
      <c r="F210" s="85"/>
      <c r="G210" s="85"/>
      <c r="H210" s="85"/>
      <c r="I210" s="85"/>
      <c r="J210" s="85"/>
      <c r="K210" s="85"/>
      <c r="L210" s="85"/>
      <c r="M210" s="85"/>
      <c r="N210" s="85"/>
      <c r="O210" s="85"/>
      <c r="P210" s="85"/>
    </row>
    <row r="211" spans="1:16">
      <c r="A211" s="85"/>
      <c r="B211" s="85"/>
      <c r="C211" s="85"/>
      <c r="D211" s="85"/>
      <c r="E211" s="85"/>
      <c r="F211" s="85"/>
      <c r="G211" s="85"/>
      <c r="H211" s="85"/>
      <c r="I211" s="85"/>
      <c r="J211" s="85"/>
      <c r="K211" s="85"/>
      <c r="L211" s="85"/>
      <c r="M211" s="85"/>
      <c r="N211" s="85"/>
      <c r="O211" s="85"/>
      <c r="P211" s="85"/>
    </row>
    <row r="212" spans="1:16">
      <c r="A212" s="85"/>
      <c r="B212" s="85"/>
      <c r="C212" s="85"/>
      <c r="D212" s="85"/>
      <c r="E212" s="85"/>
      <c r="F212" s="85"/>
      <c r="G212" s="85"/>
      <c r="H212" s="85"/>
      <c r="I212" s="85"/>
      <c r="J212" s="85"/>
      <c r="K212" s="85"/>
      <c r="L212" s="85"/>
      <c r="M212" s="85"/>
      <c r="N212" s="85"/>
      <c r="O212" s="85"/>
      <c r="P212" s="85"/>
    </row>
    <row r="213" spans="1:16">
      <c r="A213" s="85"/>
      <c r="B213" s="85"/>
      <c r="C213" s="85"/>
      <c r="D213" s="85"/>
      <c r="E213" s="85"/>
      <c r="F213" s="85"/>
      <c r="G213" s="85"/>
      <c r="H213" s="85"/>
      <c r="I213" s="85"/>
      <c r="J213" s="85"/>
      <c r="K213" s="85"/>
      <c r="L213" s="85"/>
      <c r="M213" s="85"/>
      <c r="N213" s="85"/>
      <c r="O213" s="85"/>
      <c r="P213" s="85"/>
    </row>
    <row r="214" spans="1:16">
      <c r="A214" s="85"/>
      <c r="B214" s="85"/>
      <c r="C214" s="85"/>
      <c r="D214" s="85"/>
      <c r="E214" s="85"/>
      <c r="F214" s="85"/>
      <c r="G214" s="85"/>
      <c r="H214" s="85"/>
      <c r="I214" s="85"/>
      <c r="J214" s="85"/>
      <c r="K214" s="85"/>
      <c r="L214" s="85"/>
      <c r="M214" s="85"/>
      <c r="N214" s="85"/>
      <c r="O214" s="85"/>
      <c r="P214" s="85"/>
    </row>
    <row r="215" spans="1:16">
      <c r="A215" s="85"/>
      <c r="B215" s="85"/>
      <c r="C215" s="85"/>
      <c r="D215" s="85"/>
      <c r="E215" s="85"/>
      <c r="F215" s="85"/>
      <c r="G215" s="85"/>
      <c r="H215" s="85"/>
      <c r="I215" s="85"/>
      <c r="J215" s="85"/>
      <c r="K215" s="85"/>
      <c r="L215" s="85"/>
      <c r="M215" s="85"/>
      <c r="N215" s="85"/>
      <c r="O215" s="85"/>
      <c r="P215" s="85"/>
    </row>
    <row r="216" spans="1:16">
      <c r="A216" s="85"/>
      <c r="B216" s="85"/>
      <c r="C216" s="85"/>
      <c r="D216" s="85"/>
      <c r="E216" s="85"/>
      <c r="F216" s="85"/>
      <c r="G216" s="85"/>
      <c r="H216" s="85"/>
      <c r="I216" s="85"/>
      <c r="J216" s="85"/>
      <c r="K216" s="85"/>
      <c r="L216" s="85"/>
      <c r="M216" s="85"/>
      <c r="N216" s="85"/>
      <c r="O216" s="85"/>
      <c r="P216" s="85"/>
    </row>
    <row r="217" spans="1:16">
      <c r="A217" s="85"/>
      <c r="B217" s="85"/>
      <c r="C217" s="85"/>
      <c r="D217" s="85"/>
      <c r="E217" s="85"/>
      <c r="F217" s="85"/>
      <c r="G217" s="85"/>
      <c r="H217" s="85"/>
      <c r="I217" s="85"/>
      <c r="J217" s="85"/>
      <c r="K217" s="85"/>
      <c r="L217" s="85"/>
      <c r="M217" s="85"/>
      <c r="N217" s="85"/>
      <c r="O217" s="85"/>
      <c r="P217" s="85"/>
    </row>
    <row r="218" spans="1:16">
      <c r="A218" s="85"/>
      <c r="B218" s="85"/>
      <c r="C218" s="85"/>
      <c r="D218" s="85"/>
      <c r="E218" s="85"/>
      <c r="F218" s="85"/>
      <c r="G218" s="85"/>
      <c r="H218" s="85"/>
      <c r="I218" s="85"/>
      <c r="J218" s="85"/>
      <c r="K218" s="85"/>
      <c r="L218" s="85"/>
      <c r="M218" s="85"/>
      <c r="N218" s="85"/>
      <c r="O218" s="85"/>
      <c r="P218" s="85"/>
    </row>
    <row r="219" spans="1:16">
      <c r="A219" s="85"/>
      <c r="B219" s="85"/>
      <c r="C219" s="85"/>
      <c r="D219" s="85"/>
      <c r="E219" s="85"/>
      <c r="F219" s="85"/>
      <c r="G219" s="85"/>
      <c r="H219" s="85"/>
      <c r="I219" s="85"/>
      <c r="J219" s="85"/>
      <c r="K219" s="85"/>
      <c r="L219" s="85"/>
      <c r="M219" s="85"/>
      <c r="N219" s="85"/>
      <c r="O219" s="85"/>
      <c r="P219" s="85"/>
    </row>
    <row r="220" spans="1:16">
      <c r="A220" s="85"/>
      <c r="B220" s="85"/>
      <c r="C220" s="85"/>
      <c r="D220" s="85"/>
      <c r="E220" s="85"/>
      <c r="F220" s="85"/>
      <c r="G220" s="85"/>
      <c r="H220" s="85"/>
      <c r="I220" s="85"/>
      <c r="J220" s="85"/>
      <c r="K220" s="85"/>
      <c r="L220" s="85"/>
      <c r="M220" s="85"/>
      <c r="N220" s="85"/>
      <c r="O220" s="85"/>
      <c r="P220" s="85"/>
    </row>
    <row r="221" spans="1:16">
      <c r="A221" s="85"/>
      <c r="B221" s="85"/>
      <c r="C221" s="85"/>
      <c r="D221" s="85"/>
      <c r="E221" s="85"/>
      <c r="F221" s="85"/>
      <c r="G221" s="85"/>
      <c r="H221" s="85"/>
      <c r="I221" s="85"/>
      <c r="J221" s="85"/>
      <c r="K221" s="85"/>
      <c r="L221" s="85"/>
      <c r="M221" s="85"/>
      <c r="N221" s="85"/>
      <c r="O221" s="85"/>
      <c r="P221" s="85"/>
    </row>
    <row r="222" spans="1:16">
      <c r="A222" s="85"/>
      <c r="B222" s="85"/>
      <c r="C222" s="85"/>
      <c r="D222" s="85"/>
      <c r="E222" s="85"/>
      <c r="F222" s="85"/>
      <c r="G222" s="85"/>
      <c r="H222" s="85"/>
      <c r="I222" s="85"/>
      <c r="J222" s="85"/>
      <c r="K222" s="85"/>
      <c r="L222" s="85"/>
      <c r="M222" s="85"/>
      <c r="N222" s="85"/>
      <c r="O222" s="85"/>
      <c r="P222" s="85"/>
    </row>
    <row r="223" spans="1:16">
      <c r="A223" s="85"/>
      <c r="B223" s="85"/>
      <c r="C223" s="85"/>
      <c r="D223" s="85"/>
      <c r="E223" s="85"/>
      <c r="F223" s="85"/>
      <c r="G223" s="85"/>
      <c r="H223" s="85"/>
      <c r="I223" s="85"/>
      <c r="J223" s="85"/>
      <c r="K223" s="85"/>
      <c r="L223" s="85"/>
      <c r="M223" s="85"/>
      <c r="N223" s="85"/>
      <c r="O223" s="85"/>
      <c r="P223" s="85"/>
    </row>
  </sheetData>
  <mergeCells count="47">
    <mergeCell ref="J24:M24"/>
    <mergeCell ref="J25:M25"/>
    <mergeCell ref="J26:M26"/>
    <mergeCell ref="J27:M27"/>
    <mergeCell ref="J28:M28"/>
    <mergeCell ref="J29:M29"/>
    <mergeCell ref="J30:M30"/>
    <mergeCell ref="J31:M31"/>
    <mergeCell ref="J32:M32"/>
    <mergeCell ref="J33:M33"/>
    <mergeCell ref="J34:M34"/>
    <mergeCell ref="J35:M35"/>
    <mergeCell ref="J36:M36"/>
    <mergeCell ref="J37:M37"/>
    <mergeCell ref="J38:M38"/>
    <mergeCell ref="J45:M45"/>
    <mergeCell ref="J46:M46"/>
    <mergeCell ref="J47:M47"/>
    <mergeCell ref="J48:M48"/>
    <mergeCell ref="J39:M39"/>
    <mergeCell ref="J40:M40"/>
    <mergeCell ref="J41:M41"/>
    <mergeCell ref="J42:M42"/>
    <mergeCell ref="J43:M43"/>
    <mergeCell ref="J67:M67"/>
    <mergeCell ref="J68:M68"/>
    <mergeCell ref="J59:M59"/>
    <mergeCell ref="J60:M60"/>
    <mergeCell ref="J61:M61"/>
    <mergeCell ref="J62:M62"/>
    <mergeCell ref="J63:M63"/>
    <mergeCell ref="I4:M23"/>
    <mergeCell ref="I1:M3"/>
    <mergeCell ref="J64:M64"/>
    <mergeCell ref="J65:M65"/>
    <mergeCell ref="J66:M66"/>
    <mergeCell ref="J54:M54"/>
    <mergeCell ref="J55:M55"/>
    <mergeCell ref="J56:M56"/>
    <mergeCell ref="J57:M57"/>
    <mergeCell ref="J58:M58"/>
    <mergeCell ref="J49:M49"/>
    <mergeCell ref="J50:M50"/>
    <mergeCell ref="J51:M51"/>
    <mergeCell ref="J52:M52"/>
    <mergeCell ref="J53:M53"/>
    <mergeCell ref="J44:M44"/>
  </mergeCells>
  <phoneticPr fontId="140" type="noConversion"/>
  <conditionalFormatting sqref="A1:A223 I24:I68 J29:J30">
    <cfRule type="duplicateValues" dxfId="0" priority="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AB364"/>
  <sheetViews>
    <sheetView workbookViewId="0"/>
  </sheetViews>
  <sheetFormatPr defaultRowHeight="12.75"/>
  <cols>
    <col min="1" max="1" width="29.140625" customWidth="1"/>
    <col min="2" max="2" width="32.85546875" customWidth="1"/>
    <col min="3" max="3" width="68.7109375" customWidth="1"/>
    <col min="4" max="4" width="53.7109375" customWidth="1"/>
    <col min="5" max="5" width="57.85546875" customWidth="1"/>
    <col min="6" max="6" width="39" customWidth="1"/>
    <col min="7" max="11" width="14.42578125" customWidth="1"/>
    <col min="12" max="20" width="9.7109375" customWidth="1"/>
  </cols>
  <sheetData>
    <row r="1" spans="1:28" ht="24" customHeight="1">
      <c r="A1" s="2151" t="s">
        <v>1292</v>
      </c>
      <c r="B1" s="1915"/>
      <c r="C1" s="1915"/>
      <c r="D1" s="1915"/>
      <c r="E1" s="1915"/>
      <c r="F1" s="205"/>
      <c r="G1" s="2145" t="s">
        <v>1293</v>
      </c>
      <c r="H1" s="2146"/>
      <c r="I1" s="2146"/>
      <c r="J1" s="2146"/>
      <c r="K1" s="2146"/>
      <c r="L1" s="2146"/>
      <c r="M1" s="2146"/>
      <c r="N1" s="2146"/>
      <c r="O1" s="2146"/>
      <c r="P1" s="2146"/>
      <c r="Q1" s="2146"/>
      <c r="R1" s="2146"/>
      <c r="S1" s="2146"/>
      <c r="T1" s="2147"/>
      <c r="U1" s="205"/>
      <c r="V1" s="205"/>
      <c r="W1" s="205"/>
      <c r="X1" s="205"/>
      <c r="Y1" s="205"/>
      <c r="Z1" s="205"/>
      <c r="AA1" s="205"/>
      <c r="AB1" s="205"/>
    </row>
    <row r="2" spans="1:28" ht="24" customHeight="1">
      <c r="A2" s="1915"/>
      <c r="B2" s="1915"/>
      <c r="C2" s="1915"/>
      <c r="D2" s="1915"/>
      <c r="E2" s="1915"/>
      <c r="F2" s="205"/>
      <c r="G2" s="2144" t="s">
        <v>3972</v>
      </c>
      <c r="H2" s="1919"/>
      <c r="I2" s="1919"/>
      <c r="J2" s="1919"/>
      <c r="K2" s="1919"/>
      <c r="L2" s="1919"/>
      <c r="M2" s="1919"/>
      <c r="N2" s="1919"/>
      <c r="O2" s="1919"/>
      <c r="P2" s="1919"/>
      <c r="Q2" s="1919"/>
      <c r="R2" s="1919"/>
      <c r="S2" s="1919"/>
      <c r="T2" s="1943"/>
      <c r="U2" s="206"/>
      <c r="V2" s="205"/>
      <c r="W2" s="205"/>
      <c r="X2" s="205"/>
      <c r="Y2" s="205"/>
      <c r="Z2" s="205"/>
      <c r="AA2" s="205"/>
      <c r="AB2" s="205"/>
    </row>
    <row r="3" spans="1:28" ht="24" customHeight="1">
      <c r="A3" s="2006"/>
      <c r="B3" s="2006"/>
      <c r="C3" s="2006"/>
      <c r="D3" s="2006"/>
      <c r="E3" s="2006"/>
      <c r="F3" s="205"/>
      <c r="G3" s="1967"/>
      <c r="H3" s="1919"/>
      <c r="I3" s="1919"/>
      <c r="J3" s="1919"/>
      <c r="K3" s="1919"/>
      <c r="L3" s="1919"/>
      <c r="M3" s="1919"/>
      <c r="N3" s="1919"/>
      <c r="O3" s="1919"/>
      <c r="P3" s="1919"/>
      <c r="Q3" s="1919"/>
      <c r="R3" s="1919"/>
      <c r="S3" s="1919"/>
      <c r="T3" s="1943"/>
      <c r="U3" s="206"/>
      <c r="V3" s="205"/>
      <c r="W3" s="205"/>
      <c r="X3" s="205"/>
      <c r="Y3" s="205"/>
      <c r="Z3" s="205"/>
      <c r="AA3" s="205"/>
      <c r="AB3" s="205"/>
    </row>
    <row r="4" spans="1:28" ht="24" customHeight="1">
      <c r="A4" s="207"/>
      <c r="B4" s="208" t="s">
        <v>1294</v>
      </c>
      <c r="C4" s="209" t="s">
        <v>1295</v>
      </c>
      <c r="D4" s="210" t="s">
        <v>1296</v>
      </c>
      <c r="E4" s="211" t="s">
        <v>1297</v>
      </c>
      <c r="F4" s="205"/>
      <c r="G4" s="1967"/>
      <c r="H4" s="1919"/>
      <c r="I4" s="1919"/>
      <c r="J4" s="1919"/>
      <c r="K4" s="1919"/>
      <c r="L4" s="1919"/>
      <c r="M4" s="1919"/>
      <c r="N4" s="1919"/>
      <c r="O4" s="1919"/>
      <c r="P4" s="1919"/>
      <c r="Q4" s="1919"/>
      <c r="R4" s="1919"/>
      <c r="S4" s="1919"/>
      <c r="T4" s="1943"/>
      <c r="U4" s="206"/>
      <c r="V4" s="205"/>
      <c r="W4" s="205"/>
      <c r="X4" s="205"/>
      <c r="Y4" s="205"/>
      <c r="Z4" s="205"/>
      <c r="AA4" s="205"/>
      <c r="AB4" s="205"/>
    </row>
    <row r="5" spans="1:28" ht="24" customHeight="1">
      <c r="A5" s="2137" t="s">
        <v>1298</v>
      </c>
      <c r="B5" s="213" t="s">
        <v>1299</v>
      </c>
      <c r="C5" s="213" t="s">
        <v>1300</v>
      </c>
      <c r="D5" s="213" t="s">
        <v>1300</v>
      </c>
      <c r="E5" s="214" t="s">
        <v>1301</v>
      </c>
      <c r="F5" s="206"/>
      <c r="G5" s="2144" t="s">
        <v>3973</v>
      </c>
      <c r="H5" s="2143" t="s">
        <v>3974</v>
      </c>
      <c r="I5" s="2143"/>
      <c r="J5" s="2143"/>
      <c r="K5" s="2143"/>
      <c r="L5" s="1919"/>
      <c r="M5" s="1919"/>
      <c r="N5" s="1919"/>
      <c r="O5" s="1919"/>
      <c r="P5" s="1919"/>
      <c r="Q5" s="1919"/>
      <c r="R5" s="1919"/>
      <c r="S5" s="1919"/>
      <c r="T5" s="1943"/>
      <c r="U5" s="206"/>
      <c r="V5" s="206"/>
      <c r="W5" s="206"/>
      <c r="X5" s="206"/>
      <c r="Y5" s="206"/>
      <c r="Z5" s="206"/>
      <c r="AA5" s="206"/>
      <c r="AB5" s="206"/>
    </row>
    <row r="6" spans="1:28" ht="24" customHeight="1">
      <c r="A6" s="1919"/>
      <c r="B6" s="213" t="s">
        <v>1302</v>
      </c>
      <c r="C6" s="215" t="s">
        <v>1303</v>
      </c>
      <c r="D6" s="213" t="s">
        <v>1304</v>
      </c>
      <c r="E6" s="214" t="s">
        <v>1301</v>
      </c>
      <c r="F6" s="206"/>
      <c r="G6" s="1967"/>
      <c r="H6" s="1919"/>
      <c r="I6" s="1919"/>
      <c r="J6" s="1919"/>
      <c r="K6" s="1919"/>
      <c r="L6" s="1919"/>
      <c r="M6" s="1919"/>
      <c r="N6" s="1919"/>
      <c r="O6" s="1919"/>
      <c r="P6" s="1919"/>
      <c r="Q6" s="1919"/>
      <c r="R6" s="1919"/>
      <c r="S6" s="1919"/>
      <c r="T6" s="1943"/>
      <c r="U6" s="206"/>
      <c r="V6" s="206"/>
      <c r="W6" s="206"/>
      <c r="X6" s="206"/>
      <c r="Y6" s="206"/>
      <c r="Z6" s="206"/>
      <c r="AA6" s="206"/>
      <c r="AB6" s="206"/>
    </row>
    <row r="7" spans="1:28" ht="24" customHeight="1">
      <c r="A7" s="1919"/>
      <c r="B7" s="213" t="s">
        <v>1305</v>
      </c>
      <c r="C7" s="213" t="s">
        <v>1306</v>
      </c>
      <c r="D7" s="213" t="s">
        <v>1307</v>
      </c>
      <c r="E7" s="214" t="s">
        <v>1308</v>
      </c>
      <c r="F7" s="206"/>
      <c r="G7" s="216" t="s">
        <v>3975</v>
      </c>
      <c r="H7" s="2143" t="s">
        <v>3976</v>
      </c>
      <c r="I7" s="2143"/>
      <c r="J7" s="2143"/>
      <c r="K7" s="2143"/>
      <c r="L7" s="1919"/>
      <c r="M7" s="1919"/>
      <c r="N7" s="1919"/>
      <c r="O7" s="1919"/>
      <c r="P7" s="1919"/>
      <c r="Q7" s="1919"/>
      <c r="R7" s="1919"/>
      <c r="S7" s="1919"/>
      <c r="T7" s="1943"/>
      <c r="U7" s="206"/>
      <c r="V7" s="206"/>
      <c r="W7" s="206"/>
      <c r="X7" s="206"/>
      <c r="Y7" s="206"/>
      <c r="Z7" s="206"/>
      <c r="AA7" s="206"/>
      <c r="AB7" s="206"/>
    </row>
    <row r="8" spans="1:28" ht="24" customHeight="1">
      <c r="A8" s="1919"/>
      <c r="B8" s="213" t="s">
        <v>1309</v>
      </c>
      <c r="C8" s="213" t="s">
        <v>1310</v>
      </c>
      <c r="D8" s="213" t="s">
        <v>1311</v>
      </c>
      <c r="E8" s="214" t="s">
        <v>1312</v>
      </c>
      <c r="F8" s="206"/>
      <c r="G8" s="2142" t="s">
        <v>1313</v>
      </c>
      <c r="H8" s="1919"/>
      <c r="I8" s="1919"/>
      <c r="J8" s="1919"/>
      <c r="K8" s="1919"/>
      <c r="L8" s="1919"/>
      <c r="M8" s="1919"/>
      <c r="N8" s="1919"/>
      <c r="O8" s="1919"/>
      <c r="P8" s="1919"/>
      <c r="Q8" s="1919"/>
      <c r="R8" s="1919"/>
      <c r="S8" s="1919"/>
      <c r="T8" s="1943"/>
      <c r="U8" s="206"/>
      <c r="V8" s="206"/>
      <c r="W8" s="206"/>
      <c r="X8" s="206"/>
      <c r="Y8" s="206"/>
      <c r="Z8" s="206"/>
      <c r="AA8" s="206"/>
      <c r="AB8" s="206"/>
    </row>
    <row r="9" spans="1:28" ht="24" customHeight="1">
      <c r="A9" s="1919"/>
      <c r="B9" s="213" t="s">
        <v>1314</v>
      </c>
      <c r="C9" s="213" t="s">
        <v>1315</v>
      </c>
      <c r="D9" s="213" t="s">
        <v>1316</v>
      </c>
      <c r="E9" s="214" t="s">
        <v>1317</v>
      </c>
      <c r="F9" s="206"/>
      <c r="G9" s="1967"/>
      <c r="H9" s="1919"/>
      <c r="I9" s="1919"/>
      <c r="J9" s="1919"/>
      <c r="K9" s="1919"/>
      <c r="L9" s="1919"/>
      <c r="M9" s="1919"/>
      <c r="N9" s="1919"/>
      <c r="O9" s="1919"/>
      <c r="P9" s="1919"/>
      <c r="Q9" s="1919"/>
      <c r="R9" s="1919"/>
      <c r="S9" s="1919"/>
      <c r="T9" s="1943"/>
      <c r="U9" s="206"/>
      <c r="V9" s="206"/>
      <c r="W9" s="206"/>
      <c r="X9" s="206"/>
      <c r="Y9" s="206"/>
      <c r="Z9" s="206"/>
      <c r="AA9" s="206"/>
      <c r="AB9" s="206"/>
    </row>
    <row r="10" spans="1:28" ht="24" customHeight="1">
      <c r="A10" s="1919"/>
      <c r="B10" s="213" t="s">
        <v>1318</v>
      </c>
      <c r="C10" s="213" t="s">
        <v>1300</v>
      </c>
      <c r="D10" s="213" t="s">
        <v>1319</v>
      </c>
      <c r="E10" s="214" t="s">
        <v>1320</v>
      </c>
      <c r="F10" s="206"/>
      <c r="G10" s="2142" t="s">
        <v>1321</v>
      </c>
      <c r="H10" s="2141" t="s">
        <v>3977</v>
      </c>
      <c r="I10" s="2141"/>
      <c r="J10" s="2141"/>
      <c r="K10" s="2141"/>
      <c r="L10" s="1919"/>
      <c r="M10" s="1919"/>
      <c r="N10" s="1919"/>
      <c r="O10" s="1919"/>
      <c r="P10" s="1919"/>
      <c r="Q10" s="1919"/>
      <c r="R10" s="1919"/>
      <c r="S10" s="1919"/>
      <c r="T10" s="1943"/>
      <c r="U10" s="206"/>
      <c r="V10" s="206"/>
      <c r="W10" s="206"/>
      <c r="X10" s="206"/>
      <c r="Y10" s="206"/>
      <c r="Z10" s="206"/>
      <c r="AA10" s="206"/>
      <c r="AB10" s="206"/>
    </row>
    <row r="11" spans="1:28" ht="24" customHeight="1">
      <c r="A11" s="1919"/>
      <c r="B11" s="213" t="s">
        <v>1322</v>
      </c>
      <c r="C11" s="213" t="s">
        <v>1323</v>
      </c>
      <c r="D11" s="213" t="s">
        <v>1324</v>
      </c>
      <c r="E11" s="214" t="s">
        <v>1325</v>
      </c>
      <c r="F11" s="206"/>
      <c r="G11" s="1967"/>
      <c r="H11" s="1919"/>
      <c r="I11" s="1919"/>
      <c r="J11" s="1919"/>
      <c r="K11" s="1919"/>
      <c r="L11" s="1919"/>
      <c r="M11" s="1919"/>
      <c r="N11" s="1919"/>
      <c r="O11" s="1919"/>
      <c r="P11" s="1919"/>
      <c r="Q11" s="1919"/>
      <c r="R11" s="1919"/>
      <c r="S11" s="1919"/>
      <c r="T11" s="1943"/>
      <c r="U11" s="206"/>
      <c r="V11" s="206"/>
      <c r="W11" s="206"/>
      <c r="X11" s="206"/>
      <c r="Y11" s="206"/>
      <c r="Z11" s="206"/>
      <c r="AA11" s="206"/>
      <c r="AB11" s="206"/>
    </row>
    <row r="12" spans="1:28" ht="24" customHeight="1">
      <c r="A12" s="1919"/>
      <c r="B12" s="213" t="s">
        <v>1326</v>
      </c>
      <c r="C12" s="213" t="s">
        <v>1300</v>
      </c>
      <c r="D12" s="213" t="s">
        <v>1327</v>
      </c>
      <c r="E12" s="217" t="s">
        <v>1301</v>
      </c>
      <c r="F12" s="206"/>
      <c r="G12" s="1967"/>
      <c r="H12" s="1919"/>
      <c r="I12" s="1919"/>
      <c r="J12" s="1919"/>
      <c r="K12" s="1919"/>
      <c r="L12" s="1919"/>
      <c r="M12" s="1919"/>
      <c r="N12" s="1919"/>
      <c r="O12" s="1919"/>
      <c r="P12" s="1919"/>
      <c r="Q12" s="1919"/>
      <c r="R12" s="1919"/>
      <c r="S12" s="1919"/>
      <c r="T12" s="1943"/>
      <c r="U12" s="218"/>
      <c r="V12" s="206"/>
      <c r="W12" s="206"/>
      <c r="X12" s="206"/>
      <c r="Y12" s="206"/>
      <c r="Z12" s="206"/>
      <c r="AA12" s="206"/>
      <c r="AB12" s="206"/>
    </row>
    <row r="13" spans="1:28" ht="24" customHeight="1">
      <c r="A13" s="1919"/>
      <c r="B13" s="213" t="s">
        <v>1328</v>
      </c>
      <c r="C13" s="213" t="s">
        <v>1329</v>
      </c>
      <c r="D13" s="213" t="s">
        <v>1330</v>
      </c>
      <c r="E13" s="217" t="s">
        <v>1301</v>
      </c>
      <c r="F13" s="206"/>
      <c r="G13" s="1967"/>
      <c r="H13" s="1919"/>
      <c r="I13" s="1919"/>
      <c r="J13" s="1919"/>
      <c r="K13" s="1919"/>
      <c r="L13" s="1919"/>
      <c r="M13" s="1919"/>
      <c r="N13" s="1919"/>
      <c r="O13" s="1919"/>
      <c r="P13" s="1919"/>
      <c r="Q13" s="1919"/>
      <c r="R13" s="1919"/>
      <c r="S13" s="1919"/>
      <c r="T13" s="1943"/>
      <c r="U13" s="218"/>
      <c r="V13" s="206"/>
      <c r="W13" s="206"/>
      <c r="X13" s="206"/>
      <c r="Y13" s="206"/>
      <c r="Z13" s="206"/>
      <c r="AA13" s="206"/>
      <c r="AB13" s="206"/>
    </row>
    <row r="14" spans="1:28" ht="24" customHeight="1">
      <c r="A14" s="1919"/>
      <c r="B14" s="213" t="s">
        <v>1331</v>
      </c>
      <c r="C14" s="213" t="s">
        <v>1332</v>
      </c>
      <c r="D14" s="213" t="s">
        <v>1333</v>
      </c>
      <c r="E14" s="217" t="s">
        <v>1334</v>
      </c>
      <c r="F14" s="206"/>
      <c r="G14" s="1967"/>
      <c r="H14" s="1919"/>
      <c r="I14" s="1919"/>
      <c r="J14" s="1919"/>
      <c r="K14" s="1919"/>
      <c r="L14" s="1919"/>
      <c r="M14" s="1919"/>
      <c r="N14" s="1919"/>
      <c r="O14" s="1919"/>
      <c r="P14" s="1919"/>
      <c r="Q14" s="1919"/>
      <c r="R14" s="1919"/>
      <c r="S14" s="1919"/>
      <c r="T14" s="1943"/>
      <c r="U14" s="218"/>
      <c r="V14" s="206"/>
      <c r="W14" s="206"/>
      <c r="X14" s="206"/>
      <c r="Y14" s="206"/>
      <c r="Z14" s="206"/>
      <c r="AA14" s="206"/>
      <c r="AB14" s="206"/>
    </row>
    <row r="15" spans="1:28" ht="24" customHeight="1">
      <c r="A15" s="1919"/>
      <c r="B15" s="213" t="s">
        <v>1335</v>
      </c>
      <c r="C15" s="213" t="s">
        <v>1336</v>
      </c>
      <c r="D15" s="213" t="s">
        <v>1337</v>
      </c>
      <c r="E15" s="214" t="s">
        <v>1338</v>
      </c>
      <c r="F15" s="206"/>
      <c r="G15" s="2152" t="s">
        <v>1339</v>
      </c>
      <c r="H15" s="2141" t="s">
        <v>1340</v>
      </c>
      <c r="I15" s="2141"/>
      <c r="J15" s="2141"/>
      <c r="K15" s="2141"/>
      <c r="L15" s="1919"/>
      <c r="M15" s="1919"/>
      <c r="N15" s="1919"/>
      <c r="O15" s="1919"/>
      <c r="P15" s="1919"/>
      <c r="Q15" s="1919"/>
      <c r="R15" s="1919"/>
      <c r="S15" s="1919"/>
      <c r="T15" s="1943"/>
      <c r="U15" s="218"/>
      <c r="V15" s="206"/>
      <c r="W15" s="206"/>
      <c r="X15" s="206"/>
      <c r="Y15" s="206"/>
      <c r="Z15" s="206"/>
      <c r="AA15" s="206"/>
      <c r="AB15" s="206"/>
    </row>
    <row r="16" spans="1:28" ht="24" customHeight="1">
      <c r="A16" s="1919"/>
      <c r="B16" s="213" t="s">
        <v>1341</v>
      </c>
      <c r="C16" s="213" t="s">
        <v>1342</v>
      </c>
      <c r="D16" s="213" t="s">
        <v>1343</v>
      </c>
      <c r="E16" s="217" t="s">
        <v>1344</v>
      </c>
      <c r="F16" s="206"/>
      <c r="G16" s="1967"/>
      <c r="H16" s="1919"/>
      <c r="I16" s="1919"/>
      <c r="J16" s="1919"/>
      <c r="K16" s="1919"/>
      <c r="L16" s="1919"/>
      <c r="M16" s="1919"/>
      <c r="N16" s="1919"/>
      <c r="O16" s="1919"/>
      <c r="P16" s="1919"/>
      <c r="Q16" s="1919"/>
      <c r="R16" s="1919"/>
      <c r="S16" s="1919"/>
      <c r="T16" s="1943"/>
      <c r="U16" s="218"/>
      <c r="V16" s="206"/>
      <c r="W16" s="206"/>
      <c r="X16" s="206"/>
      <c r="Y16" s="206"/>
      <c r="Z16" s="206"/>
      <c r="AA16" s="206"/>
      <c r="AB16" s="206"/>
    </row>
    <row r="17" spans="1:28" ht="24" customHeight="1">
      <c r="A17" s="1919"/>
      <c r="B17" s="213" t="s">
        <v>1345</v>
      </c>
      <c r="C17" s="213" t="s">
        <v>1346</v>
      </c>
      <c r="D17" s="213" t="s">
        <v>1347</v>
      </c>
      <c r="E17" s="217" t="s">
        <v>1348</v>
      </c>
      <c r="F17" s="206"/>
      <c r="G17" s="1967"/>
      <c r="H17" s="1919"/>
      <c r="I17" s="1919"/>
      <c r="J17" s="1919"/>
      <c r="K17" s="1919"/>
      <c r="L17" s="1919"/>
      <c r="M17" s="1919"/>
      <c r="N17" s="1919"/>
      <c r="O17" s="1919"/>
      <c r="P17" s="1919"/>
      <c r="Q17" s="1919"/>
      <c r="R17" s="1919"/>
      <c r="S17" s="1919"/>
      <c r="T17" s="1943"/>
      <c r="U17" s="218"/>
      <c r="V17" s="206"/>
      <c r="W17" s="206"/>
      <c r="X17" s="206"/>
      <c r="Y17" s="206"/>
      <c r="Z17" s="206"/>
      <c r="AA17" s="206"/>
      <c r="AB17" s="206"/>
    </row>
    <row r="18" spans="1:28" ht="24" customHeight="1">
      <c r="A18" s="1919"/>
      <c r="B18" s="213" t="s">
        <v>1349</v>
      </c>
      <c r="C18" s="219" t="s">
        <v>1350</v>
      </c>
      <c r="D18" s="219" t="s">
        <v>1351</v>
      </c>
      <c r="E18" s="217" t="s">
        <v>1352</v>
      </c>
      <c r="F18" s="206"/>
      <c r="G18" s="1967"/>
      <c r="H18" s="1919"/>
      <c r="I18" s="1919"/>
      <c r="J18" s="1919"/>
      <c r="K18" s="1919"/>
      <c r="L18" s="1919"/>
      <c r="M18" s="1919"/>
      <c r="N18" s="1919"/>
      <c r="O18" s="1919"/>
      <c r="P18" s="1919"/>
      <c r="Q18" s="1919"/>
      <c r="R18" s="1919"/>
      <c r="S18" s="1919"/>
      <c r="T18" s="1943"/>
      <c r="U18" s="218"/>
      <c r="V18" s="206"/>
      <c r="W18" s="206"/>
      <c r="X18" s="206"/>
      <c r="Y18" s="206"/>
      <c r="Z18" s="206"/>
      <c r="AA18" s="206"/>
      <c r="AB18" s="206"/>
    </row>
    <row r="19" spans="1:28" ht="24" customHeight="1">
      <c r="A19" s="1919"/>
      <c r="B19" s="213" t="s">
        <v>1353</v>
      </c>
      <c r="C19" s="219" t="s">
        <v>1354</v>
      </c>
      <c r="D19" s="215" t="s">
        <v>1355</v>
      </c>
      <c r="E19" s="217" t="s">
        <v>1356</v>
      </c>
      <c r="F19" s="206"/>
      <c r="G19" s="1967"/>
      <c r="H19" s="1919"/>
      <c r="I19" s="1919"/>
      <c r="J19" s="1919"/>
      <c r="K19" s="1919"/>
      <c r="L19" s="1919"/>
      <c r="M19" s="1919"/>
      <c r="N19" s="1919"/>
      <c r="O19" s="1919"/>
      <c r="P19" s="1919"/>
      <c r="Q19" s="1919"/>
      <c r="R19" s="1919"/>
      <c r="S19" s="1919"/>
      <c r="T19" s="1943"/>
      <c r="U19" s="218"/>
      <c r="V19" s="206"/>
      <c r="W19" s="206"/>
      <c r="X19" s="206"/>
      <c r="Y19" s="206"/>
      <c r="Z19" s="206"/>
      <c r="AA19" s="206"/>
      <c r="AB19" s="206"/>
    </row>
    <row r="20" spans="1:28" ht="24" customHeight="1">
      <c r="A20" s="1919"/>
      <c r="B20" s="213" t="s">
        <v>1357</v>
      </c>
      <c r="C20" s="213" t="s">
        <v>1358</v>
      </c>
      <c r="D20" s="219" t="s">
        <v>3978</v>
      </c>
      <c r="E20" s="220" t="s">
        <v>1359</v>
      </c>
      <c r="F20" s="206"/>
      <c r="G20" s="2158" t="s">
        <v>1360</v>
      </c>
      <c r="H20" s="1919"/>
      <c r="I20" s="1919"/>
      <c r="J20" s="1919"/>
      <c r="K20" s="1919"/>
      <c r="L20" s="1919"/>
      <c r="M20" s="1919"/>
      <c r="N20" s="1919"/>
      <c r="O20" s="1919"/>
      <c r="P20" s="1919"/>
      <c r="Q20" s="1919"/>
      <c r="R20" s="1919"/>
      <c r="S20" s="1919"/>
      <c r="T20" s="1943"/>
      <c r="U20" s="218"/>
      <c r="V20" s="206"/>
      <c r="W20" s="206"/>
      <c r="X20" s="206"/>
      <c r="Y20" s="206"/>
      <c r="Z20" s="206"/>
      <c r="AA20" s="206"/>
      <c r="AB20" s="206"/>
    </row>
    <row r="21" spans="1:28" ht="24" customHeight="1">
      <c r="A21" s="2178" t="s">
        <v>3979</v>
      </c>
      <c r="B21" s="2180" t="s">
        <v>1361</v>
      </c>
      <c r="C21" s="2180" t="s">
        <v>1362</v>
      </c>
      <c r="D21" s="2180" t="s">
        <v>1363</v>
      </c>
      <c r="E21" s="2189" t="s">
        <v>1364</v>
      </c>
      <c r="F21" s="206"/>
      <c r="G21" s="2157" t="s">
        <v>1365</v>
      </c>
      <c r="H21" s="1919"/>
      <c r="I21" s="1919"/>
      <c r="J21" s="1919"/>
      <c r="K21" s="1919"/>
      <c r="L21" s="1919"/>
      <c r="M21" s="1919"/>
      <c r="N21" s="1919"/>
      <c r="O21" s="1919"/>
      <c r="P21" s="1919"/>
      <c r="Q21" s="1919"/>
      <c r="R21" s="1919"/>
      <c r="S21" s="1919"/>
      <c r="T21" s="1943"/>
      <c r="U21" s="218"/>
      <c r="V21" s="206"/>
      <c r="W21" s="206"/>
      <c r="X21" s="206"/>
      <c r="Y21" s="206"/>
      <c r="Z21" s="206"/>
      <c r="AA21" s="206"/>
      <c r="AB21" s="206"/>
    </row>
    <row r="22" spans="1:28" ht="24" customHeight="1">
      <c r="A22" s="1987"/>
      <c r="B22" s="1919"/>
      <c r="C22" s="1919"/>
      <c r="D22" s="1919"/>
      <c r="E22" s="1919"/>
      <c r="F22" s="206"/>
      <c r="G22" s="1967"/>
      <c r="H22" s="1919"/>
      <c r="I22" s="1919"/>
      <c r="J22" s="1919"/>
      <c r="K22" s="1919"/>
      <c r="L22" s="1919"/>
      <c r="M22" s="1919"/>
      <c r="N22" s="1919"/>
      <c r="O22" s="1919"/>
      <c r="P22" s="1919"/>
      <c r="Q22" s="1919"/>
      <c r="R22" s="1919"/>
      <c r="S22" s="1919"/>
      <c r="T22" s="1943"/>
      <c r="U22" s="218"/>
      <c r="V22" s="206"/>
      <c r="W22" s="206"/>
      <c r="X22" s="206"/>
      <c r="Y22" s="206"/>
      <c r="Z22" s="206"/>
      <c r="AA22" s="206"/>
      <c r="AB22" s="206"/>
    </row>
    <row r="23" spans="1:28" ht="24" customHeight="1">
      <c r="A23" s="1987"/>
      <c r="B23" s="221" t="s">
        <v>1366</v>
      </c>
      <c r="C23" s="221" t="s">
        <v>1367</v>
      </c>
      <c r="D23" s="223" t="s">
        <v>1363</v>
      </c>
      <c r="E23" s="214" t="s">
        <v>1368</v>
      </c>
      <c r="F23" s="206"/>
      <c r="G23" s="1967"/>
      <c r="H23" s="1919"/>
      <c r="I23" s="1919"/>
      <c r="J23" s="1919"/>
      <c r="K23" s="1919"/>
      <c r="L23" s="1919"/>
      <c r="M23" s="1919"/>
      <c r="N23" s="1919"/>
      <c r="O23" s="1919"/>
      <c r="P23" s="1919"/>
      <c r="Q23" s="1919"/>
      <c r="R23" s="1919"/>
      <c r="S23" s="1919"/>
      <c r="T23" s="1943"/>
      <c r="U23" s="206"/>
      <c r="V23" s="206"/>
      <c r="W23" s="206"/>
      <c r="X23" s="206"/>
      <c r="Y23" s="206"/>
      <c r="Z23" s="206"/>
      <c r="AA23" s="206"/>
      <c r="AB23" s="206"/>
    </row>
    <row r="24" spans="1:28" ht="24" customHeight="1">
      <c r="A24" s="1987"/>
      <c r="B24" s="221" t="s">
        <v>1369</v>
      </c>
      <c r="C24" s="221" t="s">
        <v>1370</v>
      </c>
      <c r="D24" s="223" t="s">
        <v>1363</v>
      </c>
      <c r="E24" s="217" t="s">
        <v>1371</v>
      </c>
      <c r="F24" s="206"/>
      <c r="G24" s="2142" t="s">
        <v>1321</v>
      </c>
      <c r="H24" s="2156" t="s">
        <v>3980</v>
      </c>
      <c r="I24" s="2156"/>
      <c r="J24" s="2156"/>
      <c r="K24" s="2156"/>
      <c r="L24" s="1919"/>
      <c r="M24" s="1919"/>
      <c r="N24" s="1919"/>
      <c r="O24" s="1919"/>
      <c r="P24" s="1919"/>
      <c r="Q24" s="1919"/>
      <c r="R24" s="1919"/>
      <c r="S24" s="1919"/>
      <c r="T24" s="1943"/>
      <c r="U24" s="206"/>
      <c r="V24" s="206"/>
      <c r="W24" s="206"/>
      <c r="X24" s="206"/>
      <c r="Y24" s="206"/>
      <c r="Z24" s="206"/>
      <c r="AA24" s="206"/>
      <c r="AB24" s="206"/>
    </row>
    <row r="25" spans="1:28" ht="24" customHeight="1">
      <c r="A25" s="1987"/>
      <c r="B25" s="221" t="s">
        <v>1372</v>
      </c>
      <c r="C25" s="223" t="s">
        <v>1373</v>
      </c>
      <c r="D25" s="223" t="s">
        <v>1363</v>
      </c>
      <c r="E25" s="217" t="s">
        <v>1374</v>
      </c>
      <c r="F25" s="206"/>
      <c r="G25" s="1967"/>
      <c r="H25" s="1919"/>
      <c r="I25" s="1919"/>
      <c r="J25" s="1919"/>
      <c r="K25" s="1919"/>
      <c r="L25" s="1919"/>
      <c r="M25" s="1919"/>
      <c r="N25" s="1919"/>
      <c r="O25" s="1919"/>
      <c r="P25" s="1919"/>
      <c r="Q25" s="1919"/>
      <c r="R25" s="1919"/>
      <c r="S25" s="1919"/>
      <c r="T25" s="1943"/>
      <c r="U25" s="206"/>
      <c r="V25" s="206"/>
      <c r="W25" s="206"/>
      <c r="X25" s="206"/>
      <c r="Y25" s="206"/>
      <c r="Z25" s="206"/>
      <c r="AA25" s="206"/>
      <c r="AB25" s="206"/>
    </row>
    <row r="26" spans="1:28" ht="24" customHeight="1">
      <c r="A26" s="1987"/>
      <c r="B26" s="221" t="s">
        <v>1375</v>
      </c>
      <c r="C26" s="221" t="s">
        <v>1376</v>
      </c>
      <c r="D26" s="223" t="s">
        <v>1363</v>
      </c>
      <c r="E26" s="217" t="s">
        <v>1377</v>
      </c>
      <c r="F26" s="206"/>
      <c r="G26" s="1967"/>
      <c r="H26" s="1919"/>
      <c r="I26" s="1919"/>
      <c r="J26" s="1919"/>
      <c r="K26" s="1919"/>
      <c r="L26" s="1919"/>
      <c r="M26" s="1919"/>
      <c r="N26" s="1919"/>
      <c r="O26" s="1919"/>
      <c r="P26" s="1919"/>
      <c r="Q26" s="1919"/>
      <c r="R26" s="1919"/>
      <c r="S26" s="1919"/>
      <c r="T26" s="1943"/>
      <c r="U26" s="206"/>
      <c r="V26" s="206"/>
      <c r="W26" s="206"/>
      <c r="X26" s="206"/>
      <c r="Y26" s="206"/>
      <c r="Z26" s="206"/>
      <c r="AA26" s="206"/>
      <c r="AB26" s="206"/>
    </row>
    <row r="27" spans="1:28" ht="24" customHeight="1">
      <c r="A27" s="1987"/>
      <c r="B27" s="221" t="s">
        <v>1378</v>
      </c>
      <c r="C27" s="221" t="s">
        <v>1379</v>
      </c>
      <c r="D27" s="223" t="s">
        <v>1380</v>
      </c>
      <c r="E27" s="217" t="s">
        <v>1381</v>
      </c>
      <c r="F27" s="206"/>
      <c r="G27" s="1967"/>
      <c r="H27" s="1919"/>
      <c r="I27" s="1919"/>
      <c r="J27" s="1919"/>
      <c r="K27" s="1919"/>
      <c r="L27" s="1919"/>
      <c r="M27" s="1919"/>
      <c r="N27" s="1919"/>
      <c r="O27" s="1919"/>
      <c r="P27" s="1919"/>
      <c r="Q27" s="1919"/>
      <c r="R27" s="1919"/>
      <c r="S27" s="1919"/>
      <c r="T27" s="1943"/>
      <c r="U27" s="206"/>
      <c r="V27" s="206"/>
      <c r="W27" s="206"/>
      <c r="X27" s="206"/>
      <c r="Y27" s="206"/>
      <c r="Z27" s="206"/>
      <c r="AA27" s="206"/>
      <c r="AB27" s="206"/>
    </row>
    <row r="28" spans="1:28" ht="24" customHeight="1">
      <c r="A28" s="1987"/>
      <c r="B28" s="221" t="s">
        <v>1382</v>
      </c>
      <c r="C28" s="221" t="s">
        <v>1383</v>
      </c>
      <c r="D28" s="221" t="s">
        <v>1384</v>
      </c>
      <c r="E28" s="217" t="s">
        <v>1385</v>
      </c>
      <c r="F28" s="206"/>
      <c r="G28" s="2152" t="s">
        <v>1339</v>
      </c>
      <c r="H28" s="2155" t="s">
        <v>3981</v>
      </c>
      <c r="I28" s="2155"/>
      <c r="J28" s="2155"/>
      <c r="K28" s="2155"/>
      <c r="L28" s="1919"/>
      <c r="M28" s="1919"/>
      <c r="N28" s="1919"/>
      <c r="O28" s="1919"/>
      <c r="P28" s="1919"/>
      <c r="Q28" s="1919"/>
      <c r="R28" s="1919"/>
      <c r="S28" s="1919"/>
      <c r="T28" s="1943"/>
      <c r="U28" s="206"/>
      <c r="V28" s="206"/>
      <c r="W28" s="206"/>
      <c r="X28" s="206"/>
      <c r="Y28" s="206"/>
      <c r="Z28" s="206"/>
      <c r="AA28" s="206"/>
      <c r="AB28" s="206"/>
    </row>
    <row r="29" spans="1:28" ht="24" customHeight="1">
      <c r="A29" s="1987"/>
      <c r="B29" s="221" t="s">
        <v>1386</v>
      </c>
      <c r="C29" s="223" t="s">
        <v>3982</v>
      </c>
      <c r="D29" s="221" t="s">
        <v>1387</v>
      </c>
      <c r="E29" s="217" t="s">
        <v>1388</v>
      </c>
      <c r="F29" s="206"/>
      <c r="G29" s="1967"/>
      <c r="H29" s="1919"/>
      <c r="I29" s="1919"/>
      <c r="J29" s="1919"/>
      <c r="K29" s="1919"/>
      <c r="L29" s="1919"/>
      <c r="M29" s="1919"/>
      <c r="N29" s="1919"/>
      <c r="O29" s="1919"/>
      <c r="P29" s="1919"/>
      <c r="Q29" s="1919"/>
      <c r="R29" s="1919"/>
      <c r="S29" s="1919"/>
      <c r="T29" s="1943"/>
      <c r="U29" s="206"/>
      <c r="V29" s="206"/>
      <c r="W29" s="206"/>
      <c r="X29" s="206"/>
      <c r="Y29" s="206"/>
      <c r="Z29" s="206"/>
      <c r="AA29" s="206"/>
      <c r="AB29" s="206"/>
    </row>
    <row r="30" spans="1:28" ht="24" customHeight="1">
      <c r="A30" s="1987"/>
      <c r="B30" s="221" t="s">
        <v>1389</v>
      </c>
      <c r="C30" s="221" t="s">
        <v>1390</v>
      </c>
      <c r="D30" s="221" t="s">
        <v>1391</v>
      </c>
      <c r="E30" s="217" t="s">
        <v>1388</v>
      </c>
      <c r="F30" s="206"/>
      <c r="G30" s="1967"/>
      <c r="H30" s="1919"/>
      <c r="I30" s="1919"/>
      <c r="J30" s="1919"/>
      <c r="K30" s="1919"/>
      <c r="L30" s="1919"/>
      <c r="M30" s="1919"/>
      <c r="N30" s="1919"/>
      <c r="O30" s="1919"/>
      <c r="P30" s="1919"/>
      <c r="Q30" s="1919"/>
      <c r="R30" s="1919"/>
      <c r="S30" s="1919"/>
      <c r="T30" s="1943"/>
      <c r="U30" s="206"/>
      <c r="V30" s="206"/>
      <c r="W30" s="206"/>
      <c r="X30" s="206"/>
      <c r="Y30" s="206"/>
      <c r="Z30" s="206"/>
      <c r="AA30" s="206"/>
      <c r="AB30" s="206"/>
    </row>
    <row r="31" spans="1:28" ht="24" customHeight="1">
      <c r="A31" s="1987"/>
      <c r="B31" s="221" t="s">
        <v>1392</v>
      </c>
      <c r="C31" s="221" t="s">
        <v>1393</v>
      </c>
      <c r="D31" s="221" t="s">
        <v>1391</v>
      </c>
      <c r="E31" s="217" t="s">
        <v>1388</v>
      </c>
      <c r="F31" s="206"/>
      <c r="G31" s="1967"/>
      <c r="H31" s="1919"/>
      <c r="I31" s="1919"/>
      <c r="J31" s="1919"/>
      <c r="K31" s="1919"/>
      <c r="L31" s="1919"/>
      <c r="M31" s="1919"/>
      <c r="N31" s="1919"/>
      <c r="O31" s="1919"/>
      <c r="P31" s="1919"/>
      <c r="Q31" s="1919"/>
      <c r="R31" s="1919"/>
      <c r="S31" s="1919"/>
      <c r="T31" s="1943"/>
      <c r="U31" s="206"/>
      <c r="V31" s="206"/>
      <c r="W31" s="206"/>
      <c r="X31" s="206"/>
      <c r="Y31" s="206"/>
      <c r="Z31" s="206"/>
      <c r="AA31" s="206"/>
      <c r="AB31" s="206"/>
    </row>
    <row r="32" spans="1:28" ht="24" customHeight="1">
      <c r="A32" s="1987"/>
      <c r="B32" s="221" t="s">
        <v>1394</v>
      </c>
      <c r="C32" s="224" t="s">
        <v>1395</v>
      </c>
      <c r="D32" s="221" t="s">
        <v>1396</v>
      </c>
      <c r="E32" s="222" t="s">
        <v>1397</v>
      </c>
      <c r="F32" s="206"/>
      <c r="G32" s="1967"/>
      <c r="H32" s="1919"/>
      <c r="I32" s="1919"/>
      <c r="J32" s="1919"/>
      <c r="K32" s="1919"/>
      <c r="L32" s="1919"/>
      <c r="M32" s="1919"/>
      <c r="N32" s="1919"/>
      <c r="O32" s="1919"/>
      <c r="P32" s="1919"/>
      <c r="Q32" s="1919"/>
      <c r="R32" s="1919"/>
      <c r="S32" s="1919"/>
      <c r="T32" s="1943"/>
      <c r="U32" s="206"/>
      <c r="V32" s="206"/>
      <c r="W32" s="206"/>
      <c r="X32" s="206"/>
      <c r="Y32" s="206"/>
      <c r="Z32" s="206"/>
      <c r="AA32" s="206"/>
      <c r="AB32" s="206"/>
    </row>
    <row r="33" spans="1:28" ht="24" customHeight="1">
      <c r="A33" s="1987"/>
      <c r="B33" s="221" t="s">
        <v>1398</v>
      </c>
      <c r="C33" s="221" t="s">
        <v>1399</v>
      </c>
      <c r="D33" s="221" t="s">
        <v>1400</v>
      </c>
      <c r="E33" s="217" t="s">
        <v>1388</v>
      </c>
      <c r="F33" s="206"/>
      <c r="G33" s="1967"/>
      <c r="H33" s="1919"/>
      <c r="I33" s="1919"/>
      <c r="J33" s="1919"/>
      <c r="K33" s="1919"/>
      <c r="L33" s="1919"/>
      <c r="M33" s="1919"/>
      <c r="N33" s="1919"/>
      <c r="O33" s="1919"/>
      <c r="P33" s="1919"/>
      <c r="Q33" s="1919"/>
      <c r="R33" s="1919"/>
      <c r="S33" s="1919"/>
      <c r="T33" s="1943"/>
      <c r="U33" s="206"/>
      <c r="V33" s="206"/>
      <c r="W33" s="206"/>
      <c r="X33" s="206"/>
      <c r="Y33" s="206"/>
      <c r="Z33" s="206"/>
      <c r="AA33" s="206"/>
      <c r="AB33" s="206"/>
    </row>
    <row r="34" spans="1:28" ht="24" customHeight="1">
      <c r="A34" s="1987"/>
      <c r="B34" s="221" t="s">
        <v>1401</v>
      </c>
      <c r="C34" s="221" t="s">
        <v>1402</v>
      </c>
      <c r="D34" s="223" t="s">
        <v>1363</v>
      </c>
      <c r="E34" s="214" t="s">
        <v>1403</v>
      </c>
      <c r="F34" s="206"/>
      <c r="G34" s="2154" t="s">
        <v>3983</v>
      </c>
      <c r="H34" s="1919"/>
      <c r="I34" s="1919"/>
      <c r="J34" s="1919"/>
      <c r="K34" s="1919"/>
      <c r="L34" s="1919"/>
      <c r="M34" s="1919"/>
      <c r="N34" s="1919"/>
      <c r="O34" s="1919"/>
      <c r="P34" s="1919"/>
      <c r="Q34" s="1919"/>
      <c r="R34" s="1919"/>
      <c r="S34" s="1919"/>
      <c r="T34" s="1943"/>
      <c r="U34" s="206"/>
      <c r="V34" s="206"/>
      <c r="W34" s="206"/>
      <c r="X34" s="206"/>
      <c r="Y34" s="206"/>
      <c r="Z34" s="206"/>
      <c r="AA34" s="206"/>
      <c r="AB34" s="206"/>
    </row>
    <row r="35" spans="1:28" ht="24" customHeight="1">
      <c r="A35" s="1987"/>
      <c r="B35" s="2180" t="s">
        <v>1404</v>
      </c>
      <c r="C35" s="2179" t="s">
        <v>1405</v>
      </c>
      <c r="D35" s="2181" t="s">
        <v>1406</v>
      </c>
      <c r="E35" s="217" t="s">
        <v>1407</v>
      </c>
      <c r="F35" s="206"/>
      <c r="G35" s="2144" t="s">
        <v>1408</v>
      </c>
      <c r="H35" s="1919"/>
      <c r="I35" s="1919"/>
      <c r="J35" s="1919"/>
      <c r="K35" s="1919"/>
      <c r="L35" s="1919"/>
      <c r="M35" s="1919"/>
      <c r="N35" s="1919"/>
      <c r="O35" s="1919"/>
      <c r="P35" s="1919"/>
      <c r="Q35" s="1919"/>
      <c r="R35" s="1919"/>
      <c r="S35" s="1919"/>
      <c r="T35" s="1943"/>
      <c r="U35" s="206"/>
      <c r="V35" s="206"/>
      <c r="W35" s="206"/>
      <c r="X35" s="206"/>
      <c r="Y35" s="206"/>
      <c r="Z35" s="206"/>
      <c r="AA35" s="206"/>
      <c r="AB35" s="206"/>
    </row>
    <row r="36" spans="1:28" ht="24" customHeight="1">
      <c r="A36" s="1987"/>
      <c r="B36" s="1919"/>
      <c r="C36" s="1919"/>
      <c r="D36" s="1919"/>
      <c r="E36" s="217"/>
      <c r="F36" s="206"/>
      <c r="G36" s="1967"/>
      <c r="H36" s="1919"/>
      <c r="I36" s="1919"/>
      <c r="J36" s="1919"/>
      <c r="K36" s="1919"/>
      <c r="L36" s="1919"/>
      <c r="M36" s="1919"/>
      <c r="N36" s="1919"/>
      <c r="O36" s="1919"/>
      <c r="P36" s="1919"/>
      <c r="Q36" s="1919"/>
      <c r="R36" s="1919"/>
      <c r="S36" s="1919"/>
      <c r="T36" s="1943"/>
      <c r="U36" s="206"/>
      <c r="V36" s="206"/>
      <c r="W36" s="206"/>
      <c r="X36" s="206"/>
      <c r="Y36" s="206"/>
      <c r="Z36" s="206"/>
      <c r="AA36" s="206"/>
      <c r="AB36" s="206"/>
    </row>
    <row r="37" spans="1:28" ht="24" customHeight="1">
      <c r="A37" s="1987"/>
      <c r="B37" s="2179" t="s">
        <v>1409</v>
      </c>
      <c r="C37" s="2179" t="s">
        <v>1410</v>
      </c>
      <c r="D37" s="2180"/>
      <c r="E37" s="217"/>
      <c r="F37" s="206"/>
      <c r="G37" s="1967"/>
      <c r="H37" s="1919"/>
      <c r="I37" s="1919"/>
      <c r="J37" s="1919"/>
      <c r="K37" s="1919"/>
      <c r="L37" s="1919"/>
      <c r="M37" s="1919"/>
      <c r="N37" s="1919"/>
      <c r="O37" s="1919"/>
      <c r="P37" s="1919"/>
      <c r="Q37" s="1919"/>
      <c r="R37" s="1919"/>
      <c r="S37" s="1919"/>
      <c r="T37" s="1943"/>
      <c r="U37" s="206"/>
      <c r="V37" s="206"/>
      <c r="W37" s="206"/>
      <c r="X37" s="206"/>
      <c r="Y37" s="206"/>
      <c r="Z37" s="206"/>
      <c r="AA37" s="206"/>
      <c r="AB37" s="206"/>
    </row>
    <row r="38" spans="1:28" ht="24" customHeight="1">
      <c r="A38" s="1987"/>
      <c r="B38" s="1919"/>
      <c r="C38" s="1919"/>
      <c r="D38" s="1919"/>
      <c r="E38" s="217"/>
      <c r="F38" s="206"/>
      <c r="G38" s="1967"/>
      <c r="H38" s="1919"/>
      <c r="I38" s="1919"/>
      <c r="J38" s="1919"/>
      <c r="K38" s="1919"/>
      <c r="L38" s="1919"/>
      <c r="M38" s="1919"/>
      <c r="N38" s="1919"/>
      <c r="O38" s="1919"/>
      <c r="P38" s="1919"/>
      <c r="Q38" s="1919"/>
      <c r="R38" s="1919"/>
      <c r="S38" s="1919"/>
      <c r="T38" s="1943"/>
      <c r="U38" s="206"/>
      <c r="V38" s="206"/>
      <c r="W38" s="206"/>
      <c r="X38" s="206"/>
      <c r="Y38" s="206"/>
      <c r="Z38" s="206"/>
      <c r="AA38" s="206"/>
      <c r="AB38" s="206"/>
    </row>
    <row r="39" spans="1:28" ht="24" customHeight="1">
      <c r="A39" s="1987"/>
      <c r="B39" s="1941"/>
      <c r="C39" s="1941"/>
      <c r="D39" s="1941"/>
      <c r="E39" s="217"/>
      <c r="F39" s="206"/>
      <c r="G39" s="1967"/>
      <c r="H39" s="1919"/>
      <c r="I39" s="1919"/>
      <c r="J39" s="1919"/>
      <c r="K39" s="1919"/>
      <c r="L39" s="1919"/>
      <c r="M39" s="1919"/>
      <c r="N39" s="1919"/>
      <c r="O39" s="1919"/>
      <c r="P39" s="1919"/>
      <c r="Q39" s="1919"/>
      <c r="R39" s="1919"/>
      <c r="S39" s="1919"/>
      <c r="T39" s="1943"/>
      <c r="U39" s="206"/>
      <c r="V39" s="206"/>
      <c r="W39" s="206"/>
      <c r="X39" s="206"/>
      <c r="Y39" s="206"/>
      <c r="Z39" s="206"/>
      <c r="AA39" s="206"/>
      <c r="AB39" s="206"/>
    </row>
    <row r="40" spans="1:28" ht="24" customHeight="1">
      <c r="A40" s="1987"/>
      <c r="B40" s="1941"/>
      <c r="C40" s="1941"/>
      <c r="D40" s="1941"/>
      <c r="E40" s="217"/>
      <c r="F40" s="206"/>
      <c r="G40" s="1967"/>
      <c r="H40" s="1919"/>
      <c r="I40" s="1919"/>
      <c r="J40" s="1919"/>
      <c r="K40" s="1919"/>
      <c r="L40" s="1919"/>
      <c r="M40" s="1919"/>
      <c r="N40" s="1919"/>
      <c r="O40" s="1919"/>
      <c r="P40" s="1919"/>
      <c r="Q40" s="1919"/>
      <c r="R40" s="1919"/>
      <c r="S40" s="1919"/>
      <c r="T40" s="1943"/>
      <c r="U40" s="206"/>
      <c r="V40" s="206"/>
      <c r="W40" s="206"/>
      <c r="X40" s="206"/>
      <c r="Y40" s="206"/>
      <c r="Z40" s="206"/>
      <c r="AA40" s="206"/>
      <c r="AB40" s="206"/>
    </row>
    <row r="41" spans="1:28" ht="24" customHeight="1">
      <c r="A41" s="1987"/>
      <c r="B41" s="1941"/>
      <c r="C41" s="1941"/>
      <c r="D41" s="1941"/>
      <c r="E41" s="217"/>
      <c r="F41" s="206"/>
      <c r="G41" s="1967"/>
      <c r="H41" s="1919"/>
      <c r="I41" s="1919"/>
      <c r="J41" s="1919"/>
      <c r="K41" s="1919"/>
      <c r="L41" s="1919"/>
      <c r="M41" s="1919"/>
      <c r="N41" s="1919"/>
      <c r="O41" s="1919"/>
      <c r="P41" s="1919"/>
      <c r="Q41" s="1919"/>
      <c r="R41" s="1919"/>
      <c r="S41" s="1919"/>
      <c r="T41" s="1943"/>
      <c r="U41" s="206"/>
      <c r="V41" s="206"/>
      <c r="W41" s="206"/>
      <c r="X41" s="206"/>
      <c r="Y41" s="206"/>
      <c r="Z41" s="206"/>
      <c r="AA41" s="206"/>
      <c r="AB41" s="206"/>
    </row>
    <row r="42" spans="1:28" ht="24" customHeight="1">
      <c r="A42" s="1987"/>
      <c r="B42" s="1941"/>
      <c r="C42" s="1941"/>
      <c r="D42" s="1941"/>
      <c r="E42" s="217"/>
      <c r="F42" s="206"/>
      <c r="G42" s="1967"/>
      <c r="H42" s="1919"/>
      <c r="I42" s="1919"/>
      <c r="J42" s="1919"/>
      <c r="K42" s="1919"/>
      <c r="L42" s="1919"/>
      <c r="M42" s="1919"/>
      <c r="N42" s="1919"/>
      <c r="O42" s="1919"/>
      <c r="P42" s="1919"/>
      <c r="Q42" s="1919"/>
      <c r="R42" s="1919"/>
      <c r="S42" s="1919"/>
      <c r="T42" s="1943"/>
      <c r="U42" s="206"/>
      <c r="V42" s="206"/>
      <c r="W42" s="206"/>
      <c r="X42" s="206"/>
      <c r="Y42" s="206"/>
      <c r="Z42" s="206"/>
      <c r="AA42" s="206"/>
      <c r="AB42" s="206"/>
    </row>
    <row r="43" spans="1:28" ht="24" customHeight="1">
      <c r="A43" s="1987"/>
      <c r="B43" s="1941"/>
      <c r="C43" s="1941"/>
      <c r="D43" s="1941"/>
      <c r="E43" s="217"/>
      <c r="F43" s="206"/>
      <c r="G43" s="1967"/>
      <c r="H43" s="1919"/>
      <c r="I43" s="1919"/>
      <c r="J43" s="1919"/>
      <c r="K43" s="1919"/>
      <c r="L43" s="1919"/>
      <c r="M43" s="1919"/>
      <c r="N43" s="1919"/>
      <c r="O43" s="1919"/>
      <c r="P43" s="1919"/>
      <c r="Q43" s="1919"/>
      <c r="R43" s="1919"/>
      <c r="S43" s="1919"/>
      <c r="T43" s="1943"/>
      <c r="U43" s="206"/>
      <c r="V43" s="206"/>
      <c r="W43" s="206"/>
      <c r="X43" s="206"/>
      <c r="Y43" s="206"/>
      <c r="Z43" s="206"/>
      <c r="AA43" s="206"/>
      <c r="AB43" s="206"/>
    </row>
    <row r="44" spans="1:28" ht="24" customHeight="1">
      <c r="A44" s="1987"/>
      <c r="B44" s="1941"/>
      <c r="C44" s="1941"/>
      <c r="D44" s="1941"/>
      <c r="E44" s="217"/>
      <c r="F44" s="206"/>
      <c r="G44" s="1967"/>
      <c r="H44" s="1919"/>
      <c r="I44" s="1919"/>
      <c r="J44" s="1919"/>
      <c r="K44" s="1919"/>
      <c r="L44" s="1919"/>
      <c r="M44" s="1919"/>
      <c r="N44" s="1919"/>
      <c r="O44" s="1919"/>
      <c r="P44" s="1919"/>
      <c r="Q44" s="1919"/>
      <c r="R44" s="1919"/>
      <c r="S44" s="1919"/>
      <c r="T44" s="1943"/>
      <c r="U44" s="206"/>
      <c r="V44" s="206"/>
      <c r="W44" s="206"/>
      <c r="X44" s="206"/>
      <c r="Y44" s="206"/>
      <c r="Z44" s="206"/>
      <c r="AA44" s="206"/>
      <c r="AB44" s="206"/>
    </row>
    <row r="45" spans="1:28" ht="24" customHeight="1">
      <c r="A45" s="1987"/>
      <c r="B45" s="1941"/>
      <c r="C45" s="1941"/>
      <c r="D45" s="1941"/>
      <c r="E45" s="217"/>
      <c r="F45" s="206"/>
      <c r="G45" s="1967"/>
      <c r="H45" s="1919"/>
      <c r="I45" s="1919"/>
      <c r="J45" s="1919"/>
      <c r="K45" s="1919"/>
      <c r="L45" s="1919"/>
      <c r="M45" s="1919"/>
      <c r="N45" s="1919"/>
      <c r="O45" s="1919"/>
      <c r="P45" s="1919"/>
      <c r="Q45" s="1919"/>
      <c r="R45" s="1919"/>
      <c r="S45" s="1919"/>
      <c r="T45" s="1943"/>
      <c r="U45" s="206"/>
      <c r="V45" s="206"/>
      <c r="W45" s="206"/>
      <c r="X45" s="206"/>
      <c r="Y45" s="206"/>
      <c r="Z45" s="206"/>
      <c r="AA45" s="206"/>
      <c r="AB45" s="206"/>
    </row>
    <row r="46" spans="1:28" ht="24" customHeight="1">
      <c r="A46" s="2058"/>
      <c r="B46" s="1964"/>
      <c r="C46" s="1964"/>
      <c r="D46" s="1964"/>
      <c r="E46" s="217"/>
      <c r="F46" s="206"/>
      <c r="G46" s="1967"/>
      <c r="H46" s="1919"/>
      <c r="I46" s="1919"/>
      <c r="J46" s="1919"/>
      <c r="K46" s="1919"/>
      <c r="L46" s="1919"/>
      <c r="M46" s="1919"/>
      <c r="N46" s="1919"/>
      <c r="O46" s="1919"/>
      <c r="P46" s="1919"/>
      <c r="Q46" s="1919"/>
      <c r="R46" s="1919"/>
      <c r="S46" s="1919"/>
      <c r="T46" s="1943"/>
      <c r="U46" s="206"/>
      <c r="V46" s="206"/>
      <c r="W46" s="206"/>
      <c r="X46" s="206"/>
      <c r="Y46" s="206"/>
      <c r="Z46" s="206"/>
      <c r="AA46" s="206"/>
      <c r="AB46" s="206"/>
    </row>
    <row r="47" spans="1:28" ht="24" customHeight="1">
      <c r="A47" s="2185" t="s">
        <v>3984</v>
      </c>
      <c r="B47" s="225" t="s">
        <v>1411</v>
      </c>
      <c r="C47" s="225" t="s">
        <v>1412</v>
      </c>
      <c r="D47" s="226" t="s">
        <v>656</v>
      </c>
      <c r="E47" s="217" t="s">
        <v>1413</v>
      </c>
      <c r="F47" s="206"/>
      <c r="G47" s="1967"/>
      <c r="H47" s="1919"/>
      <c r="I47" s="1919"/>
      <c r="J47" s="1919"/>
      <c r="K47" s="1919"/>
      <c r="L47" s="1919"/>
      <c r="M47" s="1919"/>
      <c r="N47" s="1919"/>
      <c r="O47" s="1919"/>
      <c r="P47" s="1919"/>
      <c r="Q47" s="1919"/>
      <c r="R47" s="1919"/>
      <c r="S47" s="1919"/>
      <c r="T47" s="1943"/>
      <c r="U47" s="206"/>
      <c r="V47" s="206"/>
      <c r="W47" s="206"/>
      <c r="X47" s="206"/>
      <c r="Y47" s="206"/>
      <c r="Z47" s="206"/>
      <c r="AA47" s="206"/>
      <c r="AB47" s="206"/>
    </row>
    <row r="48" spans="1:28" ht="24" customHeight="1">
      <c r="A48" s="1919"/>
      <c r="B48" s="225" t="s">
        <v>1414</v>
      </c>
      <c r="C48" s="226" t="s">
        <v>1415</v>
      </c>
      <c r="D48" s="225" t="s">
        <v>1416</v>
      </c>
      <c r="E48" s="217" t="s">
        <v>1417</v>
      </c>
      <c r="F48" s="206"/>
      <c r="G48" s="1967"/>
      <c r="H48" s="1919"/>
      <c r="I48" s="1919"/>
      <c r="J48" s="1919"/>
      <c r="K48" s="1919"/>
      <c r="L48" s="1919"/>
      <c r="M48" s="1919"/>
      <c r="N48" s="1919"/>
      <c r="O48" s="1919"/>
      <c r="P48" s="1919"/>
      <c r="Q48" s="1919"/>
      <c r="R48" s="1919"/>
      <c r="S48" s="1919"/>
      <c r="T48" s="1943"/>
      <c r="U48" s="206"/>
      <c r="V48" s="206"/>
      <c r="W48" s="206"/>
      <c r="X48" s="206"/>
      <c r="Y48" s="206"/>
      <c r="Z48" s="206"/>
      <c r="AA48" s="206"/>
      <c r="AB48" s="206"/>
    </row>
    <row r="49" spans="1:28" ht="24" customHeight="1">
      <c r="A49" s="1919"/>
      <c r="B49" s="225" t="s">
        <v>1418</v>
      </c>
      <c r="C49" s="226" t="s">
        <v>1419</v>
      </c>
      <c r="D49" s="225" t="s">
        <v>1416</v>
      </c>
      <c r="E49" s="217" t="s">
        <v>1420</v>
      </c>
      <c r="F49" s="206"/>
      <c r="G49" s="1967"/>
      <c r="H49" s="1919"/>
      <c r="I49" s="1919"/>
      <c r="J49" s="1919"/>
      <c r="K49" s="1919"/>
      <c r="L49" s="1919"/>
      <c r="M49" s="1919"/>
      <c r="N49" s="1919"/>
      <c r="O49" s="1919"/>
      <c r="P49" s="1919"/>
      <c r="Q49" s="1919"/>
      <c r="R49" s="1919"/>
      <c r="S49" s="1919"/>
      <c r="T49" s="1943"/>
      <c r="U49" s="206"/>
      <c r="V49" s="206"/>
      <c r="W49" s="206"/>
      <c r="X49" s="206"/>
      <c r="Y49" s="206"/>
      <c r="Z49" s="206"/>
      <c r="AA49" s="206"/>
      <c r="AB49" s="206"/>
    </row>
    <row r="50" spans="1:28" ht="24" customHeight="1">
      <c r="A50" s="1919"/>
      <c r="B50" s="225" t="s">
        <v>1421</v>
      </c>
      <c r="C50" s="225" t="s">
        <v>1422</v>
      </c>
      <c r="D50" s="225" t="s">
        <v>1423</v>
      </c>
      <c r="E50" s="217" t="s">
        <v>1424</v>
      </c>
      <c r="F50" s="206"/>
      <c r="G50" s="2142" t="s">
        <v>1321</v>
      </c>
      <c r="H50" s="2141" t="s">
        <v>1425</v>
      </c>
      <c r="I50" s="2141"/>
      <c r="J50" s="2141"/>
      <c r="K50" s="2141"/>
      <c r="L50" s="1919"/>
      <c r="M50" s="1919"/>
      <c r="N50" s="1919"/>
      <c r="O50" s="1919"/>
      <c r="P50" s="1919"/>
      <c r="Q50" s="1919"/>
      <c r="R50" s="1919"/>
      <c r="S50" s="1919"/>
      <c r="T50" s="1943"/>
      <c r="U50" s="206"/>
      <c r="V50" s="206"/>
      <c r="W50" s="206"/>
      <c r="X50" s="206"/>
      <c r="Y50" s="206"/>
      <c r="Z50" s="206"/>
      <c r="AA50" s="206"/>
      <c r="AB50" s="206"/>
    </row>
    <row r="51" spans="1:28" ht="24" customHeight="1">
      <c r="A51" s="1919"/>
      <c r="B51" s="225" t="s">
        <v>1426</v>
      </c>
      <c r="C51" s="225" t="s">
        <v>1427</v>
      </c>
      <c r="D51" s="225" t="s">
        <v>1428</v>
      </c>
      <c r="E51" s="217" t="s">
        <v>1429</v>
      </c>
      <c r="F51" s="206"/>
      <c r="G51" s="1967"/>
      <c r="H51" s="1919"/>
      <c r="I51" s="1919"/>
      <c r="J51" s="1919"/>
      <c r="K51" s="1919"/>
      <c r="L51" s="1919"/>
      <c r="M51" s="1919"/>
      <c r="N51" s="1919"/>
      <c r="O51" s="1919"/>
      <c r="P51" s="1919"/>
      <c r="Q51" s="1919"/>
      <c r="R51" s="1919"/>
      <c r="S51" s="1919"/>
      <c r="T51" s="1943"/>
      <c r="U51" s="206"/>
      <c r="V51" s="206"/>
      <c r="W51" s="206"/>
      <c r="X51" s="206"/>
      <c r="Y51" s="206"/>
      <c r="Z51" s="206"/>
      <c r="AA51" s="206"/>
      <c r="AB51" s="206"/>
    </row>
    <row r="52" spans="1:28" ht="24" customHeight="1">
      <c r="A52" s="1919"/>
      <c r="B52" s="225" t="s">
        <v>1430</v>
      </c>
      <c r="C52" s="225" t="s">
        <v>1431</v>
      </c>
      <c r="D52" s="226" t="s">
        <v>1432</v>
      </c>
      <c r="E52" s="217" t="s">
        <v>1433</v>
      </c>
      <c r="F52" s="206"/>
      <c r="G52" s="1967"/>
      <c r="H52" s="1919"/>
      <c r="I52" s="1919"/>
      <c r="J52" s="1919"/>
      <c r="K52" s="1919"/>
      <c r="L52" s="1919"/>
      <c r="M52" s="1919"/>
      <c r="N52" s="1919"/>
      <c r="O52" s="1919"/>
      <c r="P52" s="1919"/>
      <c r="Q52" s="1919"/>
      <c r="R52" s="1919"/>
      <c r="S52" s="1919"/>
      <c r="T52" s="1943"/>
      <c r="U52" s="206"/>
      <c r="V52" s="206"/>
      <c r="W52" s="206"/>
      <c r="X52" s="206"/>
      <c r="Y52" s="206"/>
      <c r="Z52" s="206"/>
      <c r="AA52" s="206"/>
      <c r="AB52" s="206"/>
    </row>
    <row r="53" spans="1:28" ht="24" customHeight="1">
      <c r="A53" s="2186" t="s">
        <v>3985</v>
      </c>
      <c r="B53" s="228" t="s">
        <v>1434</v>
      </c>
      <c r="C53" s="229" t="s">
        <v>1435</v>
      </c>
      <c r="D53" s="228" t="s">
        <v>1436</v>
      </c>
      <c r="E53" s="217" t="s">
        <v>1437</v>
      </c>
      <c r="F53" s="206"/>
      <c r="G53" s="1967"/>
      <c r="H53" s="1919"/>
      <c r="I53" s="1919"/>
      <c r="J53" s="1919"/>
      <c r="K53" s="1919"/>
      <c r="L53" s="1919"/>
      <c r="M53" s="1919"/>
      <c r="N53" s="1919"/>
      <c r="O53" s="1919"/>
      <c r="P53" s="1919"/>
      <c r="Q53" s="1919"/>
      <c r="R53" s="1919"/>
      <c r="S53" s="1919"/>
      <c r="T53" s="1943"/>
      <c r="U53" s="206"/>
      <c r="V53" s="206"/>
      <c r="W53" s="206"/>
      <c r="X53" s="206"/>
      <c r="Y53" s="206"/>
      <c r="Z53" s="206"/>
      <c r="AA53" s="206"/>
      <c r="AB53" s="206"/>
    </row>
    <row r="54" spans="1:28" ht="24" customHeight="1">
      <c r="A54" s="1919"/>
      <c r="B54" s="228" t="s">
        <v>1438</v>
      </c>
      <c r="C54" s="228" t="s">
        <v>1439</v>
      </c>
      <c r="D54" s="228" t="s">
        <v>68</v>
      </c>
      <c r="E54" s="217" t="s">
        <v>1301</v>
      </c>
      <c r="F54" s="206"/>
      <c r="G54" s="1967"/>
      <c r="H54" s="1919"/>
      <c r="I54" s="1919"/>
      <c r="J54" s="1919"/>
      <c r="K54" s="1919"/>
      <c r="L54" s="1919"/>
      <c r="M54" s="1919"/>
      <c r="N54" s="1919"/>
      <c r="O54" s="1919"/>
      <c r="P54" s="1919"/>
      <c r="Q54" s="1919"/>
      <c r="R54" s="1919"/>
      <c r="S54" s="1919"/>
      <c r="T54" s="1943"/>
      <c r="U54" s="206"/>
      <c r="V54" s="206"/>
      <c r="W54" s="206"/>
      <c r="X54" s="206"/>
      <c r="Y54" s="206"/>
      <c r="Z54" s="206"/>
      <c r="AA54" s="206"/>
      <c r="AB54" s="206"/>
    </row>
    <row r="55" spans="1:28" ht="24" customHeight="1">
      <c r="A55" s="1919"/>
      <c r="B55" s="228" t="s">
        <v>1440</v>
      </c>
      <c r="C55" s="230" t="s">
        <v>1441</v>
      </c>
      <c r="D55" s="228" t="s">
        <v>1442</v>
      </c>
      <c r="E55" s="217" t="s">
        <v>1443</v>
      </c>
      <c r="F55" s="206"/>
      <c r="G55" s="1967"/>
      <c r="H55" s="1919"/>
      <c r="I55" s="1919"/>
      <c r="J55" s="1919"/>
      <c r="K55" s="1919"/>
      <c r="L55" s="1919"/>
      <c r="M55" s="1919"/>
      <c r="N55" s="1919"/>
      <c r="O55" s="1919"/>
      <c r="P55" s="1919"/>
      <c r="Q55" s="1919"/>
      <c r="R55" s="1919"/>
      <c r="S55" s="1919"/>
      <c r="T55" s="1943"/>
      <c r="U55" s="206"/>
      <c r="V55" s="206"/>
      <c r="W55" s="206"/>
      <c r="X55" s="206"/>
      <c r="Y55" s="206"/>
      <c r="Z55" s="206"/>
      <c r="AA55" s="206"/>
      <c r="AB55" s="206"/>
    </row>
    <row r="56" spans="1:28" ht="24" customHeight="1">
      <c r="A56" s="1919"/>
      <c r="B56" s="228" t="s">
        <v>1444</v>
      </c>
      <c r="C56" s="228" t="s">
        <v>1445</v>
      </c>
      <c r="D56" s="228" t="s">
        <v>1446</v>
      </c>
      <c r="E56" s="217" t="s">
        <v>1447</v>
      </c>
      <c r="F56" s="206"/>
      <c r="G56" s="1967"/>
      <c r="H56" s="1919"/>
      <c r="I56" s="1919"/>
      <c r="J56" s="1919"/>
      <c r="K56" s="1919"/>
      <c r="L56" s="1919"/>
      <c r="M56" s="1919"/>
      <c r="N56" s="1919"/>
      <c r="O56" s="1919"/>
      <c r="P56" s="1919"/>
      <c r="Q56" s="1919"/>
      <c r="R56" s="1919"/>
      <c r="S56" s="1919"/>
      <c r="T56" s="1943"/>
      <c r="U56" s="206"/>
      <c r="V56" s="206"/>
      <c r="W56" s="206"/>
      <c r="X56" s="206"/>
      <c r="Y56" s="206"/>
      <c r="Z56" s="206"/>
      <c r="AA56" s="206"/>
      <c r="AB56" s="206"/>
    </row>
    <row r="57" spans="1:28" ht="24" customHeight="1">
      <c r="A57" s="1919"/>
      <c r="B57" s="228" t="s">
        <v>1448</v>
      </c>
      <c r="C57" s="230" t="s">
        <v>1449</v>
      </c>
      <c r="D57" s="228" t="s">
        <v>1450</v>
      </c>
      <c r="E57" s="217" t="s">
        <v>1451</v>
      </c>
      <c r="F57" s="206"/>
      <c r="G57" s="2152" t="s">
        <v>1339</v>
      </c>
      <c r="H57" s="2141" t="s">
        <v>1452</v>
      </c>
      <c r="I57" s="2141"/>
      <c r="J57" s="2141"/>
      <c r="K57" s="2141"/>
      <c r="L57" s="1919"/>
      <c r="M57" s="1919"/>
      <c r="N57" s="1919"/>
      <c r="O57" s="1919"/>
      <c r="P57" s="1919"/>
      <c r="Q57" s="1919"/>
      <c r="R57" s="1919"/>
      <c r="S57" s="1919"/>
      <c r="T57" s="1943"/>
      <c r="U57" s="206"/>
      <c r="V57" s="206"/>
      <c r="W57" s="206"/>
      <c r="X57" s="206"/>
      <c r="Y57" s="206"/>
      <c r="Z57" s="206"/>
      <c r="AA57" s="206"/>
      <c r="AB57" s="206"/>
    </row>
    <row r="58" spans="1:28" ht="24" customHeight="1">
      <c r="A58" s="1919"/>
      <c r="B58" s="227" t="s">
        <v>1453</v>
      </c>
      <c r="C58" s="228" t="s">
        <v>1435</v>
      </c>
      <c r="D58" s="228" t="s">
        <v>1454</v>
      </c>
      <c r="E58" s="214" t="s">
        <v>1455</v>
      </c>
      <c r="F58" s="206"/>
      <c r="G58" s="1967"/>
      <c r="H58" s="1919"/>
      <c r="I58" s="1919"/>
      <c r="J58" s="1919"/>
      <c r="K58" s="1919"/>
      <c r="L58" s="1919"/>
      <c r="M58" s="1919"/>
      <c r="N58" s="1919"/>
      <c r="O58" s="1919"/>
      <c r="P58" s="1919"/>
      <c r="Q58" s="1919"/>
      <c r="R58" s="1919"/>
      <c r="S58" s="1919"/>
      <c r="T58" s="1943"/>
      <c r="U58" s="206"/>
      <c r="V58" s="206"/>
      <c r="W58" s="206"/>
      <c r="X58" s="206"/>
      <c r="Y58" s="206"/>
      <c r="Z58" s="206"/>
      <c r="AA58" s="206"/>
      <c r="AB58" s="206"/>
    </row>
    <row r="59" spans="1:28" ht="24" customHeight="1">
      <c r="A59" s="1919"/>
      <c r="B59" s="228" t="s">
        <v>1456</v>
      </c>
      <c r="C59" s="228" t="s">
        <v>1457</v>
      </c>
      <c r="D59" s="228" t="s">
        <v>1458</v>
      </c>
      <c r="E59" s="214" t="s">
        <v>1459</v>
      </c>
      <c r="F59" s="206"/>
      <c r="G59" s="1967"/>
      <c r="H59" s="1919"/>
      <c r="I59" s="1919"/>
      <c r="J59" s="1919"/>
      <c r="K59" s="1919"/>
      <c r="L59" s="1919"/>
      <c r="M59" s="1919"/>
      <c r="N59" s="1919"/>
      <c r="O59" s="1919"/>
      <c r="P59" s="1919"/>
      <c r="Q59" s="1919"/>
      <c r="R59" s="1919"/>
      <c r="S59" s="1919"/>
      <c r="T59" s="1943"/>
      <c r="U59" s="206"/>
      <c r="V59" s="206"/>
      <c r="W59" s="206"/>
      <c r="X59" s="206"/>
      <c r="Y59" s="206"/>
      <c r="Z59" s="206"/>
      <c r="AA59" s="206"/>
      <c r="AB59" s="206"/>
    </row>
    <row r="60" spans="1:28" ht="24" customHeight="1">
      <c r="A60" s="1919"/>
      <c r="B60" s="227" t="s">
        <v>1460</v>
      </c>
      <c r="C60" s="227" t="s">
        <v>1461</v>
      </c>
      <c r="D60" s="227" t="s">
        <v>1462</v>
      </c>
      <c r="E60" s="220" t="s">
        <v>1463</v>
      </c>
      <c r="F60" s="206"/>
      <c r="G60" s="1967"/>
      <c r="H60" s="1919"/>
      <c r="I60" s="1919"/>
      <c r="J60" s="1919"/>
      <c r="K60" s="1919"/>
      <c r="L60" s="1919"/>
      <c r="M60" s="1919"/>
      <c r="N60" s="1919"/>
      <c r="O60" s="1919"/>
      <c r="P60" s="1919"/>
      <c r="Q60" s="1919"/>
      <c r="R60" s="1919"/>
      <c r="S60" s="1919"/>
      <c r="T60" s="1943"/>
      <c r="U60" s="206"/>
      <c r="V60" s="206"/>
      <c r="W60" s="206"/>
      <c r="X60" s="206"/>
      <c r="Y60" s="206"/>
      <c r="Z60" s="206"/>
      <c r="AA60" s="206"/>
      <c r="AB60" s="206"/>
    </row>
    <row r="61" spans="1:28" ht="24" customHeight="1">
      <c r="A61" s="2182" t="s">
        <v>3986</v>
      </c>
      <c r="B61" s="231" t="s">
        <v>1464</v>
      </c>
      <c r="C61" s="2184" t="s">
        <v>1465</v>
      </c>
      <c r="D61" s="2184" t="s">
        <v>1466</v>
      </c>
      <c r="E61" s="214" t="s">
        <v>1467</v>
      </c>
      <c r="F61" s="206"/>
      <c r="G61" s="1967"/>
      <c r="H61" s="1919"/>
      <c r="I61" s="1919"/>
      <c r="J61" s="1919"/>
      <c r="K61" s="1919"/>
      <c r="L61" s="1919"/>
      <c r="M61" s="1919"/>
      <c r="N61" s="1919"/>
      <c r="O61" s="1919"/>
      <c r="P61" s="1919"/>
      <c r="Q61" s="1919"/>
      <c r="R61" s="1919"/>
      <c r="S61" s="1919"/>
      <c r="T61" s="1943"/>
      <c r="U61" s="206"/>
      <c r="V61" s="206"/>
      <c r="W61" s="206"/>
      <c r="X61" s="206"/>
      <c r="Y61" s="206"/>
      <c r="Z61" s="206"/>
      <c r="AA61" s="206"/>
      <c r="AB61" s="206"/>
    </row>
    <row r="62" spans="1:28" ht="24" customHeight="1">
      <c r="A62" s="2183"/>
      <c r="B62" s="231"/>
      <c r="C62" s="1919"/>
      <c r="D62" s="1919"/>
      <c r="E62" s="214"/>
      <c r="F62" s="206"/>
      <c r="G62" s="1967"/>
      <c r="H62" s="1919"/>
      <c r="I62" s="1919"/>
      <c r="J62" s="1919"/>
      <c r="K62" s="1919"/>
      <c r="L62" s="1919"/>
      <c r="M62" s="1919"/>
      <c r="N62" s="1919"/>
      <c r="O62" s="1919"/>
      <c r="P62" s="1919"/>
      <c r="Q62" s="1919"/>
      <c r="R62" s="1919"/>
      <c r="S62" s="1919"/>
      <c r="T62" s="1943"/>
      <c r="U62" s="206"/>
      <c r="V62" s="206"/>
      <c r="W62" s="206"/>
      <c r="X62" s="206"/>
      <c r="Y62" s="206"/>
      <c r="Z62" s="206"/>
      <c r="AA62" s="206"/>
      <c r="AB62" s="206"/>
    </row>
    <row r="63" spans="1:28" ht="24" customHeight="1">
      <c r="A63" s="1919"/>
      <c r="B63" s="231" t="s">
        <v>1468</v>
      </c>
      <c r="C63" s="2184" t="s">
        <v>1469</v>
      </c>
      <c r="D63" s="2184" t="s">
        <v>1470</v>
      </c>
      <c r="E63" s="214" t="s">
        <v>1471</v>
      </c>
      <c r="F63" s="206"/>
      <c r="G63" s="2153" t="s">
        <v>1472</v>
      </c>
      <c r="H63" s="1939"/>
      <c r="I63" s="1939"/>
      <c r="J63" s="1939"/>
      <c r="K63" s="1939"/>
      <c r="L63" s="1939"/>
      <c r="M63" s="1939"/>
      <c r="N63" s="1939"/>
      <c r="O63" s="1939"/>
      <c r="P63" s="1939"/>
      <c r="Q63" s="1939"/>
      <c r="R63" s="1939"/>
      <c r="S63" s="1939"/>
      <c r="T63" s="1975"/>
      <c r="U63" s="206"/>
      <c r="V63" s="206"/>
      <c r="W63" s="206"/>
      <c r="X63" s="206"/>
      <c r="Y63" s="206"/>
      <c r="Z63" s="206"/>
      <c r="AA63" s="206"/>
      <c r="AB63" s="206"/>
    </row>
    <row r="64" spans="1:28" ht="24" customHeight="1">
      <c r="A64" s="1919"/>
      <c r="B64" s="231"/>
      <c r="C64" s="1919"/>
      <c r="D64" s="1919"/>
      <c r="E64" s="214"/>
      <c r="F64" s="206"/>
      <c r="G64" s="206"/>
      <c r="H64" s="206"/>
      <c r="I64" s="206"/>
      <c r="J64" s="206"/>
      <c r="K64" s="206"/>
      <c r="L64" s="206"/>
      <c r="M64" s="206"/>
      <c r="N64" s="206"/>
      <c r="O64" s="206"/>
      <c r="P64" s="206"/>
      <c r="Q64" s="206"/>
      <c r="R64" s="206"/>
      <c r="S64" s="206"/>
      <c r="T64" s="206"/>
      <c r="U64" s="206"/>
      <c r="V64" s="206"/>
      <c r="W64" s="206"/>
      <c r="X64" s="206"/>
      <c r="Y64" s="206"/>
      <c r="Z64" s="206"/>
      <c r="AA64" s="206"/>
      <c r="AB64" s="206"/>
    </row>
    <row r="65" spans="1:28" ht="24" customHeight="1">
      <c r="A65" s="1919"/>
      <c r="B65" s="231" t="s">
        <v>1473</v>
      </c>
      <c r="C65" s="231" t="s">
        <v>1474</v>
      </c>
      <c r="D65" s="231" t="s">
        <v>1475</v>
      </c>
      <c r="E65" s="214" t="s">
        <v>1476</v>
      </c>
      <c r="F65" s="206"/>
      <c r="G65" s="2148" t="s">
        <v>1477</v>
      </c>
      <c r="H65" s="1919"/>
      <c r="I65" s="1919"/>
      <c r="J65" s="1919"/>
      <c r="K65" s="1919"/>
      <c r="L65" s="1919"/>
      <c r="M65" s="1919"/>
      <c r="N65" s="1919"/>
      <c r="O65" s="1919"/>
      <c r="P65" s="1919"/>
      <c r="Q65" s="1919"/>
      <c r="R65" s="1919"/>
      <c r="S65" s="1919"/>
      <c r="T65" s="1919"/>
      <c r="U65" s="206"/>
      <c r="V65" s="206"/>
      <c r="W65" s="206"/>
      <c r="X65" s="206"/>
      <c r="Y65" s="206"/>
      <c r="Z65" s="206"/>
      <c r="AA65" s="206"/>
      <c r="AB65" s="206"/>
    </row>
    <row r="66" spans="1:28" ht="24" customHeight="1">
      <c r="A66" s="2187" t="s">
        <v>3987</v>
      </c>
      <c r="B66" s="232" t="s">
        <v>1478</v>
      </c>
      <c r="C66" s="233" t="s">
        <v>1479</v>
      </c>
      <c r="D66" s="232" t="s">
        <v>1480</v>
      </c>
      <c r="E66" s="214" t="s">
        <v>1481</v>
      </c>
      <c r="F66" s="206"/>
      <c r="G66" s="1919"/>
      <c r="H66" s="1919"/>
      <c r="I66" s="1919"/>
      <c r="J66" s="1919"/>
      <c r="K66" s="1919"/>
      <c r="L66" s="1919"/>
      <c r="M66" s="1919"/>
      <c r="N66" s="1919"/>
      <c r="O66" s="1919"/>
      <c r="P66" s="1919"/>
      <c r="Q66" s="1919"/>
      <c r="R66" s="1919"/>
      <c r="S66" s="1919"/>
      <c r="T66" s="1919"/>
      <c r="U66" s="206"/>
      <c r="V66" s="206"/>
      <c r="W66" s="206"/>
      <c r="X66" s="206"/>
      <c r="Y66" s="206"/>
      <c r="Z66" s="206"/>
      <c r="AA66" s="206"/>
      <c r="AB66" s="206"/>
    </row>
    <row r="67" spans="1:28" ht="24" customHeight="1">
      <c r="A67" s="1919"/>
      <c r="B67" s="234" t="s">
        <v>1482</v>
      </c>
      <c r="C67" s="234" t="s">
        <v>1483</v>
      </c>
      <c r="D67" s="232" t="s">
        <v>1484</v>
      </c>
      <c r="E67" s="214" t="s">
        <v>1485</v>
      </c>
      <c r="F67" s="206"/>
      <c r="G67" s="2149" t="s">
        <v>1486</v>
      </c>
      <c r="H67" s="1919"/>
      <c r="I67" s="1919"/>
      <c r="J67" s="1919"/>
      <c r="K67" s="1919"/>
      <c r="L67" s="1919"/>
      <c r="M67" s="1919"/>
      <c r="N67" s="1919"/>
      <c r="O67" s="1919"/>
      <c r="P67" s="1919"/>
      <c r="Q67" s="1919"/>
      <c r="R67" s="1919"/>
      <c r="S67" s="1919"/>
      <c r="T67" s="1919"/>
      <c r="U67" s="206"/>
      <c r="V67" s="206"/>
      <c r="W67" s="206"/>
      <c r="X67" s="206"/>
      <c r="Y67" s="206"/>
      <c r="Z67" s="206"/>
      <c r="AA67" s="206"/>
      <c r="AB67" s="206"/>
    </row>
    <row r="68" spans="1:28" ht="24" customHeight="1">
      <c r="A68" s="1919"/>
      <c r="B68" s="232" t="s">
        <v>1487</v>
      </c>
      <c r="C68" s="232" t="s">
        <v>1488</v>
      </c>
      <c r="D68" s="232" t="s">
        <v>1484</v>
      </c>
      <c r="E68" s="214" t="s">
        <v>1489</v>
      </c>
      <c r="F68" s="206"/>
      <c r="G68" s="2138" t="s">
        <v>1490</v>
      </c>
      <c r="H68" s="1919"/>
      <c r="I68" s="1919"/>
      <c r="J68" s="1919"/>
      <c r="K68" s="1919"/>
      <c r="L68" s="2138" t="s">
        <v>1491</v>
      </c>
      <c r="M68" s="1919"/>
      <c r="N68" s="1919"/>
      <c r="O68" s="1919"/>
      <c r="P68" s="1919"/>
      <c r="Q68" s="1919"/>
      <c r="R68" s="1919"/>
      <c r="S68" s="1919"/>
      <c r="T68" s="1919"/>
      <c r="U68" s="206"/>
      <c r="V68" s="206"/>
      <c r="W68" s="206"/>
      <c r="X68" s="206"/>
      <c r="Y68" s="206"/>
      <c r="Z68" s="206"/>
      <c r="AA68" s="206"/>
      <c r="AB68" s="206"/>
    </row>
    <row r="69" spans="1:28" ht="24" customHeight="1">
      <c r="A69" s="1919"/>
      <c r="B69" s="232" t="s">
        <v>1492</v>
      </c>
      <c r="C69" s="232" t="s">
        <v>1493</v>
      </c>
      <c r="D69" s="232" t="s">
        <v>1484</v>
      </c>
      <c r="E69" s="214" t="s">
        <v>1494</v>
      </c>
      <c r="F69" s="206"/>
      <c r="G69" s="2138" t="s">
        <v>1417</v>
      </c>
      <c r="H69" s="2140" t="s">
        <v>1495</v>
      </c>
      <c r="I69" s="2015"/>
      <c r="J69" s="2015"/>
      <c r="K69" s="2015"/>
      <c r="L69" s="2140" t="s">
        <v>1496</v>
      </c>
      <c r="M69" s="2015"/>
      <c r="N69" s="2015"/>
      <c r="O69" s="2015"/>
      <c r="P69" s="2015"/>
      <c r="Q69" s="2015"/>
      <c r="R69" s="2015"/>
      <c r="S69" s="2015"/>
      <c r="T69" s="2015"/>
      <c r="U69" s="206"/>
      <c r="V69" s="206"/>
      <c r="W69" s="206"/>
      <c r="X69" s="206"/>
      <c r="Y69" s="206"/>
      <c r="Z69" s="206"/>
      <c r="AA69" s="206"/>
      <c r="AB69" s="206"/>
    </row>
    <row r="70" spans="1:28" ht="24" customHeight="1">
      <c r="A70" s="2188" t="s">
        <v>3988</v>
      </c>
      <c r="B70" s="235" t="s">
        <v>1497</v>
      </c>
      <c r="C70" s="235" t="s">
        <v>1300</v>
      </c>
      <c r="D70" s="235" t="s">
        <v>1498</v>
      </c>
      <c r="E70" s="214" t="s">
        <v>1499</v>
      </c>
      <c r="F70" s="206"/>
      <c r="G70" s="2060"/>
      <c r="H70" s="2125" t="s">
        <v>1500</v>
      </c>
      <c r="I70" s="1919"/>
      <c r="J70" s="1919"/>
      <c r="K70" s="1919"/>
      <c r="L70" s="2125" t="s">
        <v>1501</v>
      </c>
      <c r="M70" s="1919"/>
      <c r="N70" s="1919"/>
      <c r="O70" s="2125" t="s">
        <v>1502</v>
      </c>
      <c r="P70" s="1919"/>
      <c r="Q70" s="1919"/>
      <c r="R70" s="1919"/>
      <c r="S70" s="1919"/>
      <c r="T70" s="1919"/>
      <c r="U70" s="206"/>
      <c r="V70" s="206"/>
      <c r="W70" s="206"/>
      <c r="X70" s="206"/>
      <c r="Y70" s="206"/>
      <c r="Z70" s="206"/>
      <c r="AA70" s="206"/>
      <c r="AB70" s="206"/>
    </row>
    <row r="71" spans="1:28" ht="24" customHeight="1">
      <c r="A71" s="1919"/>
      <c r="B71" s="235" t="s">
        <v>1503</v>
      </c>
      <c r="C71" s="235" t="s">
        <v>1300</v>
      </c>
      <c r="D71" s="235" t="s">
        <v>1498</v>
      </c>
      <c r="E71" s="214" t="s">
        <v>1504</v>
      </c>
      <c r="F71" s="206"/>
      <c r="G71" s="2060"/>
      <c r="H71" s="2138" t="s">
        <v>1505</v>
      </c>
      <c r="I71" s="1919"/>
      <c r="J71" s="2125" t="s">
        <v>1506</v>
      </c>
      <c r="K71" s="1919"/>
      <c r="L71" s="2125" t="s">
        <v>1507</v>
      </c>
      <c r="M71" s="1919"/>
      <c r="N71" s="1919"/>
      <c r="O71" s="2125" t="s">
        <v>1508</v>
      </c>
      <c r="P71" s="2125" t="s">
        <v>1509</v>
      </c>
      <c r="Q71" s="1919"/>
      <c r="R71" s="1919"/>
      <c r="S71" s="1919"/>
      <c r="T71" s="1919"/>
      <c r="U71" s="206"/>
      <c r="V71" s="206"/>
      <c r="W71" s="206"/>
      <c r="X71" s="206"/>
      <c r="Y71" s="206"/>
      <c r="Z71" s="206"/>
      <c r="AA71" s="206"/>
      <c r="AB71" s="206"/>
    </row>
    <row r="72" spans="1:28" ht="24" customHeight="1">
      <c r="A72" s="1919"/>
      <c r="B72" s="235" t="s">
        <v>1510</v>
      </c>
      <c r="C72" s="236" t="s">
        <v>1511</v>
      </c>
      <c r="D72" s="235" t="s">
        <v>1498</v>
      </c>
      <c r="E72" s="214" t="s">
        <v>1512</v>
      </c>
      <c r="F72" s="206"/>
      <c r="G72" s="2060"/>
      <c r="H72" s="2125" t="s">
        <v>1513</v>
      </c>
      <c r="I72" s="1919"/>
      <c r="J72" s="2139" t="s">
        <v>1514</v>
      </c>
      <c r="K72" s="1919"/>
      <c r="L72" s="2139" t="s">
        <v>1514</v>
      </c>
      <c r="M72" s="1919"/>
      <c r="N72" s="1919"/>
      <c r="O72" s="1919"/>
      <c r="P72" s="2138" t="s">
        <v>1515</v>
      </c>
      <c r="Q72" s="1919"/>
      <c r="R72" s="1919"/>
      <c r="S72" s="1919"/>
      <c r="T72" s="1919"/>
      <c r="U72" s="206"/>
      <c r="V72" s="206"/>
      <c r="W72" s="206"/>
      <c r="X72" s="206"/>
      <c r="Y72" s="206"/>
      <c r="Z72" s="206"/>
      <c r="AA72" s="206"/>
      <c r="AB72" s="206"/>
    </row>
    <row r="73" spans="1:28" ht="24" customHeight="1">
      <c r="A73" s="212" t="s">
        <v>1516</v>
      </c>
      <c r="B73" s="213" t="s">
        <v>1517</v>
      </c>
      <c r="C73" s="219"/>
      <c r="D73" s="213" t="s">
        <v>130</v>
      </c>
      <c r="E73" s="214" t="s">
        <v>1301</v>
      </c>
      <c r="F73" s="206"/>
      <c r="G73" s="2060"/>
      <c r="H73" s="2139" t="s">
        <v>1518</v>
      </c>
      <c r="I73" s="2139" t="s">
        <v>1519</v>
      </c>
      <c r="J73" s="2150" t="s">
        <v>3989</v>
      </c>
      <c r="K73" s="1919"/>
      <c r="L73" s="1919"/>
      <c r="M73" s="1919"/>
      <c r="N73" s="1919"/>
      <c r="O73" s="2125" t="s">
        <v>1520</v>
      </c>
      <c r="P73" s="2139" t="s">
        <v>1521</v>
      </c>
      <c r="Q73" s="1919"/>
      <c r="R73" s="1919"/>
      <c r="S73" s="1919"/>
      <c r="T73" s="1919"/>
      <c r="U73" s="206"/>
      <c r="V73" s="206"/>
      <c r="W73" s="206"/>
      <c r="X73" s="206"/>
      <c r="Y73" s="206"/>
      <c r="Z73" s="206"/>
      <c r="AA73" s="206"/>
      <c r="AB73" s="206"/>
    </row>
    <row r="74" spans="1:28" ht="24" customHeight="1">
      <c r="A74" s="237" t="s">
        <v>1522</v>
      </c>
      <c r="B74" s="219" t="s">
        <v>1523</v>
      </c>
      <c r="C74" s="219" t="s">
        <v>1300</v>
      </c>
      <c r="D74" s="213" t="s">
        <v>1524</v>
      </c>
      <c r="E74" s="220" t="s">
        <v>1525</v>
      </c>
      <c r="F74" s="206"/>
      <c r="G74" s="2060"/>
      <c r="H74" s="1919"/>
      <c r="I74" s="1919"/>
      <c r="J74" s="1919"/>
      <c r="K74" s="1919"/>
      <c r="L74" s="1919"/>
      <c r="M74" s="1919"/>
      <c r="N74" s="1919"/>
      <c r="O74" s="1919"/>
      <c r="P74" s="1919"/>
      <c r="Q74" s="1919"/>
      <c r="R74" s="1919"/>
      <c r="S74" s="1919"/>
      <c r="T74" s="1919"/>
      <c r="U74" s="206"/>
      <c r="V74" s="206"/>
      <c r="W74" s="206"/>
      <c r="X74" s="206"/>
      <c r="Y74" s="206"/>
      <c r="Z74" s="206"/>
      <c r="AA74" s="206"/>
      <c r="AB74" s="206"/>
    </row>
    <row r="75" spans="1:28" ht="24" customHeight="1">
      <c r="A75" s="2137" t="s">
        <v>1526</v>
      </c>
      <c r="B75" s="213" t="s">
        <v>1305</v>
      </c>
      <c r="C75" s="213" t="s">
        <v>1306</v>
      </c>
      <c r="D75" s="213" t="s">
        <v>1307</v>
      </c>
      <c r="E75" s="214" t="s">
        <v>1308</v>
      </c>
      <c r="F75" s="206"/>
      <c r="G75" s="2060"/>
      <c r="H75" s="1919"/>
      <c r="I75" s="1919"/>
      <c r="J75" s="1919"/>
      <c r="K75" s="1919"/>
      <c r="L75" s="1919"/>
      <c r="M75" s="1919"/>
      <c r="N75" s="1919"/>
      <c r="O75" s="1919"/>
      <c r="P75" s="2139" t="s">
        <v>1527</v>
      </c>
      <c r="Q75" s="1919"/>
      <c r="R75" s="1919"/>
      <c r="S75" s="2139" t="s">
        <v>1528</v>
      </c>
      <c r="T75" s="1919"/>
      <c r="U75" s="206"/>
      <c r="V75" s="206"/>
      <c r="W75" s="206"/>
      <c r="X75" s="206"/>
      <c r="Y75" s="206"/>
      <c r="Z75" s="206"/>
      <c r="AA75" s="206"/>
      <c r="AB75" s="206"/>
    </row>
    <row r="76" spans="1:28" ht="24" customHeight="1">
      <c r="A76" s="1919"/>
      <c r="B76" s="213" t="s">
        <v>1529</v>
      </c>
      <c r="C76" s="219" t="s">
        <v>1530</v>
      </c>
      <c r="D76" s="213" t="s">
        <v>1531</v>
      </c>
      <c r="E76" s="214" t="s">
        <v>1532</v>
      </c>
      <c r="F76" s="206"/>
      <c r="G76" s="2060"/>
      <c r="H76" s="1919"/>
      <c r="I76" s="1919"/>
      <c r="J76" s="1919"/>
      <c r="K76" s="1919"/>
      <c r="L76" s="1919"/>
      <c r="M76" s="1919"/>
      <c r="N76" s="1919"/>
      <c r="O76" s="1919"/>
      <c r="P76" s="2139" t="s">
        <v>1514</v>
      </c>
      <c r="Q76" s="1919"/>
      <c r="R76" s="1919"/>
      <c r="S76" s="2139" t="s">
        <v>1533</v>
      </c>
      <c r="T76" s="1919"/>
      <c r="U76" s="206"/>
      <c r="V76" s="206"/>
      <c r="W76" s="206"/>
      <c r="X76" s="206"/>
      <c r="Y76" s="206"/>
      <c r="Z76" s="206"/>
      <c r="AA76" s="206"/>
      <c r="AB76" s="206"/>
    </row>
    <row r="77" spans="1:28" ht="24" customHeight="1">
      <c r="A77" s="1919"/>
      <c r="B77" s="213" t="s">
        <v>1534</v>
      </c>
      <c r="C77" s="213" t="s">
        <v>1535</v>
      </c>
      <c r="D77" s="219" t="s">
        <v>3990</v>
      </c>
      <c r="E77" s="214" t="s">
        <v>1536</v>
      </c>
      <c r="F77" s="206"/>
      <c r="G77" s="2060"/>
      <c r="H77" s="1919"/>
      <c r="I77" s="1919"/>
      <c r="J77" s="1919"/>
      <c r="K77" s="1919"/>
      <c r="L77" s="1919"/>
      <c r="M77" s="1919"/>
      <c r="N77" s="1919"/>
      <c r="O77" s="1919"/>
      <c r="P77" s="2139" t="s">
        <v>1537</v>
      </c>
      <c r="Q77" s="1919"/>
      <c r="R77" s="1919"/>
      <c r="S77" s="2139" t="s">
        <v>1538</v>
      </c>
      <c r="T77" s="1919"/>
      <c r="U77" s="206"/>
      <c r="V77" s="206"/>
      <c r="W77" s="206"/>
      <c r="X77" s="206"/>
      <c r="Y77" s="206"/>
      <c r="Z77" s="206"/>
      <c r="AA77" s="206"/>
      <c r="AB77" s="206"/>
    </row>
    <row r="78" spans="1:28" ht="24" customHeight="1">
      <c r="A78" s="212" t="s">
        <v>1539</v>
      </c>
      <c r="B78" s="213" t="s">
        <v>1540</v>
      </c>
      <c r="C78" s="213" t="s">
        <v>1541</v>
      </c>
      <c r="D78" s="213" t="s">
        <v>1542</v>
      </c>
      <c r="E78" s="214" t="s">
        <v>1301</v>
      </c>
      <c r="F78" s="206"/>
      <c r="G78" s="2060"/>
      <c r="H78" s="1919"/>
      <c r="I78" s="1919"/>
      <c r="J78" s="1919"/>
      <c r="K78" s="1919"/>
      <c r="L78" s="1919"/>
      <c r="M78" s="1919"/>
      <c r="N78" s="1919"/>
      <c r="O78" s="1919"/>
      <c r="P78" s="1919"/>
      <c r="Q78" s="1919"/>
      <c r="R78" s="1919"/>
      <c r="S78" s="1919"/>
      <c r="T78" s="1919"/>
      <c r="U78" s="206"/>
      <c r="V78" s="206"/>
      <c r="W78" s="206"/>
      <c r="X78" s="206"/>
      <c r="Y78" s="206"/>
      <c r="Z78" s="206"/>
      <c r="AA78" s="206"/>
      <c r="AB78" s="206"/>
    </row>
    <row r="79" spans="1:28" ht="24" customHeight="1">
      <c r="A79" s="2137" t="s">
        <v>1543</v>
      </c>
      <c r="B79" s="213" t="s">
        <v>1305</v>
      </c>
      <c r="C79" s="213" t="s">
        <v>1306</v>
      </c>
      <c r="D79" s="213" t="s">
        <v>1307</v>
      </c>
      <c r="E79" s="214" t="s">
        <v>1308</v>
      </c>
      <c r="F79" s="206"/>
      <c r="G79" s="2060"/>
      <c r="H79" s="1919"/>
      <c r="I79" s="1919"/>
      <c r="J79" s="1919"/>
      <c r="K79" s="1919"/>
      <c r="L79" s="1919"/>
      <c r="M79" s="1919"/>
      <c r="N79" s="1919"/>
      <c r="O79" s="1919"/>
      <c r="P79" s="1919"/>
      <c r="Q79" s="1919"/>
      <c r="R79" s="1919"/>
      <c r="S79" s="1919"/>
      <c r="T79" s="1919"/>
      <c r="U79" s="206"/>
      <c r="V79" s="206"/>
      <c r="W79" s="206"/>
      <c r="X79" s="206"/>
      <c r="Y79" s="206"/>
      <c r="Z79" s="206"/>
      <c r="AA79" s="206"/>
      <c r="AB79" s="206"/>
    </row>
    <row r="80" spans="1:28" ht="24" customHeight="1">
      <c r="A80" s="1919"/>
      <c r="B80" s="213" t="s">
        <v>1544</v>
      </c>
      <c r="C80" s="213" t="s">
        <v>1545</v>
      </c>
      <c r="D80" s="213" t="s">
        <v>1546</v>
      </c>
      <c r="E80" s="214" t="s">
        <v>1547</v>
      </c>
      <c r="F80" s="206"/>
      <c r="G80" s="2060"/>
      <c r="H80" s="1919"/>
      <c r="I80" s="1919"/>
      <c r="J80" s="1919"/>
      <c r="K80" s="1919"/>
      <c r="L80" s="1919"/>
      <c r="M80" s="1919"/>
      <c r="N80" s="1919"/>
      <c r="O80" s="1919"/>
      <c r="P80" s="1919"/>
      <c r="Q80" s="1919"/>
      <c r="R80" s="1919"/>
      <c r="S80" s="1919"/>
      <c r="T80" s="1919"/>
      <c r="U80" s="206"/>
      <c r="V80" s="206"/>
      <c r="W80" s="206"/>
      <c r="X80" s="206"/>
      <c r="Y80" s="206"/>
      <c r="Z80" s="206"/>
      <c r="AA80" s="206"/>
      <c r="AB80" s="206"/>
    </row>
    <row r="81" spans="1:28" ht="24" customHeight="1">
      <c r="A81" s="1919"/>
      <c r="B81" s="213" t="s">
        <v>1548</v>
      </c>
      <c r="C81" s="213" t="s">
        <v>1549</v>
      </c>
      <c r="D81" s="213" t="s">
        <v>1524</v>
      </c>
      <c r="E81" s="214" t="s">
        <v>1301</v>
      </c>
      <c r="F81" s="206"/>
      <c r="G81" s="2060"/>
      <c r="H81" s="1919"/>
      <c r="I81" s="1919"/>
      <c r="J81" s="1919"/>
      <c r="K81" s="1919"/>
      <c r="L81" s="1919"/>
      <c r="M81" s="1919"/>
      <c r="N81" s="1919"/>
      <c r="O81" s="1919"/>
      <c r="P81" s="1919"/>
      <c r="Q81" s="1919"/>
      <c r="R81" s="1919"/>
      <c r="S81" s="1919"/>
      <c r="T81" s="1919"/>
      <c r="U81" s="206"/>
      <c r="V81" s="206"/>
      <c r="W81" s="206"/>
      <c r="X81" s="206"/>
      <c r="Y81" s="206"/>
      <c r="Z81" s="206"/>
      <c r="AA81" s="206"/>
      <c r="AB81" s="206"/>
    </row>
    <row r="82" spans="1:28" ht="24" customHeight="1">
      <c r="A82" s="1919"/>
      <c r="B82" s="213" t="s">
        <v>1550</v>
      </c>
      <c r="C82" s="213" t="s">
        <v>1551</v>
      </c>
      <c r="D82" s="213" t="s">
        <v>1552</v>
      </c>
      <c r="E82" s="214" t="s">
        <v>1553</v>
      </c>
      <c r="F82" s="206"/>
      <c r="G82" s="2060"/>
      <c r="H82" s="1919"/>
      <c r="I82" s="1919"/>
      <c r="J82" s="1919"/>
      <c r="K82" s="1919"/>
      <c r="L82" s="1919"/>
      <c r="M82" s="1919"/>
      <c r="N82" s="1919"/>
      <c r="O82" s="1919"/>
      <c r="P82" s="1919"/>
      <c r="Q82" s="1919"/>
      <c r="R82" s="1919"/>
      <c r="S82" s="1919"/>
      <c r="T82" s="1919"/>
      <c r="U82" s="206"/>
      <c r="V82" s="206"/>
      <c r="W82" s="206"/>
      <c r="X82" s="206"/>
      <c r="Y82" s="206"/>
      <c r="Z82" s="206"/>
      <c r="AA82" s="206"/>
      <c r="AB82" s="206"/>
    </row>
    <row r="83" spans="1:28" ht="24" customHeight="1">
      <c r="A83" s="1919"/>
      <c r="B83" s="213" t="s">
        <v>1554</v>
      </c>
      <c r="C83" s="213" t="s">
        <v>1555</v>
      </c>
      <c r="D83" s="213" t="s">
        <v>1556</v>
      </c>
      <c r="E83" s="214" t="s">
        <v>1557</v>
      </c>
      <c r="F83" s="206"/>
      <c r="G83" s="2060"/>
      <c r="H83" s="1919"/>
      <c r="I83" s="1919"/>
      <c r="J83" s="1919"/>
      <c r="K83" s="1919"/>
      <c r="L83" s="1919"/>
      <c r="M83" s="1919"/>
      <c r="N83" s="1919"/>
      <c r="O83" s="1919"/>
      <c r="P83" s="1919"/>
      <c r="Q83" s="1919"/>
      <c r="R83" s="1919"/>
      <c r="S83" s="1919"/>
      <c r="T83" s="1919"/>
      <c r="U83" s="206"/>
      <c r="V83" s="206"/>
      <c r="W83" s="206"/>
      <c r="X83" s="206"/>
      <c r="Y83" s="206"/>
      <c r="Z83" s="206"/>
      <c r="AA83" s="206"/>
      <c r="AB83" s="206"/>
    </row>
    <row r="84" spans="1:28" ht="24" customHeight="1">
      <c r="A84" s="1919"/>
      <c r="B84" s="213" t="s">
        <v>1558</v>
      </c>
      <c r="C84" s="213" t="s">
        <v>1555</v>
      </c>
      <c r="D84" s="213" t="s">
        <v>1559</v>
      </c>
      <c r="E84" s="214" t="s">
        <v>1560</v>
      </c>
      <c r="F84" s="206"/>
      <c r="G84" s="2060"/>
      <c r="H84" s="1919"/>
      <c r="I84" s="1919"/>
      <c r="J84" s="1919"/>
      <c r="K84" s="1919"/>
      <c r="L84" s="1919"/>
      <c r="M84" s="1919"/>
      <c r="N84" s="1919"/>
      <c r="O84" s="1919"/>
      <c r="P84" s="1919"/>
      <c r="Q84" s="1919"/>
      <c r="R84" s="1919"/>
      <c r="S84" s="1919"/>
      <c r="T84" s="1919"/>
      <c r="U84" s="218"/>
      <c r="V84" s="206"/>
      <c r="W84" s="206"/>
      <c r="X84" s="206"/>
      <c r="Y84" s="206"/>
      <c r="Z84" s="206"/>
      <c r="AA84" s="206"/>
      <c r="AB84" s="206"/>
    </row>
    <row r="85" spans="1:28" ht="24" customHeight="1">
      <c r="A85" s="1919"/>
      <c r="B85" s="213" t="s">
        <v>1561</v>
      </c>
      <c r="C85" s="213" t="s">
        <v>1562</v>
      </c>
      <c r="D85" s="213" t="s">
        <v>1563</v>
      </c>
      <c r="E85" s="214" t="s">
        <v>1564</v>
      </c>
      <c r="F85" s="206"/>
      <c r="G85" s="2060"/>
      <c r="H85" s="1919"/>
      <c r="I85" s="1919"/>
      <c r="J85" s="1919"/>
      <c r="K85" s="1919"/>
      <c r="L85" s="1919"/>
      <c r="M85" s="1919"/>
      <c r="N85" s="1919"/>
      <c r="O85" s="1919"/>
      <c r="P85" s="1919"/>
      <c r="Q85" s="1919"/>
      <c r="R85" s="1919"/>
      <c r="S85" s="1919"/>
      <c r="T85" s="1919"/>
      <c r="U85" s="218"/>
      <c r="V85" s="206"/>
      <c r="W85" s="206"/>
      <c r="X85" s="206"/>
      <c r="Y85" s="206"/>
      <c r="Z85" s="206"/>
      <c r="AA85" s="206"/>
      <c r="AB85" s="206"/>
    </row>
    <row r="86" spans="1:28" ht="24" customHeight="1">
      <c r="A86" s="1919"/>
      <c r="B86" s="213" t="s">
        <v>1565</v>
      </c>
      <c r="C86" s="213" t="s">
        <v>1555</v>
      </c>
      <c r="D86" s="213" t="s">
        <v>1566</v>
      </c>
      <c r="E86" s="214" t="s">
        <v>1567</v>
      </c>
      <c r="F86" s="206"/>
      <c r="G86" s="2125" t="s">
        <v>1568</v>
      </c>
      <c r="H86" s="1964"/>
      <c r="I86" s="1964"/>
      <c r="J86" s="1964"/>
      <c r="K86" s="1964"/>
      <c r="L86" s="1964"/>
      <c r="M86" s="1964"/>
      <c r="N86" s="1964"/>
      <c r="O86" s="1964"/>
      <c r="P86" s="1964"/>
      <c r="Q86" s="1964"/>
      <c r="R86" s="1964"/>
      <c r="S86" s="1964"/>
      <c r="T86" s="1964"/>
      <c r="U86" s="206"/>
      <c r="V86" s="206"/>
      <c r="W86" s="206"/>
      <c r="X86" s="206"/>
      <c r="Y86" s="206"/>
      <c r="Z86" s="206"/>
      <c r="AA86" s="206"/>
      <c r="AB86" s="206"/>
    </row>
    <row r="87" spans="1:28" ht="24" customHeight="1">
      <c r="A87" s="1919"/>
      <c r="B87" s="213" t="s">
        <v>1569</v>
      </c>
      <c r="C87" s="213" t="s">
        <v>1555</v>
      </c>
      <c r="D87" s="213" t="s">
        <v>1570</v>
      </c>
      <c r="E87" s="214" t="s">
        <v>1571</v>
      </c>
      <c r="F87" s="206"/>
      <c r="G87" s="1919"/>
      <c r="H87" s="1919"/>
      <c r="I87" s="1919"/>
      <c r="J87" s="1919"/>
      <c r="K87" s="1919"/>
      <c r="L87" s="1919"/>
      <c r="M87" s="1919"/>
      <c r="N87" s="1919"/>
      <c r="O87" s="1919"/>
      <c r="P87" s="1919"/>
      <c r="Q87" s="1919"/>
      <c r="R87" s="1919"/>
      <c r="S87" s="1919"/>
      <c r="T87" s="1919"/>
      <c r="U87" s="206"/>
      <c r="V87" s="206"/>
      <c r="W87" s="206"/>
      <c r="X87" s="206"/>
      <c r="Y87" s="206"/>
      <c r="Z87" s="206"/>
      <c r="AA87" s="206"/>
      <c r="AB87" s="206"/>
    </row>
    <row r="88" spans="1:28" ht="24" customHeight="1">
      <c r="A88" s="1919"/>
      <c r="B88" s="213" t="s">
        <v>1572</v>
      </c>
      <c r="C88" s="213" t="s">
        <v>1573</v>
      </c>
      <c r="D88" s="213" t="s">
        <v>1574</v>
      </c>
      <c r="E88" s="214" t="s">
        <v>1301</v>
      </c>
      <c r="F88" s="206"/>
      <c r="G88" s="238"/>
      <c r="H88" s="238"/>
      <c r="I88" s="238"/>
      <c r="J88" s="238"/>
      <c r="K88" s="238"/>
      <c r="L88" s="238"/>
      <c r="M88" s="238"/>
      <c r="N88" s="238"/>
      <c r="O88" s="238"/>
      <c r="P88" s="238"/>
      <c r="Q88" s="238"/>
      <c r="R88" s="238"/>
      <c r="S88" s="238"/>
      <c r="T88" s="238"/>
      <c r="U88" s="206"/>
      <c r="V88" s="206"/>
      <c r="W88" s="206"/>
      <c r="X88" s="206"/>
      <c r="Y88" s="206"/>
      <c r="Z88" s="206"/>
      <c r="AA88" s="206"/>
      <c r="AB88" s="206"/>
    </row>
    <row r="89" spans="1:28" ht="24" customHeight="1">
      <c r="A89" s="1919"/>
      <c r="B89" s="213" t="s">
        <v>1575</v>
      </c>
      <c r="C89" s="215" t="s">
        <v>1573</v>
      </c>
      <c r="D89" s="213" t="s">
        <v>1576</v>
      </c>
      <c r="E89" s="214" t="s">
        <v>1577</v>
      </c>
      <c r="F89" s="206"/>
      <c r="G89" s="206"/>
      <c r="H89" s="206"/>
      <c r="I89" s="206"/>
      <c r="J89" s="206"/>
      <c r="K89" s="206"/>
      <c r="L89" s="206"/>
      <c r="M89" s="218"/>
      <c r="N89" s="218"/>
      <c r="O89" s="206"/>
      <c r="P89" s="206"/>
      <c r="Q89" s="206"/>
      <c r="R89" s="206"/>
      <c r="S89" s="206"/>
      <c r="T89" s="206"/>
      <c r="U89" s="206"/>
      <c r="V89" s="206"/>
      <c r="W89" s="206"/>
      <c r="X89" s="206"/>
      <c r="Y89" s="206"/>
      <c r="Z89" s="206"/>
      <c r="AA89" s="206"/>
      <c r="AB89" s="206"/>
    </row>
    <row r="90" spans="1:28" ht="24" customHeight="1">
      <c r="A90" s="212" t="s">
        <v>1578</v>
      </c>
      <c r="B90" s="213" t="s">
        <v>1579</v>
      </c>
      <c r="C90" s="213" t="s">
        <v>1300</v>
      </c>
      <c r="D90" s="213" t="s">
        <v>1300</v>
      </c>
      <c r="E90" s="214" t="s">
        <v>1301</v>
      </c>
      <c r="F90" s="206"/>
      <c r="G90" s="206"/>
      <c r="H90" s="206"/>
      <c r="I90" s="206"/>
      <c r="J90" s="206"/>
      <c r="K90" s="206"/>
      <c r="L90" s="206"/>
      <c r="M90" s="218"/>
      <c r="N90" s="218"/>
      <c r="O90" s="206"/>
      <c r="P90" s="206"/>
      <c r="Q90" s="206"/>
      <c r="R90" s="206"/>
      <c r="S90" s="206"/>
      <c r="T90" s="206"/>
      <c r="U90" s="206"/>
      <c r="V90" s="206"/>
      <c r="W90" s="206"/>
      <c r="X90" s="206"/>
      <c r="Y90" s="206"/>
      <c r="Z90" s="206"/>
      <c r="AA90" s="206"/>
      <c r="AB90" s="206"/>
    </row>
    <row r="91" spans="1:28" ht="24" customHeight="1">
      <c r="A91" s="2137" t="s">
        <v>1580</v>
      </c>
      <c r="B91" s="213" t="s">
        <v>1305</v>
      </c>
      <c r="C91" s="213" t="s">
        <v>1306</v>
      </c>
      <c r="D91" s="213" t="s">
        <v>1307</v>
      </c>
      <c r="E91" s="214" t="s">
        <v>1308</v>
      </c>
      <c r="F91" s="206"/>
      <c r="G91" s="206"/>
      <c r="H91" s="206"/>
      <c r="I91" s="206"/>
      <c r="J91" s="206"/>
      <c r="K91" s="206"/>
      <c r="L91" s="206"/>
      <c r="M91" s="218"/>
      <c r="N91" s="218"/>
      <c r="O91" s="206"/>
      <c r="P91" s="206"/>
      <c r="Q91" s="206"/>
      <c r="R91" s="206"/>
      <c r="S91" s="206"/>
      <c r="T91" s="206"/>
      <c r="U91" s="206"/>
      <c r="V91" s="206"/>
      <c r="W91" s="206"/>
      <c r="X91" s="206"/>
      <c r="Y91" s="206"/>
      <c r="Z91" s="206"/>
      <c r="AA91" s="206"/>
      <c r="AB91" s="206"/>
    </row>
    <row r="92" spans="1:28" ht="24" customHeight="1">
      <c r="A92" s="1919"/>
      <c r="B92" s="213" t="s">
        <v>1581</v>
      </c>
      <c r="C92" s="215" t="s">
        <v>1582</v>
      </c>
      <c r="D92" s="213" t="s">
        <v>1583</v>
      </c>
      <c r="E92" s="214" t="s">
        <v>1584</v>
      </c>
      <c r="F92" s="206"/>
      <c r="G92" s="206"/>
      <c r="H92" s="206"/>
      <c r="I92" s="206"/>
      <c r="J92" s="206"/>
      <c r="K92" s="206"/>
      <c r="L92" s="206"/>
      <c r="M92" s="218"/>
      <c r="N92" s="218"/>
      <c r="O92" s="206"/>
      <c r="P92" s="206"/>
      <c r="Q92" s="206"/>
      <c r="R92" s="206"/>
      <c r="S92" s="206"/>
      <c r="T92" s="206"/>
      <c r="U92" s="206"/>
      <c r="V92" s="206"/>
      <c r="W92" s="206"/>
      <c r="X92" s="206"/>
      <c r="Y92" s="206"/>
      <c r="Z92" s="206"/>
      <c r="AA92" s="206"/>
      <c r="AB92" s="206"/>
    </row>
    <row r="93" spans="1:28" ht="24" customHeight="1">
      <c r="A93" s="1919"/>
      <c r="B93" s="213" t="s">
        <v>1585</v>
      </c>
      <c r="C93" s="213" t="s">
        <v>1586</v>
      </c>
      <c r="D93" s="213" t="s">
        <v>1583</v>
      </c>
      <c r="E93" s="214" t="s">
        <v>1587</v>
      </c>
      <c r="F93" s="206"/>
      <c r="G93" s="206"/>
      <c r="H93" s="206"/>
      <c r="I93" s="206"/>
      <c r="J93" s="206"/>
      <c r="K93" s="206"/>
      <c r="L93" s="206"/>
      <c r="M93" s="218"/>
      <c r="N93" s="218"/>
      <c r="O93" s="206"/>
      <c r="P93" s="206"/>
      <c r="Q93" s="206"/>
      <c r="R93" s="206"/>
      <c r="S93" s="206"/>
      <c r="T93" s="206"/>
      <c r="U93" s="206"/>
      <c r="V93" s="206"/>
      <c r="W93" s="206"/>
      <c r="X93" s="206"/>
      <c r="Y93" s="206"/>
      <c r="Z93" s="206"/>
      <c r="AA93" s="206"/>
      <c r="AB93" s="206"/>
    </row>
    <row r="94" spans="1:28" ht="24" customHeight="1">
      <c r="A94" s="2135" t="s">
        <v>1391</v>
      </c>
      <c r="B94" s="213" t="s">
        <v>1588</v>
      </c>
      <c r="C94" s="213" t="s">
        <v>1589</v>
      </c>
      <c r="D94" s="213" t="s">
        <v>1590</v>
      </c>
      <c r="E94" s="214" t="s">
        <v>1301</v>
      </c>
      <c r="F94" s="206"/>
      <c r="G94" s="206"/>
      <c r="H94" s="206"/>
      <c r="I94" s="206"/>
      <c r="J94" s="206"/>
      <c r="K94" s="206"/>
      <c r="L94" s="206"/>
      <c r="M94" s="218"/>
      <c r="N94" s="218"/>
      <c r="O94" s="206"/>
      <c r="P94" s="206"/>
      <c r="Q94" s="206"/>
      <c r="R94" s="206"/>
      <c r="S94" s="206"/>
      <c r="T94" s="206"/>
      <c r="U94" s="206"/>
      <c r="V94" s="206"/>
      <c r="W94" s="206"/>
      <c r="X94" s="206"/>
      <c r="Y94" s="206"/>
      <c r="Z94" s="206"/>
      <c r="AA94" s="206"/>
      <c r="AB94" s="206"/>
    </row>
    <row r="95" spans="1:28" ht="24" customHeight="1">
      <c r="A95" s="1987"/>
      <c r="B95" s="213" t="s">
        <v>1591</v>
      </c>
      <c r="C95" s="213" t="s">
        <v>1592</v>
      </c>
      <c r="D95" s="213" t="s">
        <v>1391</v>
      </c>
      <c r="E95" s="214" t="s">
        <v>1593</v>
      </c>
      <c r="F95" s="206"/>
      <c r="G95" s="206"/>
      <c r="H95" s="206"/>
      <c r="I95" s="206"/>
      <c r="J95" s="206"/>
      <c r="K95" s="206"/>
      <c r="L95" s="206"/>
      <c r="M95" s="218"/>
      <c r="N95" s="218"/>
      <c r="O95" s="206"/>
      <c r="P95" s="206"/>
      <c r="Q95" s="206"/>
      <c r="R95" s="206"/>
      <c r="S95" s="206"/>
      <c r="T95" s="206"/>
      <c r="U95" s="206"/>
      <c r="V95" s="206"/>
      <c r="W95" s="206"/>
      <c r="X95" s="206"/>
      <c r="Y95" s="206"/>
      <c r="Z95" s="206"/>
      <c r="AA95" s="206"/>
      <c r="AB95" s="206"/>
    </row>
    <row r="96" spans="1:28" ht="24" customHeight="1">
      <c r="A96" s="1987"/>
      <c r="B96" s="213" t="s">
        <v>1594</v>
      </c>
      <c r="C96" s="213" t="s">
        <v>1595</v>
      </c>
      <c r="D96" s="213" t="s">
        <v>1391</v>
      </c>
      <c r="E96" s="214" t="s">
        <v>1593</v>
      </c>
      <c r="F96" s="206"/>
      <c r="G96" s="206"/>
      <c r="H96" s="206"/>
      <c r="I96" s="206"/>
      <c r="J96" s="206"/>
      <c r="K96" s="206"/>
      <c r="L96" s="206"/>
      <c r="M96" s="218"/>
      <c r="N96" s="218"/>
      <c r="O96" s="206"/>
      <c r="P96" s="206"/>
      <c r="Q96" s="206"/>
      <c r="R96" s="206"/>
      <c r="S96" s="206"/>
      <c r="T96" s="206"/>
      <c r="U96" s="206"/>
      <c r="V96" s="206"/>
      <c r="W96" s="206"/>
      <c r="X96" s="206"/>
      <c r="Y96" s="206"/>
      <c r="Z96" s="206"/>
      <c r="AA96" s="206"/>
      <c r="AB96" s="206"/>
    </row>
    <row r="97" spans="1:28" ht="24" customHeight="1">
      <c r="A97" s="1987"/>
      <c r="B97" s="213" t="s">
        <v>1596</v>
      </c>
      <c r="C97" s="213" t="s">
        <v>1597</v>
      </c>
      <c r="D97" s="215" t="s">
        <v>1598</v>
      </c>
      <c r="E97" s="214" t="s">
        <v>1599</v>
      </c>
      <c r="F97" s="206"/>
      <c r="G97" s="206"/>
      <c r="H97" s="206"/>
      <c r="I97" s="206"/>
      <c r="J97" s="206"/>
      <c r="K97" s="206"/>
      <c r="L97" s="206"/>
      <c r="M97" s="218"/>
      <c r="N97" s="218"/>
      <c r="O97" s="206"/>
      <c r="P97" s="206"/>
      <c r="Q97" s="206"/>
      <c r="R97" s="206"/>
      <c r="S97" s="206"/>
      <c r="T97" s="206"/>
      <c r="U97" s="206"/>
      <c r="V97" s="206"/>
      <c r="W97" s="206"/>
      <c r="X97" s="206"/>
      <c r="Y97" s="206"/>
      <c r="Z97" s="206"/>
      <c r="AA97" s="206"/>
      <c r="AB97" s="206"/>
    </row>
    <row r="98" spans="1:28" ht="24" customHeight="1">
      <c r="A98" s="1987"/>
      <c r="B98" s="213" t="s">
        <v>1600</v>
      </c>
      <c r="C98" s="213" t="s">
        <v>1601</v>
      </c>
      <c r="D98" s="213" t="s">
        <v>1391</v>
      </c>
      <c r="E98" s="214" t="s">
        <v>1602</v>
      </c>
      <c r="F98" s="206"/>
      <c r="G98" s="206"/>
      <c r="H98" s="206"/>
      <c r="I98" s="206"/>
      <c r="J98" s="206"/>
      <c r="K98" s="206"/>
      <c r="L98" s="206"/>
      <c r="M98" s="218"/>
      <c r="N98" s="218"/>
      <c r="O98" s="206"/>
      <c r="P98" s="206"/>
      <c r="Q98" s="206"/>
      <c r="R98" s="206"/>
      <c r="S98" s="206"/>
      <c r="T98" s="206"/>
      <c r="U98" s="206"/>
      <c r="V98" s="206"/>
      <c r="W98" s="206"/>
      <c r="X98" s="206"/>
      <c r="Y98" s="206"/>
      <c r="Z98" s="206"/>
      <c r="AA98" s="206"/>
      <c r="AB98" s="206"/>
    </row>
    <row r="99" spans="1:28" ht="24" customHeight="1">
      <c r="A99" s="1987"/>
      <c r="B99" s="213" t="s">
        <v>1603</v>
      </c>
      <c r="C99" s="219" t="s">
        <v>1604</v>
      </c>
      <c r="D99" s="213" t="s">
        <v>1391</v>
      </c>
      <c r="E99" s="214" t="s">
        <v>1605</v>
      </c>
      <c r="F99" s="206"/>
      <c r="G99" s="206"/>
      <c r="H99" s="206"/>
      <c r="I99" s="206"/>
      <c r="J99" s="206"/>
      <c r="K99" s="206"/>
      <c r="L99" s="206"/>
      <c r="M99" s="218"/>
      <c r="N99" s="218"/>
      <c r="O99" s="206"/>
      <c r="P99" s="206"/>
      <c r="Q99" s="206"/>
      <c r="R99" s="206"/>
      <c r="S99" s="206"/>
      <c r="T99" s="206"/>
      <c r="U99" s="206"/>
      <c r="V99" s="206"/>
      <c r="W99" s="206"/>
      <c r="X99" s="206"/>
      <c r="Y99" s="206"/>
      <c r="Z99" s="206"/>
      <c r="AA99" s="206"/>
      <c r="AB99" s="206"/>
    </row>
    <row r="100" spans="1:28" ht="24" customHeight="1">
      <c r="A100" s="1987"/>
      <c r="B100" s="2136" t="s">
        <v>1606</v>
      </c>
      <c r="C100" s="2193" t="s">
        <v>1607</v>
      </c>
      <c r="D100" s="2136" t="s">
        <v>1391</v>
      </c>
      <c r="E100" s="2177" t="s">
        <v>1608</v>
      </c>
      <c r="F100" s="206"/>
      <c r="G100" s="206"/>
      <c r="H100" s="206"/>
      <c r="I100" s="206"/>
      <c r="J100" s="206"/>
      <c r="K100" s="206"/>
      <c r="L100" s="206"/>
      <c r="M100" s="218"/>
      <c r="N100" s="218"/>
      <c r="O100" s="206"/>
      <c r="P100" s="206"/>
      <c r="Q100" s="206"/>
      <c r="R100" s="206"/>
      <c r="S100" s="206"/>
      <c r="T100" s="206"/>
      <c r="U100" s="206"/>
      <c r="V100" s="206"/>
      <c r="W100" s="206"/>
      <c r="X100" s="206"/>
      <c r="Y100" s="206"/>
      <c r="Z100" s="206"/>
      <c r="AA100" s="206"/>
      <c r="AB100" s="206"/>
    </row>
    <row r="101" spans="1:28" ht="24" customHeight="1">
      <c r="A101" s="1987"/>
      <c r="B101" s="1964"/>
      <c r="C101" s="1964"/>
      <c r="D101" s="1964"/>
      <c r="E101" s="1964"/>
      <c r="F101" s="206"/>
      <c r="G101" s="206"/>
      <c r="H101" s="206"/>
      <c r="I101" s="206"/>
      <c r="J101" s="206"/>
      <c r="K101" s="206"/>
      <c r="L101" s="206"/>
      <c r="M101" s="218"/>
      <c r="N101" s="218"/>
      <c r="O101" s="206"/>
      <c r="P101" s="206"/>
      <c r="Q101" s="206"/>
      <c r="R101" s="206"/>
      <c r="S101" s="206"/>
      <c r="T101" s="206"/>
      <c r="U101" s="206"/>
      <c r="V101" s="206"/>
      <c r="W101" s="206"/>
      <c r="X101" s="206"/>
      <c r="Y101" s="206"/>
      <c r="Z101" s="206"/>
      <c r="AA101" s="206"/>
      <c r="AB101" s="206"/>
    </row>
    <row r="102" spans="1:28" ht="24" customHeight="1">
      <c r="A102" s="1987"/>
      <c r="B102" s="213" t="s">
        <v>1609</v>
      </c>
      <c r="C102" s="219" t="s">
        <v>1610</v>
      </c>
      <c r="D102" s="213" t="s">
        <v>1391</v>
      </c>
      <c r="E102" s="214" t="s">
        <v>1611</v>
      </c>
      <c r="F102" s="206"/>
      <c r="G102" s="206"/>
      <c r="H102" s="206"/>
      <c r="I102" s="206"/>
      <c r="J102" s="206"/>
      <c r="K102" s="206"/>
      <c r="L102" s="206"/>
      <c r="M102" s="218"/>
      <c r="N102" s="218"/>
      <c r="O102" s="206"/>
      <c r="P102" s="206"/>
      <c r="Q102" s="206"/>
      <c r="R102" s="206"/>
      <c r="S102" s="206"/>
      <c r="T102" s="206"/>
      <c r="U102" s="206"/>
      <c r="V102" s="206"/>
      <c r="W102" s="206"/>
      <c r="X102" s="206"/>
      <c r="Y102" s="206"/>
      <c r="Z102" s="206"/>
      <c r="AA102" s="206"/>
      <c r="AB102" s="206"/>
    </row>
    <row r="103" spans="1:28" ht="24" customHeight="1">
      <c r="A103" s="1987"/>
      <c r="B103" s="219" t="s">
        <v>3991</v>
      </c>
      <c r="C103" s="213" t="s">
        <v>1612</v>
      </c>
      <c r="D103" s="213" t="s">
        <v>1542</v>
      </c>
      <c r="E103" s="214" t="s">
        <v>1301</v>
      </c>
      <c r="F103" s="206"/>
      <c r="G103" s="206"/>
      <c r="H103" s="206"/>
      <c r="I103" s="206"/>
      <c r="J103" s="206"/>
      <c r="K103" s="206"/>
      <c r="L103" s="206"/>
      <c r="M103" s="218"/>
      <c r="N103" s="218"/>
      <c r="O103" s="206"/>
      <c r="P103" s="206"/>
      <c r="Q103" s="206"/>
      <c r="R103" s="206"/>
      <c r="S103" s="206"/>
      <c r="T103" s="206"/>
      <c r="U103" s="206"/>
      <c r="V103" s="206"/>
      <c r="W103" s="206"/>
      <c r="X103" s="206"/>
      <c r="Y103" s="206"/>
      <c r="Z103" s="206"/>
      <c r="AA103" s="206"/>
      <c r="AB103" s="206"/>
    </row>
    <row r="104" spans="1:28" ht="24" customHeight="1">
      <c r="A104" s="1987"/>
      <c r="B104" s="2128" t="s">
        <v>1613</v>
      </c>
      <c r="C104" s="241" t="s">
        <v>1614</v>
      </c>
      <c r="D104" s="213"/>
      <c r="E104" s="214"/>
      <c r="F104" s="206"/>
      <c r="G104" s="206"/>
      <c r="H104" s="206"/>
      <c r="I104" s="206"/>
      <c r="J104" s="206"/>
      <c r="K104" s="206"/>
      <c r="L104" s="206"/>
      <c r="M104" s="218"/>
      <c r="N104" s="218"/>
      <c r="O104" s="206"/>
      <c r="P104" s="206"/>
      <c r="Q104" s="206"/>
      <c r="R104" s="206"/>
      <c r="S104" s="206"/>
      <c r="T104" s="206"/>
      <c r="U104" s="206"/>
      <c r="V104" s="206"/>
      <c r="W104" s="206"/>
      <c r="X104" s="206"/>
      <c r="Y104" s="206"/>
      <c r="Z104" s="206"/>
      <c r="AA104" s="206"/>
      <c r="AB104" s="206"/>
    </row>
    <row r="105" spans="1:28" ht="24" customHeight="1">
      <c r="A105" s="1987"/>
      <c r="B105" s="1941"/>
      <c r="C105" s="241" t="s">
        <v>1615</v>
      </c>
      <c r="D105" s="213"/>
      <c r="E105" s="214"/>
      <c r="F105" s="206"/>
      <c r="G105" s="206"/>
      <c r="H105" s="206"/>
      <c r="I105" s="206"/>
      <c r="J105" s="206"/>
      <c r="K105" s="206"/>
      <c r="L105" s="206"/>
      <c r="M105" s="218"/>
      <c r="N105" s="218"/>
      <c r="O105" s="206"/>
      <c r="P105" s="206"/>
      <c r="Q105" s="206"/>
      <c r="R105" s="206"/>
      <c r="S105" s="206"/>
      <c r="T105" s="206"/>
      <c r="U105" s="206"/>
      <c r="V105" s="206"/>
      <c r="W105" s="206"/>
      <c r="X105" s="206"/>
      <c r="Y105" s="206"/>
      <c r="Z105" s="206"/>
      <c r="AA105" s="206"/>
      <c r="AB105" s="206"/>
    </row>
    <row r="106" spans="1:28" ht="24" customHeight="1">
      <c r="A106" s="2058"/>
      <c r="B106" s="1964"/>
      <c r="C106" s="241" t="s">
        <v>1616</v>
      </c>
      <c r="D106" s="213"/>
      <c r="E106" s="214"/>
      <c r="F106" s="206"/>
      <c r="G106" s="206"/>
      <c r="H106" s="206"/>
      <c r="I106" s="206"/>
      <c r="J106" s="206"/>
      <c r="K106" s="206"/>
      <c r="L106" s="206"/>
      <c r="M106" s="218"/>
      <c r="N106" s="218"/>
      <c r="O106" s="206"/>
      <c r="P106" s="206"/>
      <c r="Q106" s="206"/>
      <c r="R106" s="206"/>
      <c r="S106" s="206"/>
      <c r="T106" s="206"/>
      <c r="U106" s="206"/>
      <c r="V106" s="206"/>
      <c r="W106" s="206"/>
      <c r="X106" s="206"/>
      <c r="Y106" s="206"/>
      <c r="Z106" s="206"/>
      <c r="AA106" s="206"/>
      <c r="AB106" s="206"/>
    </row>
    <row r="107" spans="1:28" ht="24" customHeight="1">
      <c r="A107" s="2122" t="s">
        <v>1617</v>
      </c>
      <c r="B107" s="213" t="s">
        <v>1305</v>
      </c>
      <c r="C107" s="213" t="s">
        <v>1618</v>
      </c>
      <c r="D107" s="213" t="s">
        <v>1307</v>
      </c>
      <c r="E107" s="214" t="s">
        <v>1619</v>
      </c>
      <c r="F107" s="206"/>
      <c r="G107" s="206"/>
      <c r="H107" s="206"/>
      <c r="I107" s="206"/>
      <c r="J107" s="206"/>
      <c r="K107" s="206"/>
      <c r="L107" s="206"/>
      <c r="M107" s="218"/>
      <c r="N107" s="218"/>
      <c r="O107" s="206"/>
      <c r="P107" s="206"/>
      <c r="Q107" s="206"/>
      <c r="R107" s="206"/>
      <c r="S107" s="206"/>
      <c r="T107" s="206"/>
      <c r="U107" s="206"/>
      <c r="V107" s="206"/>
      <c r="W107" s="206"/>
      <c r="X107" s="206"/>
      <c r="Y107" s="206"/>
      <c r="Z107" s="206"/>
      <c r="AA107" s="206"/>
      <c r="AB107" s="206"/>
    </row>
    <row r="108" spans="1:28" ht="24" customHeight="1">
      <c r="A108" s="1919"/>
      <c r="B108" s="219" t="s">
        <v>1620</v>
      </c>
      <c r="C108" s="219" t="s">
        <v>1621</v>
      </c>
      <c r="D108" s="219" t="s">
        <v>1622</v>
      </c>
      <c r="E108" s="220" t="s">
        <v>1623</v>
      </c>
      <c r="F108" s="206"/>
      <c r="G108" s="206"/>
      <c r="H108" s="206"/>
      <c r="I108" s="206"/>
      <c r="J108" s="206"/>
      <c r="K108" s="206"/>
      <c r="L108" s="206"/>
      <c r="M108" s="218"/>
      <c r="N108" s="218"/>
      <c r="O108" s="206"/>
      <c r="P108" s="206"/>
      <c r="Q108" s="206"/>
      <c r="R108" s="206"/>
      <c r="S108" s="206"/>
      <c r="T108" s="206"/>
      <c r="U108" s="206"/>
      <c r="V108" s="206"/>
      <c r="W108" s="206"/>
      <c r="X108" s="206"/>
      <c r="Y108" s="206"/>
      <c r="Z108" s="206"/>
      <c r="AA108" s="206"/>
      <c r="AB108" s="206"/>
    </row>
    <row r="109" spans="1:28" ht="24" customHeight="1">
      <c r="A109" s="2191" t="s">
        <v>1624</v>
      </c>
      <c r="B109" s="2192" t="s">
        <v>1625</v>
      </c>
      <c r="C109" s="2190" t="s">
        <v>1626</v>
      </c>
      <c r="D109" s="2173" t="s">
        <v>1627</v>
      </c>
      <c r="E109" s="217" t="s">
        <v>3992</v>
      </c>
      <c r="F109" s="206"/>
      <c r="G109" s="206"/>
      <c r="H109" s="206"/>
      <c r="I109" s="206"/>
      <c r="J109" s="206"/>
      <c r="K109" s="206"/>
      <c r="L109" s="206"/>
      <c r="M109" s="218"/>
      <c r="N109" s="218"/>
      <c r="O109" s="206"/>
      <c r="P109" s="206"/>
      <c r="Q109" s="206"/>
      <c r="R109" s="206"/>
      <c r="S109" s="206"/>
      <c r="T109" s="206"/>
      <c r="U109" s="206"/>
      <c r="V109" s="206"/>
      <c r="W109" s="206"/>
      <c r="X109" s="206"/>
      <c r="Y109" s="206"/>
      <c r="Z109" s="206"/>
      <c r="AA109" s="206"/>
      <c r="AB109" s="206"/>
    </row>
    <row r="110" spans="1:28" ht="24" customHeight="1">
      <c r="A110" s="1915"/>
      <c r="B110" s="1987"/>
      <c r="C110" s="1964"/>
      <c r="D110" s="1941"/>
      <c r="E110" s="217"/>
      <c r="F110" s="206"/>
      <c r="G110" s="206"/>
      <c r="H110" s="206"/>
      <c r="I110" s="206"/>
      <c r="J110" s="206"/>
      <c r="K110" s="206"/>
      <c r="L110" s="206"/>
      <c r="M110" s="218"/>
      <c r="N110" s="218"/>
      <c r="O110" s="206"/>
      <c r="P110" s="206"/>
      <c r="Q110" s="206"/>
      <c r="R110" s="206"/>
      <c r="S110" s="206"/>
      <c r="T110" s="206"/>
      <c r="U110" s="206"/>
      <c r="V110" s="206"/>
      <c r="W110" s="206"/>
      <c r="X110" s="206"/>
      <c r="Y110" s="206"/>
      <c r="Z110" s="206"/>
      <c r="AA110" s="206"/>
      <c r="AB110" s="206"/>
    </row>
    <row r="111" spans="1:28" ht="24" customHeight="1">
      <c r="A111" s="1915"/>
      <c r="B111" s="1987"/>
      <c r="C111" s="2190" t="s">
        <v>1628</v>
      </c>
      <c r="D111" s="1941"/>
      <c r="E111" s="220" t="s">
        <v>3993</v>
      </c>
      <c r="F111" s="206"/>
      <c r="G111" s="206"/>
      <c r="H111" s="206"/>
      <c r="I111" s="206"/>
      <c r="J111" s="206"/>
      <c r="K111" s="206"/>
      <c r="L111" s="206"/>
      <c r="M111" s="218"/>
      <c r="N111" s="218"/>
      <c r="O111" s="206"/>
      <c r="P111" s="206"/>
      <c r="Q111" s="206"/>
      <c r="R111" s="206"/>
      <c r="S111" s="206"/>
      <c r="T111" s="206"/>
      <c r="U111" s="206"/>
      <c r="V111" s="206"/>
      <c r="W111" s="206"/>
      <c r="X111" s="206"/>
      <c r="Y111" s="206"/>
      <c r="Z111" s="206"/>
      <c r="AA111" s="206"/>
      <c r="AB111" s="206"/>
    </row>
    <row r="112" spans="1:28" ht="24" customHeight="1">
      <c r="A112" s="2006"/>
      <c r="B112" s="2058"/>
      <c r="C112" s="1964"/>
      <c r="D112" s="1964"/>
      <c r="E112" s="220"/>
      <c r="F112" s="206"/>
      <c r="G112" s="206"/>
      <c r="H112" s="206"/>
      <c r="I112" s="206"/>
      <c r="J112" s="206"/>
      <c r="K112" s="206"/>
      <c r="L112" s="206"/>
      <c r="M112" s="218"/>
      <c r="N112" s="218"/>
      <c r="O112" s="206"/>
      <c r="P112" s="206"/>
      <c r="Q112" s="206"/>
      <c r="R112" s="206"/>
      <c r="S112" s="206"/>
      <c r="T112" s="206"/>
      <c r="U112" s="206"/>
      <c r="V112" s="206"/>
      <c r="W112" s="206"/>
      <c r="X112" s="206"/>
      <c r="Y112" s="206"/>
      <c r="Z112" s="206"/>
      <c r="AA112" s="206"/>
      <c r="AB112" s="206"/>
    </row>
    <row r="113" spans="1:28" ht="24" customHeight="1">
      <c r="A113" s="2122" t="s">
        <v>3994</v>
      </c>
      <c r="B113" s="213" t="s">
        <v>1629</v>
      </c>
      <c r="C113" s="213" t="s">
        <v>1300</v>
      </c>
      <c r="D113" s="213" t="s">
        <v>1300</v>
      </c>
      <c r="E113" s="242" t="s">
        <v>1301</v>
      </c>
      <c r="F113" s="206"/>
      <c r="G113" s="206"/>
      <c r="H113" s="206"/>
      <c r="I113" s="206"/>
      <c r="J113" s="206"/>
      <c r="K113" s="206"/>
      <c r="L113" s="206"/>
      <c r="M113" s="218"/>
      <c r="N113" s="218"/>
      <c r="O113" s="206"/>
      <c r="P113" s="206"/>
      <c r="Q113" s="206"/>
      <c r="R113" s="206"/>
      <c r="S113" s="206"/>
      <c r="T113" s="206"/>
      <c r="U113" s="206"/>
      <c r="V113" s="206"/>
      <c r="W113" s="206"/>
      <c r="X113" s="206"/>
      <c r="Y113" s="206"/>
      <c r="Z113" s="206"/>
      <c r="AA113" s="206"/>
      <c r="AB113" s="206"/>
    </row>
    <row r="114" spans="1:28" ht="24" customHeight="1">
      <c r="A114" s="1919"/>
      <c r="B114" s="215" t="s">
        <v>1630</v>
      </c>
      <c r="C114" s="213" t="s">
        <v>1631</v>
      </c>
      <c r="D114" s="213" t="s">
        <v>1524</v>
      </c>
      <c r="E114" s="214" t="s">
        <v>1632</v>
      </c>
      <c r="F114" s="206"/>
      <c r="G114" s="206"/>
      <c r="H114" s="206"/>
      <c r="I114" s="206"/>
      <c r="J114" s="206"/>
      <c r="K114" s="206"/>
      <c r="L114" s="206"/>
      <c r="M114" s="218"/>
      <c r="N114" s="218"/>
      <c r="O114" s="206"/>
      <c r="P114" s="206"/>
      <c r="Q114" s="206"/>
      <c r="R114" s="206"/>
      <c r="S114" s="206"/>
      <c r="T114" s="206"/>
      <c r="U114" s="206"/>
      <c r="V114" s="206"/>
      <c r="W114" s="206"/>
      <c r="X114" s="206"/>
      <c r="Y114" s="206"/>
      <c r="Z114" s="206"/>
      <c r="AA114" s="206"/>
      <c r="AB114" s="206"/>
    </row>
    <row r="115" spans="1:28" ht="24" customHeight="1">
      <c r="A115" s="2122" t="s">
        <v>3994</v>
      </c>
      <c r="B115" s="213" t="s">
        <v>1633</v>
      </c>
      <c r="C115" s="213" t="s">
        <v>1300</v>
      </c>
      <c r="D115" s="213" t="s">
        <v>1300</v>
      </c>
      <c r="E115" s="214" t="s">
        <v>1301</v>
      </c>
      <c r="F115" s="206"/>
      <c r="G115" s="206"/>
      <c r="H115" s="206"/>
      <c r="I115" s="206"/>
      <c r="J115" s="206"/>
      <c r="K115" s="206"/>
      <c r="L115" s="206"/>
      <c r="M115" s="218"/>
      <c r="N115" s="218"/>
      <c r="O115" s="206"/>
      <c r="P115" s="206"/>
      <c r="Q115" s="206"/>
      <c r="R115" s="206"/>
      <c r="S115" s="206"/>
      <c r="T115" s="206"/>
      <c r="U115" s="206"/>
      <c r="V115" s="206"/>
      <c r="W115" s="206"/>
      <c r="X115" s="206"/>
      <c r="Y115" s="206"/>
      <c r="Z115" s="206"/>
      <c r="AA115" s="206"/>
      <c r="AB115" s="206"/>
    </row>
    <row r="116" spans="1:28" ht="24" customHeight="1">
      <c r="A116" s="1919"/>
      <c r="B116" s="213" t="s">
        <v>1634</v>
      </c>
      <c r="C116" s="241" t="s">
        <v>1635</v>
      </c>
      <c r="D116" s="213" t="s">
        <v>1636</v>
      </c>
      <c r="E116" s="214" t="s">
        <v>1632</v>
      </c>
      <c r="F116" s="206"/>
      <c r="G116" s="206"/>
      <c r="H116" s="206"/>
      <c r="I116" s="206"/>
      <c r="J116" s="206"/>
      <c r="K116" s="206"/>
      <c r="L116" s="206"/>
      <c r="M116" s="218"/>
      <c r="N116" s="218"/>
      <c r="O116" s="206"/>
      <c r="P116" s="206"/>
      <c r="Q116" s="206"/>
      <c r="R116" s="206"/>
      <c r="S116" s="206"/>
      <c r="T116" s="206"/>
      <c r="U116" s="206"/>
      <c r="V116" s="206"/>
      <c r="W116" s="206"/>
      <c r="X116" s="206"/>
      <c r="Y116" s="206"/>
      <c r="Z116" s="206"/>
      <c r="AA116" s="206"/>
      <c r="AB116" s="206"/>
    </row>
    <row r="117" spans="1:28" ht="24" customHeight="1">
      <c r="A117" s="212" t="s">
        <v>1637</v>
      </c>
      <c r="B117" s="213" t="s">
        <v>1638</v>
      </c>
      <c r="C117" s="213" t="s">
        <v>1639</v>
      </c>
      <c r="D117" s="213" t="s">
        <v>1333</v>
      </c>
      <c r="E117" s="214" t="s">
        <v>1640</v>
      </c>
      <c r="F117" s="206"/>
      <c r="G117" s="206"/>
      <c r="H117" s="206"/>
      <c r="I117" s="206"/>
      <c r="J117" s="206"/>
      <c r="K117" s="206"/>
      <c r="L117" s="206"/>
      <c r="M117" s="218"/>
      <c r="N117" s="218"/>
      <c r="O117" s="206"/>
      <c r="P117" s="206"/>
      <c r="Q117" s="206"/>
      <c r="R117" s="206"/>
      <c r="S117" s="206"/>
      <c r="T117" s="206"/>
      <c r="U117" s="206"/>
      <c r="V117" s="206"/>
      <c r="W117" s="206"/>
      <c r="X117" s="206"/>
      <c r="Y117" s="206"/>
      <c r="Z117" s="206"/>
      <c r="AA117" s="206"/>
      <c r="AB117" s="206"/>
    </row>
    <row r="118" spans="1:28" ht="24" customHeight="1">
      <c r="A118" s="237" t="s">
        <v>1641</v>
      </c>
      <c r="B118" s="219" t="s">
        <v>1642</v>
      </c>
      <c r="C118" s="219" t="s">
        <v>1643</v>
      </c>
      <c r="D118" s="213" t="s">
        <v>1524</v>
      </c>
      <c r="E118" s="217" t="s">
        <v>1301</v>
      </c>
      <c r="F118" s="206"/>
      <c r="G118" s="206"/>
      <c r="H118" s="206"/>
      <c r="I118" s="206"/>
      <c r="J118" s="206"/>
      <c r="K118" s="206"/>
      <c r="L118" s="206"/>
      <c r="M118" s="218"/>
      <c r="N118" s="218"/>
      <c r="O118" s="206"/>
      <c r="P118" s="206"/>
      <c r="Q118" s="206"/>
      <c r="R118" s="206"/>
      <c r="S118" s="206"/>
      <c r="T118" s="206"/>
      <c r="U118" s="206"/>
      <c r="V118" s="206"/>
      <c r="W118" s="206"/>
      <c r="X118" s="206"/>
      <c r="Y118" s="206"/>
      <c r="Z118" s="206"/>
      <c r="AA118" s="206"/>
      <c r="AB118" s="206"/>
    </row>
    <row r="119" spans="1:28" ht="24" customHeight="1">
      <c r="A119" s="2126" t="s">
        <v>1644</v>
      </c>
      <c r="B119" s="2127" t="s">
        <v>1645</v>
      </c>
      <c r="C119" s="2128" t="s">
        <v>1300</v>
      </c>
      <c r="D119" s="2128" t="s">
        <v>1542</v>
      </c>
      <c r="E119" s="222" t="s">
        <v>1646</v>
      </c>
      <c r="F119" s="206"/>
      <c r="G119" s="206"/>
      <c r="H119" s="206"/>
      <c r="I119" s="206"/>
      <c r="J119" s="206"/>
      <c r="K119" s="206"/>
      <c r="L119" s="206"/>
      <c r="M119" s="218"/>
      <c r="N119" s="218"/>
      <c r="O119" s="206"/>
      <c r="P119" s="206"/>
      <c r="Q119" s="206"/>
      <c r="R119" s="206"/>
      <c r="S119" s="206"/>
      <c r="T119" s="206"/>
      <c r="U119" s="206"/>
      <c r="V119" s="206"/>
      <c r="W119" s="206"/>
      <c r="X119" s="206"/>
      <c r="Y119" s="206"/>
      <c r="Z119" s="206"/>
      <c r="AA119" s="206"/>
      <c r="AB119" s="206"/>
    </row>
    <row r="120" spans="1:28" ht="24" customHeight="1">
      <c r="A120" s="1964"/>
      <c r="B120" s="1964"/>
      <c r="C120" s="1964"/>
      <c r="D120" s="1964"/>
      <c r="E120" s="222" t="s">
        <v>1647</v>
      </c>
      <c r="F120" s="206"/>
      <c r="G120" s="206"/>
      <c r="H120" s="206"/>
      <c r="I120" s="206"/>
      <c r="J120" s="206"/>
      <c r="K120" s="206"/>
      <c r="L120" s="206"/>
      <c r="M120" s="218"/>
      <c r="N120" s="218"/>
      <c r="O120" s="206"/>
      <c r="P120" s="206"/>
      <c r="Q120" s="206"/>
      <c r="R120" s="206"/>
      <c r="S120" s="206"/>
      <c r="T120" s="206"/>
      <c r="U120" s="206"/>
      <c r="V120" s="206"/>
      <c r="W120" s="206"/>
      <c r="X120" s="206"/>
      <c r="Y120" s="206"/>
      <c r="Z120" s="206"/>
      <c r="AA120" s="206"/>
      <c r="AB120" s="206"/>
    </row>
    <row r="121" spans="1:28" ht="24" customHeight="1">
      <c r="A121" s="212" t="s">
        <v>1648</v>
      </c>
      <c r="B121" s="215" t="s">
        <v>1649</v>
      </c>
      <c r="C121" s="213" t="s">
        <v>1300</v>
      </c>
      <c r="D121" s="213" t="s">
        <v>1300</v>
      </c>
      <c r="E121" s="217"/>
      <c r="F121" s="206"/>
      <c r="G121" s="206"/>
      <c r="H121" s="206"/>
      <c r="I121" s="206"/>
      <c r="J121" s="206"/>
      <c r="K121" s="206"/>
      <c r="L121" s="206"/>
      <c r="M121" s="218"/>
      <c r="N121" s="218"/>
      <c r="O121" s="206"/>
      <c r="P121" s="206"/>
      <c r="Q121" s="206"/>
      <c r="R121" s="206"/>
      <c r="S121" s="206"/>
      <c r="T121" s="206"/>
      <c r="U121" s="206"/>
      <c r="V121" s="206"/>
      <c r="W121" s="206"/>
      <c r="X121" s="206"/>
      <c r="Y121" s="206"/>
      <c r="Z121" s="206"/>
      <c r="AA121" s="206"/>
      <c r="AB121" s="206"/>
    </row>
    <row r="122" spans="1:28" ht="24" customHeight="1">
      <c r="A122" s="237" t="s">
        <v>1650</v>
      </c>
      <c r="B122" s="215" t="s">
        <v>1651</v>
      </c>
      <c r="C122" s="213" t="s">
        <v>1300</v>
      </c>
      <c r="D122" s="213" t="s">
        <v>1300</v>
      </c>
      <c r="E122" s="214" t="s">
        <v>1301</v>
      </c>
      <c r="F122" s="206"/>
      <c r="G122" s="206"/>
      <c r="H122" s="206"/>
      <c r="I122" s="206"/>
      <c r="J122" s="206"/>
      <c r="K122" s="206"/>
      <c r="L122" s="206"/>
      <c r="M122" s="218"/>
      <c r="N122" s="218"/>
      <c r="O122" s="206"/>
      <c r="P122" s="206"/>
      <c r="Q122" s="206"/>
      <c r="R122" s="206"/>
      <c r="S122" s="206"/>
      <c r="T122" s="206"/>
      <c r="U122" s="206"/>
      <c r="V122" s="206"/>
      <c r="W122" s="206"/>
      <c r="X122" s="206"/>
      <c r="Y122" s="206"/>
      <c r="Z122" s="206"/>
      <c r="AA122" s="206"/>
      <c r="AB122" s="206"/>
    </row>
    <row r="123" spans="1:28" ht="24" customHeight="1">
      <c r="A123" s="212" t="s">
        <v>1652</v>
      </c>
      <c r="B123" s="215" t="s">
        <v>1653</v>
      </c>
      <c r="C123" s="213" t="s">
        <v>1300</v>
      </c>
      <c r="D123" s="213" t="s">
        <v>1300</v>
      </c>
      <c r="E123" s="214" t="s">
        <v>1301</v>
      </c>
      <c r="F123" s="206"/>
      <c r="G123" s="206"/>
      <c r="H123" s="206"/>
      <c r="I123" s="206"/>
      <c r="J123" s="206"/>
      <c r="K123" s="206"/>
      <c r="L123" s="206"/>
      <c r="M123" s="218"/>
      <c r="N123" s="218"/>
      <c r="O123" s="206"/>
      <c r="P123" s="206"/>
      <c r="Q123" s="206"/>
      <c r="R123" s="206"/>
      <c r="S123" s="206"/>
      <c r="T123" s="206"/>
      <c r="U123" s="206"/>
      <c r="V123" s="206"/>
      <c r="W123" s="206"/>
      <c r="X123" s="206"/>
      <c r="Y123" s="206"/>
      <c r="Z123" s="206"/>
      <c r="AA123" s="206"/>
      <c r="AB123" s="206"/>
    </row>
    <row r="124" spans="1:28" ht="24" customHeight="1">
      <c r="A124" s="2122" t="s">
        <v>1654</v>
      </c>
      <c r="B124" s="215" t="s">
        <v>1655</v>
      </c>
      <c r="C124" s="213" t="s">
        <v>1300</v>
      </c>
      <c r="D124" s="213" t="s">
        <v>1300</v>
      </c>
      <c r="E124" s="214" t="s">
        <v>1301</v>
      </c>
      <c r="F124" s="206"/>
      <c r="G124" s="206"/>
      <c r="H124" s="206"/>
      <c r="I124" s="206"/>
      <c r="J124" s="206"/>
      <c r="K124" s="206"/>
      <c r="L124" s="206"/>
      <c r="M124" s="218"/>
      <c r="N124" s="218"/>
      <c r="O124" s="206"/>
      <c r="P124" s="206"/>
      <c r="Q124" s="206"/>
      <c r="R124" s="206"/>
      <c r="S124" s="206"/>
      <c r="T124" s="206"/>
      <c r="U124" s="206"/>
      <c r="V124" s="206"/>
      <c r="W124" s="206"/>
      <c r="X124" s="206"/>
      <c r="Y124" s="206"/>
      <c r="Z124" s="206"/>
      <c r="AA124" s="206"/>
      <c r="AB124" s="206"/>
    </row>
    <row r="125" spans="1:28" ht="24" customHeight="1">
      <c r="A125" s="1919"/>
      <c r="B125" s="215" t="s">
        <v>1656</v>
      </c>
      <c r="C125" s="2173" t="s">
        <v>1657</v>
      </c>
      <c r="D125" s="2194" t="s">
        <v>3995</v>
      </c>
      <c r="E125" s="2172" t="s">
        <v>3996</v>
      </c>
      <c r="F125" s="206"/>
      <c r="G125" s="206"/>
      <c r="H125" s="206"/>
      <c r="I125" s="206"/>
      <c r="J125" s="206"/>
      <c r="K125" s="206"/>
      <c r="L125" s="206"/>
      <c r="M125" s="218"/>
      <c r="N125" s="218"/>
      <c r="O125" s="206"/>
      <c r="P125" s="206"/>
      <c r="Q125" s="206"/>
      <c r="R125" s="206"/>
      <c r="S125" s="206"/>
      <c r="T125" s="206"/>
      <c r="U125" s="206"/>
      <c r="V125" s="206"/>
      <c r="W125" s="206"/>
      <c r="X125" s="206"/>
      <c r="Y125" s="206"/>
      <c r="Z125" s="206"/>
      <c r="AA125" s="206"/>
      <c r="AB125" s="206"/>
    </row>
    <row r="126" spans="1:28" ht="24" customHeight="1">
      <c r="A126" s="1919"/>
      <c r="B126" s="215"/>
      <c r="C126" s="1964"/>
      <c r="D126" s="1964"/>
      <c r="E126" s="1964"/>
      <c r="F126" s="206"/>
      <c r="G126" s="206"/>
      <c r="H126" s="206"/>
      <c r="I126" s="206"/>
      <c r="J126" s="206"/>
      <c r="K126" s="206"/>
      <c r="L126" s="206"/>
      <c r="M126" s="218"/>
      <c r="N126" s="218"/>
      <c r="O126" s="206"/>
      <c r="P126" s="206"/>
      <c r="Q126" s="206"/>
      <c r="R126" s="206"/>
      <c r="S126" s="206"/>
      <c r="T126" s="206"/>
      <c r="U126" s="206"/>
      <c r="V126" s="206"/>
      <c r="W126" s="206"/>
      <c r="X126" s="206"/>
      <c r="Y126" s="206"/>
      <c r="Z126" s="206"/>
      <c r="AA126" s="206"/>
      <c r="AB126" s="206"/>
    </row>
    <row r="127" spans="1:28" ht="24" customHeight="1">
      <c r="A127" s="244" t="s">
        <v>1301</v>
      </c>
      <c r="B127" s="215" t="s">
        <v>1658</v>
      </c>
      <c r="C127" s="2173" t="s">
        <v>1659</v>
      </c>
      <c r="D127" s="2173" t="s">
        <v>1660</v>
      </c>
      <c r="E127" s="2175" t="s">
        <v>1661</v>
      </c>
      <c r="F127" s="206"/>
      <c r="G127" s="206"/>
      <c r="H127" s="206"/>
      <c r="I127" s="206"/>
      <c r="J127" s="206"/>
      <c r="K127" s="206"/>
      <c r="L127" s="206"/>
      <c r="M127" s="218"/>
      <c r="N127" s="218"/>
      <c r="O127" s="206"/>
      <c r="P127" s="206"/>
      <c r="Q127" s="206"/>
      <c r="R127" s="206"/>
      <c r="S127" s="206"/>
      <c r="T127" s="206"/>
      <c r="U127" s="206"/>
      <c r="V127" s="206"/>
      <c r="W127" s="206"/>
      <c r="X127" s="206"/>
      <c r="Y127" s="206"/>
      <c r="Z127" s="206"/>
      <c r="AA127" s="206"/>
      <c r="AB127" s="206"/>
    </row>
    <row r="128" spans="1:28" ht="24" customHeight="1">
      <c r="A128" s="244"/>
      <c r="B128" s="215"/>
      <c r="C128" s="2174"/>
      <c r="D128" s="2174"/>
      <c r="E128" s="2176"/>
      <c r="F128" s="206"/>
      <c r="G128" s="206"/>
      <c r="H128" s="206"/>
      <c r="I128" s="206"/>
      <c r="J128" s="206"/>
      <c r="K128" s="206"/>
      <c r="L128" s="206"/>
      <c r="M128" s="218"/>
      <c r="N128" s="218"/>
      <c r="O128" s="206"/>
      <c r="P128" s="206"/>
      <c r="Q128" s="206"/>
      <c r="R128" s="206"/>
      <c r="S128" s="206"/>
      <c r="T128" s="206"/>
      <c r="U128" s="206"/>
      <c r="V128" s="206"/>
      <c r="W128" s="206"/>
      <c r="X128" s="206"/>
      <c r="Y128" s="206"/>
      <c r="Z128" s="206"/>
      <c r="AA128" s="206"/>
      <c r="AB128" s="206"/>
    </row>
    <row r="129" spans="1:28" ht="24" customHeight="1">
      <c r="A129" s="244"/>
      <c r="B129" s="215"/>
      <c r="C129" s="2174"/>
      <c r="D129" s="2174"/>
      <c r="E129" s="2176"/>
      <c r="F129" s="206"/>
      <c r="G129" s="206"/>
      <c r="H129" s="206"/>
      <c r="I129" s="206"/>
      <c r="J129" s="206"/>
      <c r="K129" s="206"/>
      <c r="L129" s="206"/>
      <c r="M129" s="218"/>
      <c r="N129" s="218"/>
      <c r="O129" s="206"/>
      <c r="P129" s="206"/>
      <c r="Q129" s="206"/>
      <c r="R129" s="206"/>
      <c r="S129" s="206"/>
      <c r="T129" s="206"/>
      <c r="U129" s="206"/>
      <c r="V129" s="206"/>
      <c r="W129" s="206"/>
      <c r="X129" s="206"/>
      <c r="Y129" s="206"/>
      <c r="Z129" s="206"/>
      <c r="AA129" s="206"/>
      <c r="AB129" s="206"/>
    </row>
    <row r="130" spans="1:28" ht="24" customHeight="1">
      <c r="A130" s="244"/>
      <c r="B130" s="215"/>
      <c r="C130" s="2174"/>
      <c r="D130" s="2174"/>
      <c r="E130" s="2176"/>
      <c r="F130" s="206"/>
      <c r="G130" s="206"/>
      <c r="H130" s="206"/>
      <c r="I130" s="206"/>
      <c r="J130" s="206"/>
      <c r="K130" s="206"/>
      <c r="L130" s="206"/>
      <c r="M130" s="218"/>
      <c r="N130" s="218"/>
      <c r="O130" s="206"/>
      <c r="P130" s="206"/>
      <c r="Q130" s="206"/>
      <c r="R130" s="206"/>
      <c r="S130" s="206"/>
      <c r="T130" s="206"/>
      <c r="U130" s="206"/>
      <c r="V130" s="206"/>
      <c r="W130" s="206"/>
      <c r="X130" s="206"/>
      <c r="Y130" s="206"/>
      <c r="Z130" s="206"/>
      <c r="AA130" s="206"/>
      <c r="AB130" s="206"/>
    </row>
    <row r="131" spans="1:28" ht="24" customHeight="1">
      <c r="A131" s="244"/>
      <c r="B131" s="215"/>
      <c r="C131" s="1964"/>
      <c r="D131" s="1964"/>
      <c r="E131" s="1964"/>
      <c r="F131" s="206"/>
      <c r="G131" s="206"/>
      <c r="H131" s="206"/>
      <c r="I131" s="206"/>
      <c r="J131" s="206"/>
      <c r="K131" s="206"/>
      <c r="L131" s="206"/>
      <c r="M131" s="218"/>
      <c r="N131" s="218"/>
      <c r="O131" s="206"/>
      <c r="P131" s="206"/>
      <c r="Q131" s="206"/>
      <c r="R131" s="206"/>
      <c r="S131" s="206"/>
      <c r="T131" s="206"/>
      <c r="U131" s="206"/>
      <c r="V131" s="206"/>
      <c r="W131" s="206"/>
      <c r="X131" s="206"/>
      <c r="Y131" s="206"/>
      <c r="Z131" s="206"/>
      <c r="AA131" s="206"/>
      <c r="AB131" s="206"/>
    </row>
    <row r="132" spans="1:28" ht="24" customHeight="1">
      <c r="A132" s="245" t="s">
        <v>1662</v>
      </c>
      <c r="B132" s="215" t="s">
        <v>1663</v>
      </c>
      <c r="C132" s="213" t="s">
        <v>1300</v>
      </c>
      <c r="D132" s="213" t="s">
        <v>1300</v>
      </c>
      <c r="E132" s="246"/>
      <c r="F132" s="206"/>
      <c r="G132" s="206"/>
      <c r="H132" s="206"/>
      <c r="I132" s="206"/>
      <c r="J132" s="206"/>
      <c r="K132" s="206"/>
      <c r="L132" s="206"/>
      <c r="M132" s="218"/>
      <c r="N132" s="218"/>
      <c r="O132" s="206"/>
      <c r="P132" s="206"/>
      <c r="Q132" s="206"/>
      <c r="R132" s="206"/>
      <c r="S132" s="206"/>
      <c r="T132" s="206"/>
      <c r="U132" s="206"/>
      <c r="V132" s="206"/>
      <c r="W132" s="206"/>
      <c r="X132" s="206"/>
      <c r="Y132" s="206"/>
      <c r="Z132" s="206"/>
      <c r="AA132" s="206"/>
      <c r="AB132" s="206"/>
    </row>
    <row r="133" spans="1:28" ht="24" customHeight="1">
      <c r="A133" s="2162" t="s">
        <v>1664</v>
      </c>
      <c r="B133" s="215" t="s">
        <v>1665</v>
      </c>
      <c r="C133" s="247" t="s">
        <v>1666</v>
      </c>
      <c r="D133" s="2163" t="s">
        <v>1667</v>
      </c>
      <c r="E133" s="246" t="s">
        <v>1668</v>
      </c>
      <c r="F133" s="206"/>
      <c r="G133" s="206"/>
      <c r="H133" s="206"/>
      <c r="I133" s="206"/>
      <c r="J133" s="206"/>
      <c r="K133" s="206"/>
      <c r="L133" s="206"/>
      <c r="M133" s="218"/>
      <c r="N133" s="218"/>
      <c r="O133" s="206"/>
      <c r="P133" s="206"/>
      <c r="Q133" s="206"/>
      <c r="R133" s="206"/>
      <c r="S133" s="206"/>
      <c r="T133" s="206"/>
      <c r="U133" s="206"/>
      <c r="V133" s="206"/>
      <c r="W133" s="206"/>
      <c r="X133" s="206"/>
      <c r="Y133" s="206"/>
      <c r="Z133" s="206"/>
      <c r="AA133" s="206"/>
      <c r="AB133" s="206"/>
    </row>
    <row r="134" spans="1:28" ht="24" customHeight="1">
      <c r="A134" s="1915"/>
      <c r="B134" s="215"/>
      <c r="C134" s="247" t="s">
        <v>1669</v>
      </c>
      <c r="D134" s="1915"/>
      <c r="E134" s="246" t="s">
        <v>1670</v>
      </c>
      <c r="F134" s="206"/>
      <c r="G134" s="206"/>
      <c r="H134" s="206"/>
      <c r="I134" s="206"/>
      <c r="J134" s="206"/>
      <c r="K134" s="206"/>
      <c r="L134" s="206"/>
      <c r="M134" s="218"/>
      <c r="N134" s="218"/>
      <c r="O134" s="206"/>
      <c r="P134" s="206"/>
      <c r="Q134" s="206"/>
      <c r="R134" s="206"/>
      <c r="S134" s="206"/>
      <c r="T134" s="206"/>
      <c r="U134" s="206"/>
      <c r="V134" s="206"/>
      <c r="W134" s="206"/>
      <c r="X134" s="206"/>
      <c r="Y134" s="206"/>
      <c r="Z134" s="206"/>
      <c r="AA134" s="206"/>
      <c r="AB134" s="206"/>
    </row>
    <row r="135" spans="1:28" ht="24" customHeight="1">
      <c r="A135" s="2168" t="s">
        <v>1671</v>
      </c>
      <c r="B135" s="215" t="s">
        <v>1672</v>
      </c>
      <c r="C135" s="2165" t="s">
        <v>1673</v>
      </c>
      <c r="D135" s="2163" t="s">
        <v>1674</v>
      </c>
      <c r="E135" s="2167" t="s">
        <v>1675</v>
      </c>
      <c r="F135" s="206"/>
      <c r="G135" s="206"/>
      <c r="H135" s="206"/>
      <c r="I135" s="206"/>
      <c r="J135" s="206"/>
      <c r="K135" s="206"/>
      <c r="L135" s="206"/>
      <c r="M135" s="218"/>
      <c r="N135" s="218"/>
      <c r="O135" s="206"/>
      <c r="P135" s="206"/>
      <c r="Q135" s="206"/>
      <c r="R135" s="206"/>
      <c r="S135" s="206"/>
      <c r="T135" s="206"/>
      <c r="U135" s="206"/>
      <c r="V135" s="206"/>
      <c r="W135" s="206"/>
      <c r="X135" s="206"/>
      <c r="Y135" s="206"/>
      <c r="Z135" s="206"/>
      <c r="AA135" s="206"/>
      <c r="AB135" s="206"/>
    </row>
    <row r="136" spans="1:28" ht="24" customHeight="1">
      <c r="A136" s="1915"/>
      <c r="B136" s="215"/>
      <c r="C136" s="2166"/>
      <c r="D136" s="2164"/>
      <c r="E136" s="1941"/>
      <c r="F136" s="206"/>
      <c r="G136" s="206"/>
      <c r="H136" s="206"/>
      <c r="I136" s="206"/>
      <c r="J136" s="206"/>
      <c r="K136" s="206"/>
      <c r="L136" s="206"/>
      <c r="M136" s="218"/>
      <c r="N136" s="218"/>
      <c r="O136" s="206"/>
      <c r="P136" s="206"/>
      <c r="Q136" s="206"/>
      <c r="R136" s="206"/>
      <c r="S136" s="206"/>
      <c r="T136" s="206"/>
      <c r="U136" s="206"/>
      <c r="V136" s="206"/>
      <c r="W136" s="206"/>
      <c r="X136" s="206"/>
      <c r="Y136" s="206"/>
      <c r="Z136" s="206"/>
      <c r="AA136" s="206"/>
      <c r="AB136" s="206"/>
    </row>
    <row r="137" spans="1:28" ht="24" customHeight="1">
      <c r="A137" s="1915"/>
      <c r="B137" s="249"/>
      <c r="C137" s="1941"/>
      <c r="D137" s="1915"/>
      <c r="E137" s="1941"/>
      <c r="F137" s="206"/>
      <c r="G137" s="206"/>
      <c r="H137" s="206"/>
      <c r="I137" s="206"/>
      <c r="J137" s="206"/>
      <c r="K137" s="206"/>
      <c r="L137" s="206"/>
      <c r="M137" s="218"/>
      <c r="N137" s="218"/>
      <c r="O137" s="206"/>
      <c r="P137" s="206"/>
      <c r="Q137" s="206"/>
      <c r="R137" s="206"/>
      <c r="S137" s="206"/>
      <c r="T137" s="206"/>
      <c r="U137" s="206"/>
      <c r="V137" s="206"/>
      <c r="W137" s="206"/>
      <c r="X137" s="206"/>
      <c r="Y137" s="206"/>
      <c r="Z137" s="206"/>
      <c r="AA137" s="206"/>
      <c r="AB137" s="206"/>
    </row>
    <row r="138" spans="1:28" ht="24" customHeight="1">
      <c r="A138" s="250" t="s">
        <v>1676</v>
      </c>
      <c r="B138" s="243" t="s">
        <v>1677</v>
      </c>
      <c r="C138" s="251" t="s">
        <v>1678</v>
      </c>
      <c r="D138" s="252"/>
      <c r="E138" s="251" t="s">
        <v>1679</v>
      </c>
      <c r="F138" s="206"/>
      <c r="G138" s="206"/>
      <c r="H138" s="206"/>
      <c r="I138" s="206"/>
      <c r="J138" s="206"/>
      <c r="K138" s="206"/>
      <c r="L138" s="206"/>
      <c r="M138" s="218"/>
      <c r="N138" s="218"/>
      <c r="O138" s="206"/>
      <c r="P138" s="206"/>
      <c r="Q138" s="206"/>
      <c r="R138" s="206"/>
      <c r="S138" s="206"/>
      <c r="T138" s="206"/>
      <c r="U138" s="206"/>
      <c r="V138" s="206"/>
      <c r="W138" s="206"/>
      <c r="X138" s="206"/>
      <c r="Y138" s="206"/>
      <c r="Z138" s="206"/>
      <c r="AA138" s="206"/>
      <c r="AB138" s="206"/>
    </row>
    <row r="139" spans="1:28" ht="24" customHeight="1">
      <c r="A139" s="2168" t="s">
        <v>1680</v>
      </c>
      <c r="B139" s="215" t="s">
        <v>1681</v>
      </c>
      <c r="C139" s="213" t="s">
        <v>1300</v>
      </c>
      <c r="D139" s="213" t="s">
        <v>1300</v>
      </c>
      <c r="E139" s="213"/>
      <c r="F139" s="206"/>
      <c r="G139" s="206"/>
      <c r="H139" s="206"/>
      <c r="I139" s="206"/>
      <c r="J139" s="206"/>
      <c r="K139" s="206"/>
      <c r="L139" s="206"/>
      <c r="M139" s="218"/>
      <c r="N139" s="218"/>
      <c r="O139" s="206"/>
      <c r="P139" s="206"/>
      <c r="Q139" s="206"/>
      <c r="R139" s="206"/>
      <c r="S139" s="206"/>
      <c r="T139" s="206"/>
      <c r="U139" s="206"/>
      <c r="V139" s="206"/>
      <c r="W139" s="206"/>
      <c r="X139" s="206"/>
      <c r="Y139" s="206"/>
      <c r="Z139" s="206"/>
      <c r="AA139" s="206"/>
      <c r="AB139" s="206"/>
    </row>
    <row r="140" spans="1:28" ht="24" customHeight="1">
      <c r="A140" s="1919"/>
      <c r="B140" s="215"/>
      <c r="C140" s="213"/>
      <c r="D140" s="213"/>
      <c r="E140" s="213"/>
      <c r="F140" s="253"/>
      <c r="G140" s="206"/>
      <c r="H140" s="206"/>
      <c r="I140" s="206"/>
      <c r="J140" s="206"/>
      <c r="K140" s="206"/>
      <c r="L140" s="206"/>
      <c r="M140" s="218"/>
      <c r="N140" s="218"/>
      <c r="O140" s="206"/>
      <c r="P140" s="206"/>
      <c r="Q140" s="206"/>
      <c r="R140" s="206"/>
      <c r="S140" s="206"/>
      <c r="T140" s="206"/>
      <c r="U140" s="206"/>
      <c r="V140" s="206"/>
      <c r="W140" s="206"/>
      <c r="X140" s="206"/>
      <c r="Y140" s="206"/>
      <c r="Z140" s="206"/>
      <c r="AA140" s="206"/>
      <c r="AB140" s="206"/>
    </row>
    <row r="141" spans="1:28" ht="24" customHeight="1">
      <c r="A141" s="1919"/>
      <c r="B141" s="215" t="s">
        <v>1682</v>
      </c>
      <c r="C141" s="213" t="s">
        <v>1683</v>
      </c>
      <c r="D141" s="213" t="s">
        <v>1684</v>
      </c>
      <c r="E141" s="213" t="s">
        <v>1685</v>
      </c>
      <c r="F141" s="253"/>
      <c r="G141" s="206"/>
      <c r="H141" s="206"/>
      <c r="I141" s="206"/>
      <c r="J141" s="206"/>
      <c r="K141" s="206"/>
      <c r="L141" s="206"/>
      <c r="M141" s="218"/>
      <c r="N141" s="218"/>
      <c r="O141" s="206"/>
      <c r="P141" s="206"/>
      <c r="Q141" s="206"/>
      <c r="R141" s="206"/>
      <c r="S141" s="206"/>
      <c r="T141" s="206"/>
      <c r="U141" s="206"/>
      <c r="V141" s="206"/>
      <c r="W141" s="206"/>
      <c r="X141" s="206"/>
      <c r="Y141" s="206"/>
      <c r="Z141" s="206"/>
      <c r="AA141" s="206"/>
      <c r="AB141" s="206"/>
    </row>
    <row r="142" spans="1:28" ht="24" customHeight="1">
      <c r="A142" s="248"/>
      <c r="B142" s="215" t="s">
        <v>1686</v>
      </c>
      <c r="C142" s="2130" t="s">
        <v>1687</v>
      </c>
      <c r="D142" s="2134" t="s">
        <v>1688</v>
      </c>
      <c r="E142" s="2130" t="s">
        <v>1689</v>
      </c>
      <c r="F142" s="253"/>
      <c r="G142" s="206"/>
      <c r="H142" s="206"/>
      <c r="I142" s="206"/>
      <c r="J142" s="206"/>
      <c r="K142" s="206"/>
      <c r="L142" s="206"/>
      <c r="M142" s="218"/>
      <c r="N142" s="218"/>
      <c r="O142" s="206"/>
      <c r="P142" s="206"/>
      <c r="Q142" s="206"/>
      <c r="R142" s="206"/>
      <c r="S142" s="206"/>
      <c r="T142" s="206"/>
      <c r="U142" s="206"/>
      <c r="V142" s="206"/>
      <c r="W142" s="206"/>
      <c r="X142" s="206"/>
      <c r="Y142" s="206"/>
      <c r="Z142" s="206"/>
      <c r="AA142" s="206"/>
      <c r="AB142" s="206"/>
    </row>
    <row r="143" spans="1:28" ht="24" customHeight="1">
      <c r="A143" s="248"/>
      <c r="B143" s="215"/>
      <c r="C143" s="1919"/>
      <c r="D143" s="1919"/>
      <c r="E143" s="1919"/>
      <c r="F143" s="253"/>
      <c r="G143" s="206"/>
      <c r="H143" s="206"/>
      <c r="I143" s="206"/>
      <c r="J143" s="206"/>
      <c r="K143" s="206"/>
      <c r="L143" s="206"/>
      <c r="M143" s="218"/>
      <c r="N143" s="218"/>
      <c r="O143" s="206"/>
      <c r="P143" s="206"/>
      <c r="Q143" s="206"/>
      <c r="R143" s="206"/>
      <c r="S143" s="206"/>
      <c r="T143" s="206"/>
      <c r="U143" s="206"/>
      <c r="V143" s="206"/>
      <c r="W143" s="206"/>
      <c r="X143" s="206"/>
      <c r="Y143" s="206"/>
      <c r="Z143" s="206"/>
      <c r="AA143" s="206"/>
      <c r="AB143" s="206"/>
    </row>
    <row r="144" spans="1:28" ht="24" customHeight="1">
      <c r="A144" s="248"/>
      <c r="B144" s="2129" t="s">
        <v>1690</v>
      </c>
      <c r="C144" s="2130" t="s">
        <v>1691</v>
      </c>
      <c r="D144" s="2130" t="s">
        <v>1692</v>
      </c>
      <c r="E144" s="2130" t="s">
        <v>1693</v>
      </c>
      <c r="F144" s="253"/>
      <c r="G144" s="206"/>
      <c r="H144" s="206"/>
      <c r="I144" s="206"/>
      <c r="J144" s="206"/>
      <c r="K144" s="206"/>
      <c r="L144" s="206"/>
      <c r="M144" s="218"/>
      <c r="N144" s="218"/>
      <c r="O144" s="206"/>
      <c r="P144" s="206"/>
      <c r="Q144" s="206"/>
      <c r="R144" s="206"/>
      <c r="S144" s="206"/>
      <c r="T144" s="206"/>
      <c r="U144" s="206"/>
      <c r="V144" s="206"/>
      <c r="W144" s="206"/>
      <c r="X144" s="206"/>
      <c r="Y144" s="206"/>
      <c r="Z144" s="206"/>
      <c r="AA144" s="206"/>
      <c r="AB144" s="206"/>
    </row>
    <row r="145" spans="1:28" ht="24" customHeight="1">
      <c r="A145" s="248"/>
      <c r="B145" s="1919"/>
      <c r="C145" s="1919"/>
      <c r="D145" s="1919"/>
      <c r="E145" s="1919"/>
      <c r="F145" s="253"/>
      <c r="G145" s="206"/>
      <c r="H145" s="206"/>
      <c r="I145" s="206"/>
      <c r="J145" s="206"/>
      <c r="K145" s="206"/>
      <c r="L145" s="206"/>
      <c r="M145" s="218"/>
      <c r="N145" s="218"/>
      <c r="O145" s="206"/>
      <c r="P145" s="206"/>
      <c r="Q145" s="206"/>
      <c r="R145" s="206"/>
      <c r="S145" s="206"/>
      <c r="T145" s="206"/>
      <c r="U145" s="206"/>
      <c r="V145" s="206"/>
      <c r="W145" s="206"/>
      <c r="X145" s="206"/>
      <c r="Y145" s="206"/>
      <c r="Z145" s="206"/>
      <c r="AA145" s="206"/>
      <c r="AB145" s="206"/>
    </row>
    <row r="146" spans="1:28" ht="24" customHeight="1">
      <c r="A146" s="248"/>
      <c r="B146" s="1919"/>
      <c r="C146" s="1919"/>
      <c r="D146" s="1919"/>
      <c r="E146" s="1919"/>
      <c r="F146" s="253"/>
      <c r="G146" s="206"/>
      <c r="H146" s="206"/>
      <c r="I146" s="206"/>
      <c r="J146" s="206"/>
      <c r="K146" s="206"/>
      <c r="L146" s="206"/>
      <c r="M146" s="218"/>
      <c r="N146" s="218"/>
      <c r="O146" s="206"/>
      <c r="P146" s="206"/>
      <c r="Q146" s="206"/>
      <c r="R146" s="206"/>
      <c r="S146" s="206"/>
      <c r="T146" s="206"/>
      <c r="U146" s="206"/>
      <c r="V146" s="206"/>
      <c r="W146" s="206"/>
      <c r="X146" s="206"/>
      <c r="Y146" s="206"/>
      <c r="Z146" s="206"/>
      <c r="AA146" s="206"/>
      <c r="AB146" s="206"/>
    </row>
    <row r="147" spans="1:28" ht="24" customHeight="1">
      <c r="A147" s="248"/>
      <c r="B147" s="1919"/>
      <c r="C147" s="1919"/>
      <c r="D147" s="1919"/>
      <c r="E147" s="1919"/>
      <c r="F147" s="253"/>
      <c r="G147" s="206"/>
      <c r="H147" s="206"/>
      <c r="I147" s="206"/>
      <c r="J147" s="206"/>
      <c r="K147" s="206"/>
      <c r="L147" s="206"/>
      <c r="M147" s="218"/>
      <c r="N147" s="218"/>
      <c r="O147" s="206"/>
      <c r="P147" s="206"/>
      <c r="Q147" s="206"/>
      <c r="R147" s="206"/>
      <c r="S147" s="206"/>
      <c r="T147" s="206"/>
      <c r="U147" s="206"/>
      <c r="V147" s="206"/>
      <c r="W147" s="206"/>
      <c r="X147" s="206"/>
      <c r="Y147" s="206"/>
      <c r="Z147" s="206"/>
      <c r="AA147" s="206"/>
      <c r="AB147" s="206"/>
    </row>
    <row r="148" spans="1:28" ht="24" customHeight="1">
      <c r="A148" s="248"/>
      <c r="B148" s="1919"/>
      <c r="C148" s="1919"/>
      <c r="D148" s="1919"/>
      <c r="E148" s="1919"/>
      <c r="F148" s="253"/>
      <c r="G148" s="206"/>
      <c r="H148" s="206"/>
      <c r="I148" s="206"/>
      <c r="J148" s="206"/>
      <c r="K148" s="206"/>
      <c r="L148" s="206"/>
      <c r="M148" s="218"/>
      <c r="N148" s="218"/>
      <c r="O148" s="206"/>
      <c r="P148" s="206"/>
      <c r="Q148" s="206"/>
      <c r="R148" s="206"/>
      <c r="S148" s="206"/>
      <c r="T148" s="206"/>
      <c r="U148" s="206"/>
      <c r="V148" s="206"/>
      <c r="W148" s="206"/>
      <c r="X148" s="206"/>
      <c r="Y148" s="206"/>
      <c r="Z148" s="206"/>
      <c r="AA148" s="206"/>
      <c r="AB148" s="206"/>
    </row>
    <row r="149" spans="1:28" ht="24" customHeight="1">
      <c r="A149" s="248"/>
      <c r="B149" s="1919"/>
      <c r="C149" s="1919"/>
      <c r="D149" s="1919"/>
      <c r="E149" s="1919"/>
      <c r="F149" s="253"/>
      <c r="G149" s="206"/>
      <c r="H149" s="206"/>
      <c r="I149" s="206"/>
      <c r="J149" s="206"/>
      <c r="K149" s="206"/>
      <c r="L149" s="206"/>
      <c r="M149" s="218"/>
      <c r="N149" s="218"/>
      <c r="O149" s="206"/>
      <c r="P149" s="206"/>
      <c r="Q149" s="206"/>
      <c r="R149" s="206"/>
      <c r="S149" s="206"/>
      <c r="T149" s="206"/>
      <c r="U149" s="206"/>
      <c r="V149" s="206"/>
      <c r="W149" s="206"/>
      <c r="X149" s="206"/>
      <c r="Y149" s="206"/>
      <c r="Z149" s="206"/>
      <c r="AA149" s="206"/>
      <c r="AB149" s="206"/>
    </row>
    <row r="150" spans="1:28" ht="24" customHeight="1">
      <c r="A150" s="248"/>
      <c r="B150" s="215" t="s">
        <v>1694</v>
      </c>
      <c r="C150" s="213" t="s">
        <v>1695</v>
      </c>
      <c r="D150" s="213" t="s">
        <v>1692</v>
      </c>
      <c r="E150" s="213" t="s">
        <v>1696</v>
      </c>
      <c r="F150" s="253"/>
      <c r="G150" s="206"/>
      <c r="H150" s="206"/>
      <c r="I150" s="206"/>
      <c r="J150" s="206"/>
      <c r="K150" s="206"/>
      <c r="L150" s="206"/>
      <c r="M150" s="218"/>
      <c r="N150" s="218"/>
      <c r="O150" s="206"/>
      <c r="P150" s="206"/>
      <c r="Q150" s="206"/>
      <c r="R150" s="206"/>
      <c r="S150" s="206"/>
      <c r="T150" s="206"/>
      <c r="U150" s="206"/>
      <c r="V150" s="206"/>
      <c r="W150" s="206"/>
      <c r="X150" s="206"/>
      <c r="Y150" s="206"/>
      <c r="Z150" s="206"/>
      <c r="AA150" s="206"/>
      <c r="AB150" s="206"/>
    </row>
    <row r="151" spans="1:28" ht="24" customHeight="1">
      <c r="A151" s="248"/>
      <c r="B151" s="215" t="s">
        <v>1697</v>
      </c>
      <c r="C151" s="213" t="s">
        <v>1698</v>
      </c>
      <c r="D151" s="213" t="s">
        <v>1699</v>
      </c>
      <c r="E151" s="213" t="s">
        <v>1700</v>
      </c>
      <c r="F151" s="253"/>
      <c r="G151" s="206"/>
      <c r="H151" s="206"/>
      <c r="I151" s="206"/>
      <c r="J151" s="206"/>
      <c r="K151" s="206"/>
      <c r="L151" s="206"/>
      <c r="M151" s="218"/>
      <c r="N151" s="218"/>
      <c r="O151" s="206"/>
      <c r="P151" s="206"/>
      <c r="Q151" s="206"/>
      <c r="R151" s="206"/>
      <c r="S151" s="206"/>
      <c r="T151" s="206"/>
      <c r="U151" s="206"/>
      <c r="V151" s="206"/>
      <c r="W151" s="206"/>
      <c r="X151" s="206"/>
      <c r="Y151" s="206"/>
      <c r="Z151" s="206"/>
      <c r="AA151" s="206"/>
      <c r="AB151" s="206"/>
    </row>
    <row r="152" spans="1:28" ht="24" customHeight="1">
      <c r="A152" s="248"/>
      <c r="B152" s="215" t="s">
        <v>1701</v>
      </c>
      <c r="C152" s="2130" t="s">
        <v>1702</v>
      </c>
      <c r="D152" s="2130" t="s">
        <v>1327</v>
      </c>
      <c r="E152" s="2130" t="s">
        <v>1703</v>
      </c>
      <c r="F152" s="253"/>
      <c r="G152" s="206"/>
      <c r="H152" s="206"/>
      <c r="I152" s="206"/>
      <c r="J152" s="206"/>
      <c r="K152" s="206"/>
      <c r="L152" s="206"/>
      <c r="M152" s="218"/>
      <c r="N152" s="218"/>
      <c r="O152" s="206"/>
      <c r="P152" s="206"/>
      <c r="Q152" s="206"/>
      <c r="R152" s="206"/>
      <c r="S152" s="206"/>
      <c r="T152" s="206"/>
      <c r="U152" s="206"/>
      <c r="V152" s="206"/>
      <c r="W152" s="206"/>
      <c r="X152" s="206"/>
      <c r="Y152" s="206"/>
      <c r="Z152" s="206"/>
      <c r="AA152" s="206"/>
      <c r="AB152" s="206"/>
    </row>
    <row r="153" spans="1:28" ht="24" customHeight="1">
      <c r="A153" s="248"/>
      <c r="B153" s="215"/>
      <c r="C153" s="1919"/>
      <c r="D153" s="1919"/>
      <c r="E153" s="1919"/>
      <c r="F153" s="218"/>
      <c r="G153" s="206"/>
      <c r="H153" s="206"/>
      <c r="I153" s="206"/>
      <c r="J153" s="206"/>
      <c r="K153" s="206"/>
      <c r="L153" s="206"/>
      <c r="M153" s="218"/>
      <c r="N153" s="218"/>
      <c r="O153" s="206"/>
      <c r="P153" s="206"/>
      <c r="Q153" s="206"/>
      <c r="R153" s="206"/>
      <c r="S153" s="206"/>
      <c r="T153" s="206"/>
      <c r="U153" s="206"/>
      <c r="V153" s="206"/>
      <c r="W153" s="206"/>
      <c r="X153" s="206"/>
      <c r="Y153" s="206"/>
      <c r="Z153" s="206"/>
      <c r="AA153" s="206"/>
      <c r="AB153" s="206"/>
    </row>
    <row r="154" spans="1:28" ht="24" customHeight="1">
      <c r="A154" s="2168" t="s">
        <v>1704</v>
      </c>
      <c r="B154" s="2129" t="s">
        <v>1705</v>
      </c>
      <c r="C154" s="2130" t="s">
        <v>1706</v>
      </c>
      <c r="D154" s="2130" t="s">
        <v>1707</v>
      </c>
      <c r="E154" s="2130" t="s">
        <v>1708</v>
      </c>
      <c r="F154" s="254"/>
      <c r="G154" s="206"/>
      <c r="H154" s="206"/>
      <c r="I154" s="206"/>
      <c r="J154" s="206"/>
      <c r="K154" s="206"/>
      <c r="L154" s="206"/>
      <c r="M154" s="218"/>
      <c r="N154" s="218"/>
      <c r="O154" s="206"/>
      <c r="P154" s="206"/>
      <c r="Q154" s="206"/>
      <c r="R154" s="206"/>
      <c r="S154" s="206"/>
      <c r="T154" s="206"/>
      <c r="U154" s="206"/>
      <c r="V154" s="206"/>
      <c r="W154" s="206"/>
      <c r="X154" s="206"/>
      <c r="Y154" s="206"/>
      <c r="Z154" s="206"/>
      <c r="AA154" s="206"/>
      <c r="AB154" s="206"/>
    </row>
    <row r="155" spans="1:28" ht="24" customHeight="1">
      <c r="A155" s="1919"/>
      <c r="B155" s="1919"/>
      <c r="C155" s="1919"/>
      <c r="D155" s="1919"/>
      <c r="E155" s="1919"/>
      <c r="F155" s="253"/>
      <c r="G155" s="206"/>
      <c r="H155" s="206"/>
      <c r="I155" s="206"/>
      <c r="J155" s="206"/>
      <c r="K155" s="206"/>
      <c r="L155" s="206"/>
      <c r="M155" s="218"/>
      <c r="N155" s="218"/>
      <c r="O155" s="206"/>
      <c r="P155" s="206"/>
      <c r="Q155" s="206"/>
      <c r="R155" s="206"/>
      <c r="S155" s="206"/>
      <c r="T155" s="206"/>
      <c r="U155" s="206"/>
      <c r="V155" s="206"/>
      <c r="W155" s="206"/>
      <c r="X155" s="206"/>
      <c r="Y155" s="206"/>
      <c r="Z155" s="206"/>
      <c r="AA155" s="206"/>
      <c r="AB155" s="206"/>
    </row>
    <row r="156" spans="1:28" ht="24" customHeight="1">
      <c r="A156" s="1919"/>
      <c r="B156" s="1919"/>
      <c r="C156" s="1919"/>
      <c r="D156" s="1919"/>
      <c r="E156" s="1919"/>
      <c r="F156" s="206"/>
      <c r="G156" s="206"/>
      <c r="H156" s="206"/>
      <c r="I156" s="206"/>
      <c r="J156" s="206"/>
      <c r="K156" s="206"/>
      <c r="L156" s="206"/>
      <c r="M156" s="218"/>
      <c r="N156" s="218"/>
      <c r="O156" s="206"/>
      <c r="P156" s="206"/>
      <c r="Q156" s="206"/>
      <c r="R156" s="206"/>
      <c r="S156" s="206"/>
      <c r="T156" s="206"/>
      <c r="U156" s="206"/>
      <c r="V156" s="206"/>
      <c r="W156" s="206"/>
      <c r="X156" s="206"/>
      <c r="Y156" s="206"/>
      <c r="Z156" s="206"/>
      <c r="AA156" s="206"/>
      <c r="AB156" s="206"/>
    </row>
    <row r="157" spans="1:28" ht="24" customHeight="1">
      <c r="A157" s="248" t="s">
        <v>1709</v>
      </c>
      <c r="B157" s="215" t="s">
        <v>1369</v>
      </c>
      <c r="C157" s="213" t="s">
        <v>1710</v>
      </c>
      <c r="D157" s="213" t="s">
        <v>1363</v>
      </c>
      <c r="E157" s="213" t="s">
        <v>1711</v>
      </c>
      <c r="F157" s="206"/>
      <c r="G157" s="206"/>
      <c r="H157" s="206"/>
      <c r="I157" s="206"/>
      <c r="J157" s="206"/>
      <c r="K157" s="206"/>
      <c r="L157" s="206"/>
      <c r="M157" s="218"/>
      <c r="N157" s="218"/>
      <c r="O157" s="206"/>
      <c r="P157" s="206"/>
      <c r="Q157" s="206"/>
      <c r="R157" s="206"/>
      <c r="S157" s="206"/>
      <c r="T157" s="206"/>
      <c r="U157" s="206"/>
      <c r="V157" s="206"/>
      <c r="W157" s="206"/>
      <c r="X157" s="206"/>
      <c r="Y157" s="206"/>
      <c r="Z157" s="206"/>
      <c r="AA157" s="206"/>
      <c r="AB157" s="206"/>
    </row>
    <row r="158" spans="1:28" ht="24" customHeight="1">
      <c r="A158" s="255" t="s">
        <v>3997</v>
      </c>
      <c r="B158" s="213" t="s">
        <v>1712</v>
      </c>
      <c r="C158" s="213" t="s">
        <v>1301</v>
      </c>
      <c r="D158" s="213" t="s">
        <v>1301</v>
      </c>
      <c r="E158" s="213"/>
      <c r="F158" s="206"/>
      <c r="G158" s="206"/>
      <c r="H158" s="206"/>
      <c r="I158" s="206"/>
      <c r="J158" s="206"/>
      <c r="K158" s="206"/>
      <c r="L158" s="206"/>
      <c r="M158" s="218"/>
      <c r="N158" s="218"/>
      <c r="O158" s="206"/>
      <c r="P158" s="206"/>
      <c r="Q158" s="206"/>
      <c r="R158" s="206"/>
      <c r="S158" s="206"/>
      <c r="T158" s="206"/>
      <c r="U158" s="206"/>
      <c r="V158" s="206"/>
      <c r="W158" s="206"/>
      <c r="X158" s="206"/>
      <c r="Y158" s="206"/>
      <c r="Z158" s="206"/>
      <c r="AA158" s="206"/>
      <c r="AB158" s="206"/>
    </row>
    <row r="159" spans="1:28" ht="24" customHeight="1">
      <c r="A159" s="2161" t="s">
        <v>3998</v>
      </c>
      <c r="B159" s="256" t="s">
        <v>1713</v>
      </c>
      <c r="C159" s="257" t="s">
        <v>1714</v>
      </c>
      <c r="D159" s="257" t="s">
        <v>1715</v>
      </c>
      <c r="E159" s="214" t="s">
        <v>1716</v>
      </c>
      <c r="F159" s="206"/>
      <c r="G159" s="206"/>
      <c r="H159" s="206"/>
      <c r="I159" s="206"/>
      <c r="J159" s="206"/>
      <c r="K159" s="206"/>
      <c r="L159" s="206"/>
      <c r="M159" s="218"/>
      <c r="N159" s="218"/>
      <c r="O159" s="206"/>
      <c r="P159" s="206"/>
      <c r="Q159" s="206"/>
      <c r="R159" s="206"/>
      <c r="S159" s="206"/>
      <c r="T159" s="206"/>
      <c r="U159" s="206"/>
      <c r="V159" s="206"/>
      <c r="W159" s="206"/>
      <c r="X159" s="206"/>
      <c r="Y159" s="206"/>
      <c r="Z159" s="206"/>
      <c r="AA159" s="206"/>
      <c r="AB159" s="206"/>
    </row>
    <row r="160" spans="1:28" ht="24" customHeight="1">
      <c r="A160" s="1919"/>
      <c r="B160" s="256" t="s">
        <v>1717</v>
      </c>
      <c r="C160" s="257" t="s">
        <v>1714</v>
      </c>
      <c r="D160" s="257" t="s">
        <v>1718</v>
      </c>
      <c r="E160" s="214" t="s">
        <v>1719</v>
      </c>
      <c r="F160" s="206"/>
      <c r="G160" s="206"/>
      <c r="H160" s="206"/>
      <c r="I160" s="206"/>
      <c r="J160" s="206"/>
      <c r="K160" s="206"/>
      <c r="L160" s="206"/>
      <c r="M160" s="218"/>
      <c r="N160" s="218"/>
      <c r="O160" s="206"/>
      <c r="P160" s="206"/>
      <c r="Q160" s="206"/>
      <c r="R160" s="206"/>
      <c r="S160" s="206"/>
      <c r="T160" s="206"/>
      <c r="U160" s="206"/>
      <c r="V160" s="206"/>
      <c r="W160" s="206"/>
      <c r="X160" s="206"/>
      <c r="Y160" s="206"/>
      <c r="Z160" s="206"/>
      <c r="AA160" s="206"/>
      <c r="AB160" s="206"/>
    </row>
    <row r="161" spans="1:28" ht="24" customHeight="1">
      <c r="A161" s="1919"/>
      <c r="B161" s="256" t="s">
        <v>1720</v>
      </c>
      <c r="C161" s="257" t="s">
        <v>1714</v>
      </c>
      <c r="D161" s="257" t="s">
        <v>1721</v>
      </c>
      <c r="E161" s="214" t="s">
        <v>1722</v>
      </c>
      <c r="F161" s="206"/>
      <c r="G161" s="206"/>
      <c r="H161" s="206"/>
      <c r="I161" s="206"/>
      <c r="J161" s="206"/>
      <c r="K161" s="206"/>
      <c r="L161" s="206"/>
      <c r="M161" s="218"/>
      <c r="N161" s="218"/>
      <c r="O161" s="206"/>
      <c r="P161" s="206"/>
      <c r="Q161" s="206"/>
      <c r="R161" s="206"/>
      <c r="S161" s="206"/>
      <c r="T161" s="206"/>
      <c r="U161" s="206"/>
      <c r="V161" s="206"/>
      <c r="W161" s="206"/>
      <c r="X161" s="206"/>
      <c r="Y161" s="206"/>
      <c r="Z161" s="206"/>
      <c r="AA161" s="206"/>
      <c r="AB161" s="206"/>
    </row>
    <row r="162" spans="1:28" ht="24" customHeight="1">
      <c r="A162" s="1919"/>
      <c r="B162" s="256" t="s">
        <v>1723</v>
      </c>
      <c r="C162" s="257" t="s">
        <v>1714</v>
      </c>
      <c r="D162" s="257" t="s">
        <v>1724</v>
      </c>
      <c r="E162" s="214" t="s">
        <v>1725</v>
      </c>
      <c r="F162" s="206"/>
      <c r="G162" s="206"/>
      <c r="H162" s="206"/>
      <c r="I162" s="206"/>
      <c r="J162" s="206"/>
      <c r="K162" s="206"/>
      <c r="L162" s="206"/>
      <c r="M162" s="218"/>
      <c r="N162" s="218"/>
      <c r="O162" s="206"/>
      <c r="P162" s="206"/>
      <c r="Q162" s="206"/>
      <c r="R162" s="206"/>
      <c r="S162" s="206"/>
      <c r="T162" s="206"/>
      <c r="U162" s="206"/>
      <c r="V162" s="206"/>
      <c r="W162" s="206"/>
      <c r="X162" s="206"/>
      <c r="Y162" s="206"/>
      <c r="Z162" s="206"/>
      <c r="AA162" s="206"/>
      <c r="AB162" s="206"/>
    </row>
    <row r="163" spans="1:28" ht="24" customHeight="1">
      <c r="A163" s="1919"/>
      <c r="B163" s="256" t="s">
        <v>1726</v>
      </c>
      <c r="C163" s="257" t="s">
        <v>1714</v>
      </c>
      <c r="D163" s="257" t="s">
        <v>1727</v>
      </c>
      <c r="E163" s="217" t="s">
        <v>3999</v>
      </c>
      <c r="F163" s="206"/>
      <c r="G163" s="206"/>
      <c r="H163" s="206"/>
      <c r="I163" s="206"/>
      <c r="J163" s="206"/>
      <c r="K163" s="206"/>
      <c r="L163" s="206"/>
      <c r="M163" s="218"/>
      <c r="N163" s="218"/>
      <c r="O163" s="206"/>
      <c r="P163" s="206"/>
      <c r="Q163" s="206"/>
      <c r="R163" s="206"/>
      <c r="S163" s="206"/>
      <c r="T163" s="206"/>
      <c r="U163" s="206"/>
      <c r="V163" s="206"/>
      <c r="W163" s="206"/>
      <c r="X163" s="206"/>
      <c r="Y163" s="206"/>
      <c r="Z163" s="206"/>
      <c r="AA163" s="206"/>
      <c r="AB163" s="206"/>
    </row>
    <row r="164" spans="1:28" ht="24" customHeight="1">
      <c r="A164" s="1919"/>
      <c r="B164" s="256" t="s">
        <v>1728</v>
      </c>
      <c r="C164" s="257" t="s">
        <v>1729</v>
      </c>
      <c r="D164" s="257" t="s">
        <v>1730</v>
      </c>
      <c r="E164" s="214" t="s">
        <v>1731</v>
      </c>
      <c r="F164" s="206"/>
      <c r="G164" s="206"/>
      <c r="H164" s="206"/>
      <c r="I164" s="206"/>
      <c r="J164" s="206"/>
      <c r="K164" s="206"/>
      <c r="L164" s="206"/>
      <c r="M164" s="218"/>
      <c r="N164" s="218"/>
      <c r="O164" s="206"/>
      <c r="P164" s="206"/>
      <c r="Q164" s="206"/>
      <c r="R164" s="206"/>
      <c r="S164" s="206"/>
      <c r="T164" s="206"/>
      <c r="U164" s="206"/>
      <c r="V164" s="206"/>
      <c r="W164" s="206"/>
      <c r="X164" s="206"/>
      <c r="Y164" s="206"/>
      <c r="Z164" s="206"/>
      <c r="AA164" s="206"/>
      <c r="AB164" s="206"/>
    </row>
    <row r="165" spans="1:28" ht="24" customHeight="1">
      <c r="A165" s="1919"/>
      <c r="B165" s="2171" t="s">
        <v>1732</v>
      </c>
      <c r="C165" s="2159" t="s">
        <v>1733</v>
      </c>
      <c r="D165" s="2159" t="s">
        <v>1730</v>
      </c>
      <c r="E165" s="2131" t="s">
        <v>1734</v>
      </c>
      <c r="F165" s="206"/>
      <c r="G165" s="206"/>
      <c r="H165" s="206"/>
      <c r="I165" s="206"/>
      <c r="J165" s="206"/>
      <c r="K165" s="206"/>
      <c r="L165" s="206"/>
      <c r="M165" s="218"/>
      <c r="N165" s="218"/>
      <c r="O165" s="206"/>
      <c r="P165" s="206"/>
      <c r="Q165" s="206"/>
      <c r="R165" s="206"/>
      <c r="S165" s="206"/>
      <c r="T165" s="206"/>
      <c r="U165" s="206"/>
      <c r="V165" s="206"/>
      <c r="W165" s="206"/>
      <c r="X165" s="206"/>
      <c r="Y165" s="206"/>
      <c r="Z165" s="206"/>
      <c r="AA165" s="206"/>
      <c r="AB165" s="206"/>
    </row>
    <row r="166" spans="1:28" ht="24" customHeight="1">
      <c r="A166" s="1919"/>
      <c r="B166" s="1919"/>
      <c r="C166" s="1919"/>
      <c r="D166" s="1919"/>
      <c r="E166" s="1919"/>
      <c r="F166" s="206"/>
      <c r="G166" s="206"/>
      <c r="H166" s="206"/>
      <c r="I166" s="206"/>
      <c r="J166" s="206"/>
      <c r="K166" s="206"/>
      <c r="L166" s="206"/>
      <c r="M166" s="218"/>
      <c r="N166" s="218"/>
      <c r="O166" s="206"/>
      <c r="P166" s="206"/>
      <c r="Q166" s="206"/>
      <c r="R166" s="206"/>
      <c r="S166" s="206"/>
      <c r="T166" s="206"/>
      <c r="U166" s="206"/>
      <c r="V166" s="206"/>
      <c r="W166" s="206"/>
      <c r="X166" s="206"/>
      <c r="Y166" s="206"/>
      <c r="Z166" s="206"/>
      <c r="AA166" s="206"/>
      <c r="AB166" s="206"/>
    </row>
    <row r="167" spans="1:28" ht="24" customHeight="1">
      <c r="A167" s="1919"/>
      <c r="B167" s="1919"/>
      <c r="C167" s="1919"/>
      <c r="D167" s="1919"/>
      <c r="E167" s="1919"/>
      <c r="F167" s="206"/>
      <c r="G167" s="206"/>
      <c r="H167" s="206"/>
      <c r="I167" s="206"/>
      <c r="J167" s="206"/>
      <c r="K167" s="206"/>
      <c r="L167" s="206"/>
      <c r="M167" s="218"/>
      <c r="N167" s="218"/>
      <c r="O167" s="206"/>
      <c r="P167" s="206"/>
      <c r="Q167" s="206"/>
      <c r="R167" s="206"/>
      <c r="S167" s="206"/>
      <c r="T167" s="206"/>
      <c r="U167" s="206"/>
      <c r="V167" s="206"/>
      <c r="W167" s="206"/>
      <c r="X167" s="206"/>
      <c r="Y167" s="206"/>
      <c r="Z167" s="206"/>
      <c r="AA167" s="206"/>
      <c r="AB167" s="206"/>
    </row>
    <row r="168" spans="1:28" ht="24" customHeight="1">
      <c r="A168" s="1919"/>
      <c r="B168" s="1919"/>
      <c r="C168" s="1919"/>
      <c r="D168" s="1919"/>
      <c r="E168" s="1919"/>
      <c r="F168" s="206"/>
      <c r="G168" s="206"/>
      <c r="H168" s="206"/>
      <c r="I168" s="206"/>
      <c r="J168" s="206"/>
      <c r="K168" s="206"/>
      <c r="L168" s="206"/>
      <c r="M168" s="218"/>
      <c r="N168" s="218"/>
      <c r="O168" s="206"/>
      <c r="P168" s="206"/>
      <c r="Q168" s="206"/>
      <c r="R168" s="206"/>
      <c r="S168" s="206"/>
      <c r="T168" s="206"/>
      <c r="U168" s="206"/>
      <c r="V168" s="206"/>
      <c r="W168" s="206"/>
      <c r="X168" s="206"/>
      <c r="Y168" s="206"/>
      <c r="Z168" s="206"/>
      <c r="AA168" s="206"/>
      <c r="AB168" s="206"/>
    </row>
    <row r="169" spans="1:28" ht="24" customHeight="1">
      <c r="A169" s="1919"/>
      <c r="B169" s="1919"/>
      <c r="C169" s="1919"/>
      <c r="D169" s="1919"/>
      <c r="E169" s="1919"/>
      <c r="F169" s="206"/>
      <c r="G169" s="206"/>
      <c r="H169" s="206"/>
      <c r="I169" s="206"/>
      <c r="J169" s="206"/>
      <c r="K169" s="206"/>
      <c r="L169" s="206"/>
      <c r="M169" s="218"/>
      <c r="N169" s="218"/>
      <c r="O169" s="206"/>
      <c r="P169" s="206"/>
      <c r="Q169" s="206"/>
      <c r="R169" s="206"/>
      <c r="S169" s="206"/>
      <c r="T169" s="206"/>
      <c r="U169" s="206"/>
      <c r="V169" s="206"/>
      <c r="W169" s="206"/>
      <c r="X169" s="206"/>
      <c r="Y169" s="206"/>
      <c r="Z169" s="206"/>
      <c r="AA169" s="206"/>
      <c r="AB169" s="206"/>
    </row>
    <row r="170" spans="1:28" ht="24" customHeight="1">
      <c r="A170" s="1919"/>
      <c r="B170" s="256" t="s">
        <v>1735</v>
      </c>
      <c r="C170" s="257" t="s">
        <v>1736</v>
      </c>
      <c r="D170" s="257" t="s">
        <v>1737</v>
      </c>
      <c r="E170" s="217" t="s">
        <v>1735</v>
      </c>
      <c r="F170" s="206"/>
      <c r="G170" s="206"/>
      <c r="H170" s="206"/>
      <c r="I170" s="206"/>
      <c r="J170" s="206"/>
      <c r="K170" s="206"/>
      <c r="L170" s="206"/>
      <c r="M170" s="218"/>
      <c r="N170" s="218"/>
      <c r="O170" s="206"/>
      <c r="P170" s="206"/>
      <c r="Q170" s="206"/>
      <c r="R170" s="206"/>
      <c r="S170" s="206"/>
      <c r="T170" s="206"/>
      <c r="U170" s="206"/>
      <c r="V170" s="206"/>
      <c r="W170" s="206"/>
      <c r="X170" s="206"/>
      <c r="Y170" s="206"/>
      <c r="Z170" s="206"/>
      <c r="AA170" s="206"/>
      <c r="AB170" s="206"/>
    </row>
    <row r="171" spans="1:28" ht="24" customHeight="1">
      <c r="A171" s="1919"/>
      <c r="B171" s="256" t="s">
        <v>1738</v>
      </c>
      <c r="C171" s="257" t="s">
        <v>1736</v>
      </c>
      <c r="D171" s="257" t="s">
        <v>1737</v>
      </c>
      <c r="E171" s="217" t="s">
        <v>1738</v>
      </c>
      <c r="F171" s="206"/>
      <c r="G171" s="206"/>
      <c r="H171" s="206"/>
      <c r="I171" s="206"/>
      <c r="J171" s="206"/>
      <c r="K171" s="206"/>
      <c r="L171" s="206"/>
      <c r="M171" s="218"/>
      <c r="N171" s="218"/>
      <c r="O171" s="206"/>
      <c r="P171" s="206"/>
      <c r="Q171" s="206"/>
      <c r="R171" s="206"/>
      <c r="S171" s="206"/>
      <c r="T171" s="206"/>
      <c r="U171" s="206"/>
      <c r="V171" s="206"/>
      <c r="W171" s="206"/>
      <c r="X171" s="206"/>
      <c r="Y171" s="206"/>
      <c r="Z171" s="206"/>
      <c r="AA171" s="206"/>
      <c r="AB171" s="206"/>
    </row>
    <row r="172" spans="1:28" ht="24" customHeight="1">
      <c r="A172" s="1919"/>
      <c r="B172" s="256" t="s">
        <v>1739</v>
      </c>
      <c r="C172" s="257" t="s">
        <v>1714</v>
      </c>
      <c r="D172" s="257" t="s">
        <v>1737</v>
      </c>
      <c r="E172" s="217" t="s">
        <v>1740</v>
      </c>
      <c r="F172" s="206"/>
      <c r="G172" s="206"/>
      <c r="H172" s="206"/>
      <c r="I172" s="206"/>
      <c r="J172" s="206"/>
      <c r="K172" s="206"/>
      <c r="L172" s="206"/>
      <c r="M172" s="218"/>
      <c r="N172" s="218"/>
      <c r="O172" s="206"/>
      <c r="P172" s="206"/>
      <c r="Q172" s="206"/>
      <c r="R172" s="206"/>
      <c r="S172" s="206"/>
      <c r="T172" s="206"/>
      <c r="U172" s="206"/>
      <c r="V172" s="206"/>
      <c r="W172" s="206"/>
      <c r="X172" s="206"/>
      <c r="Y172" s="206"/>
      <c r="Z172" s="206"/>
      <c r="AA172" s="206"/>
      <c r="AB172" s="206"/>
    </row>
    <row r="173" spans="1:28" ht="24" customHeight="1">
      <c r="A173" s="1919"/>
      <c r="B173" s="256" t="s">
        <v>1741</v>
      </c>
      <c r="C173" s="257" t="s">
        <v>1714</v>
      </c>
      <c r="D173" s="257" t="s">
        <v>1737</v>
      </c>
      <c r="E173" s="217" t="s">
        <v>1742</v>
      </c>
      <c r="F173" s="206"/>
      <c r="G173" s="206"/>
      <c r="H173" s="206"/>
      <c r="I173" s="206"/>
      <c r="J173" s="206"/>
      <c r="K173" s="206"/>
      <c r="L173" s="206"/>
      <c r="M173" s="218"/>
      <c r="N173" s="218"/>
      <c r="O173" s="206"/>
      <c r="P173" s="206"/>
      <c r="Q173" s="206"/>
      <c r="R173" s="206"/>
      <c r="S173" s="206"/>
      <c r="T173" s="206"/>
      <c r="U173" s="206"/>
      <c r="V173" s="206"/>
      <c r="W173" s="206"/>
      <c r="X173" s="206"/>
      <c r="Y173" s="206"/>
      <c r="Z173" s="206"/>
      <c r="AA173" s="206"/>
      <c r="AB173" s="206"/>
    </row>
    <row r="174" spans="1:28" ht="24" customHeight="1">
      <c r="A174" s="1919"/>
      <c r="B174" s="256" t="s">
        <v>1743</v>
      </c>
      <c r="C174" s="257" t="s">
        <v>1714</v>
      </c>
      <c r="D174" s="257" t="s">
        <v>1737</v>
      </c>
      <c r="E174" s="217" t="s">
        <v>1300</v>
      </c>
      <c r="F174" s="206"/>
      <c r="G174" s="206"/>
      <c r="H174" s="206"/>
      <c r="I174" s="206"/>
      <c r="J174" s="206"/>
      <c r="K174" s="206"/>
      <c r="L174" s="206"/>
      <c r="M174" s="218"/>
      <c r="N174" s="218"/>
      <c r="O174" s="206"/>
      <c r="P174" s="206"/>
      <c r="Q174" s="206"/>
      <c r="R174" s="206"/>
      <c r="S174" s="206"/>
      <c r="T174" s="206"/>
      <c r="U174" s="206"/>
      <c r="V174" s="206"/>
      <c r="W174" s="206"/>
      <c r="X174" s="206"/>
      <c r="Y174" s="206"/>
      <c r="Z174" s="206"/>
      <c r="AA174" s="206"/>
      <c r="AB174" s="206"/>
    </row>
    <row r="175" spans="1:28" ht="24" customHeight="1">
      <c r="A175" s="1919"/>
      <c r="B175" s="256" t="s">
        <v>1744</v>
      </c>
      <c r="C175" s="257" t="s">
        <v>1714</v>
      </c>
      <c r="D175" s="257" t="s">
        <v>1737</v>
      </c>
      <c r="E175" s="214" t="s">
        <v>1745</v>
      </c>
      <c r="F175" s="206"/>
      <c r="G175" s="206"/>
      <c r="H175" s="206"/>
      <c r="I175" s="206"/>
      <c r="J175" s="206"/>
      <c r="K175" s="206"/>
      <c r="L175" s="206"/>
      <c r="M175" s="218"/>
      <c r="N175" s="218"/>
      <c r="O175" s="206"/>
      <c r="P175" s="206"/>
      <c r="Q175" s="206"/>
      <c r="R175" s="206"/>
      <c r="S175" s="206"/>
      <c r="T175" s="206"/>
      <c r="U175" s="206"/>
      <c r="V175" s="206"/>
      <c r="W175" s="206"/>
      <c r="X175" s="206"/>
      <c r="Y175" s="206"/>
      <c r="Z175" s="206"/>
      <c r="AA175" s="206"/>
      <c r="AB175" s="206"/>
    </row>
    <row r="176" spans="1:28" ht="24" customHeight="1">
      <c r="A176" s="1919"/>
      <c r="B176" s="256" t="s">
        <v>1746</v>
      </c>
      <c r="C176" s="257" t="s">
        <v>1714</v>
      </c>
      <c r="D176" s="257" t="s">
        <v>1747</v>
      </c>
      <c r="E176" s="214" t="s">
        <v>1748</v>
      </c>
      <c r="F176" s="206"/>
      <c r="G176" s="206"/>
      <c r="H176" s="206"/>
      <c r="I176" s="206"/>
      <c r="J176" s="206"/>
      <c r="K176" s="206"/>
      <c r="L176" s="206"/>
      <c r="M176" s="218"/>
      <c r="N176" s="218"/>
      <c r="O176" s="206"/>
      <c r="P176" s="206"/>
      <c r="Q176" s="206"/>
      <c r="R176" s="206"/>
      <c r="S176" s="206"/>
      <c r="T176" s="206"/>
      <c r="U176" s="206"/>
      <c r="V176" s="206"/>
      <c r="W176" s="206"/>
      <c r="X176" s="206"/>
      <c r="Y176" s="206"/>
      <c r="Z176" s="206"/>
      <c r="AA176" s="206"/>
      <c r="AB176" s="206"/>
    </row>
    <row r="177" spans="1:28" ht="24" customHeight="1">
      <c r="A177" s="1919"/>
      <c r="B177" s="256" t="s">
        <v>1749</v>
      </c>
      <c r="C177" s="257" t="s">
        <v>1714</v>
      </c>
      <c r="D177" s="257" t="s">
        <v>1750</v>
      </c>
      <c r="E177" s="217" t="s">
        <v>1751</v>
      </c>
      <c r="F177" s="206"/>
      <c r="G177" s="206"/>
      <c r="H177" s="206"/>
      <c r="I177" s="206"/>
      <c r="J177" s="206"/>
      <c r="K177" s="206"/>
      <c r="L177" s="206"/>
      <c r="M177" s="218"/>
      <c r="N177" s="218"/>
      <c r="O177" s="206"/>
      <c r="P177" s="206"/>
      <c r="Q177" s="206"/>
      <c r="R177" s="206"/>
      <c r="S177" s="206"/>
      <c r="T177" s="206"/>
      <c r="U177" s="206"/>
      <c r="V177" s="206"/>
      <c r="W177" s="206"/>
      <c r="X177" s="206"/>
      <c r="Y177" s="206"/>
      <c r="Z177" s="206"/>
      <c r="AA177" s="206"/>
      <c r="AB177" s="206"/>
    </row>
    <row r="178" spans="1:28" ht="24" customHeight="1">
      <c r="A178" s="1919"/>
      <c r="B178" s="256" t="s">
        <v>1752</v>
      </c>
      <c r="C178" s="257" t="s">
        <v>1714</v>
      </c>
      <c r="D178" s="257" t="s">
        <v>1750</v>
      </c>
      <c r="E178" s="217" t="s">
        <v>1753</v>
      </c>
      <c r="F178" s="206"/>
      <c r="G178" s="206"/>
      <c r="H178" s="206"/>
      <c r="I178" s="206"/>
      <c r="J178" s="206"/>
      <c r="K178" s="206"/>
      <c r="L178" s="206"/>
      <c r="M178" s="218"/>
      <c r="N178" s="218"/>
      <c r="O178" s="206"/>
      <c r="P178" s="206"/>
      <c r="Q178" s="206"/>
      <c r="R178" s="206"/>
      <c r="S178" s="206"/>
      <c r="T178" s="206"/>
      <c r="U178" s="206"/>
      <c r="V178" s="206"/>
      <c r="W178" s="206"/>
      <c r="X178" s="206"/>
      <c r="Y178" s="206"/>
      <c r="Z178" s="206"/>
      <c r="AA178" s="206"/>
      <c r="AB178" s="206"/>
    </row>
    <row r="179" spans="1:28" ht="24" customHeight="1">
      <c r="A179" s="1919"/>
      <c r="B179" s="256" t="s">
        <v>1754</v>
      </c>
      <c r="C179" s="257" t="s">
        <v>1755</v>
      </c>
      <c r="D179" s="257" t="s">
        <v>1750</v>
      </c>
      <c r="E179" s="214" t="s">
        <v>1756</v>
      </c>
      <c r="F179" s="206"/>
      <c r="G179" s="206"/>
      <c r="H179" s="206"/>
      <c r="I179" s="206"/>
      <c r="J179" s="206"/>
      <c r="K179" s="206"/>
      <c r="L179" s="206"/>
      <c r="M179" s="218"/>
      <c r="N179" s="218"/>
      <c r="O179" s="206"/>
      <c r="P179" s="206"/>
      <c r="Q179" s="206"/>
      <c r="R179" s="206"/>
      <c r="S179" s="206"/>
      <c r="T179" s="206"/>
      <c r="U179" s="206"/>
      <c r="V179" s="206"/>
      <c r="W179" s="206"/>
      <c r="X179" s="206"/>
      <c r="Y179" s="206"/>
      <c r="Z179" s="206"/>
      <c r="AA179" s="206"/>
      <c r="AB179" s="206"/>
    </row>
    <row r="180" spans="1:28" ht="24" customHeight="1">
      <c r="A180" s="1919"/>
      <c r="B180" s="256" t="s">
        <v>1757</v>
      </c>
      <c r="C180" s="257" t="s">
        <v>1736</v>
      </c>
      <c r="D180" s="257" t="s">
        <v>1750</v>
      </c>
      <c r="E180" s="217" t="s">
        <v>1757</v>
      </c>
      <c r="F180" s="206"/>
      <c r="G180" s="206"/>
      <c r="H180" s="206"/>
      <c r="I180" s="206"/>
      <c r="J180" s="206"/>
      <c r="K180" s="206"/>
      <c r="L180" s="206"/>
      <c r="M180" s="218"/>
      <c r="N180" s="218"/>
      <c r="O180" s="206"/>
      <c r="P180" s="206"/>
      <c r="Q180" s="206"/>
      <c r="R180" s="206"/>
      <c r="S180" s="206"/>
      <c r="T180" s="206"/>
      <c r="U180" s="206"/>
      <c r="V180" s="206"/>
      <c r="W180" s="206"/>
      <c r="X180" s="206"/>
      <c r="Y180" s="206"/>
      <c r="Z180" s="206"/>
      <c r="AA180" s="206"/>
      <c r="AB180" s="206"/>
    </row>
    <row r="181" spans="1:28" ht="24" customHeight="1">
      <c r="A181" s="1919"/>
      <c r="B181" s="256" t="s">
        <v>1758</v>
      </c>
      <c r="C181" s="257" t="s">
        <v>1714</v>
      </c>
      <c r="D181" s="257" t="s">
        <v>1750</v>
      </c>
      <c r="E181" s="214" t="s">
        <v>1759</v>
      </c>
      <c r="F181" s="206"/>
      <c r="G181" s="206"/>
      <c r="H181" s="206"/>
      <c r="I181" s="206"/>
      <c r="J181" s="206"/>
      <c r="K181" s="206"/>
      <c r="L181" s="206"/>
      <c r="M181" s="218"/>
      <c r="N181" s="218"/>
      <c r="O181" s="206"/>
      <c r="P181" s="206"/>
      <c r="Q181" s="206"/>
      <c r="R181" s="206"/>
      <c r="S181" s="206"/>
      <c r="T181" s="206"/>
      <c r="U181" s="206"/>
      <c r="V181" s="206"/>
      <c r="W181" s="206"/>
      <c r="X181" s="206"/>
      <c r="Y181" s="206"/>
      <c r="Z181" s="206"/>
      <c r="AA181" s="206"/>
      <c r="AB181" s="206"/>
    </row>
    <row r="182" spans="1:28" ht="24" customHeight="1">
      <c r="A182" s="1919"/>
      <c r="B182" s="256" t="s">
        <v>1760</v>
      </c>
      <c r="C182" s="257" t="s">
        <v>1714</v>
      </c>
      <c r="D182" s="257" t="s">
        <v>1737</v>
      </c>
      <c r="E182" s="217" t="s">
        <v>4000</v>
      </c>
      <c r="F182" s="206"/>
      <c r="G182" s="206"/>
      <c r="H182" s="206"/>
      <c r="I182" s="206"/>
      <c r="J182" s="206"/>
      <c r="K182" s="206"/>
      <c r="L182" s="206"/>
      <c r="M182" s="218"/>
      <c r="N182" s="218"/>
      <c r="O182" s="206"/>
      <c r="P182" s="206"/>
      <c r="Q182" s="206"/>
      <c r="R182" s="206"/>
      <c r="S182" s="206"/>
      <c r="T182" s="206"/>
      <c r="U182" s="206"/>
      <c r="V182" s="206"/>
      <c r="W182" s="206"/>
      <c r="X182" s="206"/>
      <c r="Y182" s="206"/>
      <c r="Z182" s="206"/>
      <c r="AA182" s="206"/>
      <c r="AB182" s="206"/>
    </row>
    <row r="183" spans="1:28" ht="24" customHeight="1">
      <c r="A183" s="1919"/>
      <c r="B183" s="256" t="s">
        <v>1761</v>
      </c>
      <c r="C183" s="257" t="s">
        <v>1714</v>
      </c>
      <c r="D183" s="257" t="s">
        <v>1750</v>
      </c>
      <c r="E183" s="214" t="s">
        <v>1762</v>
      </c>
      <c r="F183" s="206"/>
      <c r="G183" s="206"/>
      <c r="H183" s="206"/>
      <c r="I183" s="206"/>
      <c r="J183" s="206"/>
      <c r="K183" s="206"/>
      <c r="L183" s="206"/>
      <c r="M183" s="218"/>
      <c r="N183" s="218"/>
      <c r="O183" s="206"/>
      <c r="P183" s="206"/>
      <c r="Q183" s="206"/>
      <c r="R183" s="206"/>
      <c r="S183" s="206"/>
      <c r="T183" s="206"/>
      <c r="U183" s="206"/>
      <c r="V183" s="206"/>
      <c r="W183" s="206"/>
      <c r="X183" s="206"/>
      <c r="Y183" s="206"/>
      <c r="Z183" s="206"/>
      <c r="AA183" s="206"/>
      <c r="AB183" s="206"/>
    </row>
    <row r="184" spans="1:28" ht="24" customHeight="1">
      <c r="A184" s="1919"/>
      <c r="B184" s="256" t="s">
        <v>1763</v>
      </c>
      <c r="C184" s="257" t="s">
        <v>1714</v>
      </c>
      <c r="D184" s="257" t="s">
        <v>1750</v>
      </c>
      <c r="E184" s="214" t="s">
        <v>1763</v>
      </c>
      <c r="F184" s="206"/>
      <c r="G184" s="206"/>
      <c r="H184" s="206"/>
      <c r="I184" s="206"/>
      <c r="J184" s="206"/>
      <c r="K184" s="206"/>
      <c r="L184" s="206"/>
      <c r="M184" s="218"/>
      <c r="N184" s="218"/>
      <c r="O184" s="206"/>
      <c r="P184" s="206"/>
      <c r="Q184" s="206"/>
      <c r="R184" s="206"/>
      <c r="S184" s="206"/>
      <c r="T184" s="206"/>
      <c r="U184" s="206"/>
      <c r="V184" s="206"/>
      <c r="W184" s="206"/>
      <c r="X184" s="206"/>
      <c r="Y184" s="206"/>
      <c r="Z184" s="206"/>
      <c r="AA184" s="206"/>
      <c r="AB184" s="206"/>
    </row>
    <row r="185" spans="1:28" ht="24" customHeight="1">
      <c r="A185" s="1919"/>
      <c r="B185" s="2171" t="s">
        <v>1764</v>
      </c>
      <c r="C185" s="2170" t="s">
        <v>4001</v>
      </c>
      <c r="D185" s="2159" t="s">
        <v>1750</v>
      </c>
      <c r="E185" s="2169" t="s">
        <v>4002</v>
      </c>
      <c r="F185" s="206"/>
      <c r="G185" s="206"/>
      <c r="H185" s="206"/>
      <c r="I185" s="206"/>
      <c r="J185" s="206"/>
      <c r="K185" s="206"/>
      <c r="L185" s="206"/>
      <c r="M185" s="218"/>
      <c r="N185" s="218"/>
      <c r="O185" s="206"/>
      <c r="P185" s="206"/>
      <c r="Q185" s="206"/>
      <c r="R185" s="206"/>
      <c r="S185" s="206"/>
      <c r="T185" s="206"/>
      <c r="U185" s="206"/>
      <c r="V185" s="206"/>
      <c r="W185" s="206"/>
      <c r="X185" s="206"/>
      <c r="Y185" s="206"/>
      <c r="Z185" s="206"/>
      <c r="AA185" s="206"/>
      <c r="AB185" s="206"/>
    </row>
    <row r="186" spans="1:28" ht="24" customHeight="1">
      <c r="A186" s="1919"/>
      <c r="B186" s="1919"/>
      <c r="C186" s="1919"/>
      <c r="D186" s="1919"/>
      <c r="E186" s="1919"/>
      <c r="F186" s="206"/>
      <c r="G186" s="206"/>
      <c r="H186" s="206"/>
      <c r="I186" s="206"/>
      <c r="J186" s="206"/>
      <c r="K186" s="206"/>
      <c r="L186" s="206"/>
      <c r="M186" s="218"/>
      <c r="N186" s="218"/>
      <c r="O186" s="206"/>
      <c r="P186" s="206"/>
      <c r="Q186" s="206"/>
      <c r="R186" s="206"/>
      <c r="S186" s="206"/>
      <c r="T186" s="206"/>
      <c r="U186" s="206"/>
      <c r="V186" s="206"/>
      <c r="W186" s="206"/>
      <c r="X186" s="206"/>
      <c r="Y186" s="206"/>
      <c r="Z186" s="206"/>
      <c r="AA186" s="206"/>
      <c r="AB186" s="206"/>
    </row>
    <row r="187" spans="1:28" ht="24" customHeight="1">
      <c r="A187" s="1919"/>
      <c r="B187" s="1919"/>
      <c r="C187" s="1919"/>
      <c r="D187" s="1919"/>
      <c r="E187" s="1919"/>
      <c r="F187" s="206"/>
      <c r="G187" s="206"/>
      <c r="H187" s="206"/>
      <c r="I187" s="206"/>
      <c r="J187" s="206"/>
      <c r="K187" s="206"/>
      <c r="L187" s="206"/>
      <c r="M187" s="218"/>
      <c r="N187" s="218"/>
      <c r="O187" s="206"/>
      <c r="P187" s="206"/>
      <c r="Q187" s="206"/>
      <c r="R187" s="206"/>
      <c r="S187" s="206"/>
      <c r="T187" s="206"/>
      <c r="U187" s="206"/>
      <c r="V187" s="206"/>
      <c r="W187" s="206"/>
      <c r="X187" s="206"/>
      <c r="Y187" s="206"/>
      <c r="Z187" s="206"/>
      <c r="AA187" s="206"/>
      <c r="AB187" s="206"/>
    </row>
    <row r="188" spans="1:28" ht="24" customHeight="1">
      <c r="A188" s="1919"/>
      <c r="B188" s="256" t="s">
        <v>1765</v>
      </c>
      <c r="C188" s="257" t="s">
        <v>1714</v>
      </c>
      <c r="D188" s="257" t="s">
        <v>1750</v>
      </c>
      <c r="E188" s="214" t="s">
        <v>1766</v>
      </c>
      <c r="F188" s="206"/>
      <c r="G188" s="206"/>
      <c r="H188" s="206"/>
      <c r="I188" s="206"/>
      <c r="J188" s="206"/>
      <c r="K188" s="206"/>
      <c r="L188" s="206"/>
      <c r="M188" s="218"/>
      <c r="N188" s="218"/>
      <c r="O188" s="206"/>
      <c r="P188" s="206"/>
      <c r="Q188" s="206"/>
      <c r="R188" s="206"/>
      <c r="S188" s="206"/>
      <c r="T188" s="206"/>
      <c r="U188" s="206"/>
      <c r="V188" s="206"/>
      <c r="W188" s="206"/>
      <c r="X188" s="206"/>
      <c r="Y188" s="206"/>
      <c r="Z188" s="206"/>
      <c r="AA188" s="206"/>
      <c r="AB188" s="206"/>
    </row>
    <row r="189" spans="1:28" ht="24" customHeight="1">
      <c r="A189" s="1919"/>
      <c r="B189" s="2171" t="s">
        <v>1767</v>
      </c>
      <c r="C189" s="2159" t="s">
        <v>1714</v>
      </c>
      <c r="D189" s="2159" t="s">
        <v>1768</v>
      </c>
      <c r="E189" s="2169" t="s">
        <v>4003</v>
      </c>
      <c r="F189" s="206"/>
      <c r="G189" s="206"/>
      <c r="H189" s="206"/>
      <c r="I189" s="206"/>
      <c r="J189" s="206"/>
      <c r="K189" s="206"/>
      <c r="L189" s="206"/>
      <c r="M189" s="218"/>
      <c r="N189" s="218"/>
      <c r="O189" s="206"/>
      <c r="P189" s="206"/>
      <c r="Q189" s="206"/>
      <c r="R189" s="206"/>
      <c r="S189" s="206"/>
      <c r="T189" s="206"/>
      <c r="U189" s="206"/>
      <c r="V189" s="206"/>
      <c r="W189" s="206"/>
      <c r="X189" s="206"/>
      <c r="Y189" s="206"/>
      <c r="Z189" s="206"/>
      <c r="AA189" s="206"/>
      <c r="AB189" s="206"/>
    </row>
    <row r="190" spans="1:28" ht="24" customHeight="1">
      <c r="A190" s="1919"/>
      <c r="B190" s="1919"/>
      <c r="C190" s="1919"/>
      <c r="D190" s="1919"/>
      <c r="E190" s="1919"/>
      <c r="F190" s="206"/>
      <c r="G190" s="206"/>
      <c r="H190" s="206"/>
      <c r="I190" s="206"/>
      <c r="J190" s="206"/>
      <c r="K190" s="206"/>
      <c r="L190" s="206"/>
      <c r="M190" s="218"/>
      <c r="N190" s="218"/>
      <c r="O190" s="206"/>
      <c r="P190" s="206"/>
      <c r="Q190" s="206"/>
      <c r="R190" s="206"/>
      <c r="S190" s="206"/>
      <c r="T190" s="206"/>
      <c r="U190" s="206"/>
      <c r="V190" s="206"/>
      <c r="W190" s="206"/>
      <c r="X190" s="206"/>
      <c r="Y190" s="206"/>
      <c r="Z190" s="206"/>
      <c r="AA190" s="206"/>
      <c r="AB190" s="206"/>
    </row>
    <row r="191" spans="1:28" ht="24" customHeight="1">
      <c r="A191" s="1919"/>
      <c r="B191" s="2160" t="s">
        <v>4004</v>
      </c>
      <c r="C191" s="2159" t="s">
        <v>1714</v>
      </c>
      <c r="D191" s="2159" t="s">
        <v>1768</v>
      </c>
      <c r="E191" s="2131" t="s">
        <v>1769</v>
      </c>
      <c r="F191" s="206"/>
      <c r="G191" s="206"/>
      <c r="H191" s="206"/>
      <c r="I191" s="206"/>
      <c r="J191" s="206"/>
      <c r="K191" s="206"/>
      <c r="L191" s="206"/>
      <c r="M191" s="218"/>
      <c r="N191" s="218"/>
      <c r="O191" s="206"/>
      <c r="P191" s="206"/>
      <c r="Q191" s="206"/>
      <c r="R191" s="206"/>
      <c r="S191" s="206"/>
      <c r="T191" s="206"/>
      <c r="U191" s="206"/>
      <c r="V191" s="206"/>
      <c r="W191" s="206"/>
      <c r="X191" s="206"/>
      <c r="Y191" s="206"/>
      <c r="Z191" s="206"/>
      <c r="AA191" s="206"/>
      <c r="AB191" s="206"/>
    </row>
    <row r="192" spans="1:28" ht="24" customHeight="1">
      <c r="A192" s="1919"/>
      <c r="B192" s="1919"/>
      <c r="C192" s="1919"/>
      <c r="D192" s="1919"/>
      <c r="E192" s="1919"/>
      <c r="F192" s="206"/>
      <c r="G192" s="206"/>
      <c r="H192" s="206"/>
      <c r="I192" s="206"/>
      <c r="J192" s="206"/>
      <c r="K192" s="206"/>
      <c r="L192" s="206"/>
      <c r="M192" s="218"/>
      <c r="N192" s="218"/>
      <c r="O192" s="206"/>
      <c r="P192" s="206"/>
      <c r="Q192" s="206"/>
      <c r="R192" s="206"/>
      <c r="S192" s="206"/>
      <c r="T192" s="206"/>
      <c r="U192" s="206"/>
      <c r="V192" s="206"/>
      <c r="W192" s="206"/>
      <c r="X192" s="206"/>
      <c r="Y192" s="206"/>
      <c r="Z192" s="206"/>
      <c r="AA192" s="206"/>
      <c r="AB192" s="206"/>
    </row>
    <row r="193" spans="1:28" ht="24" customHeight="1">
      <c r="A193" s="1919"/>
      <c r="B193" s="2160" t="s">
        <v>4005</v>
      </c>
      <c r="C193" s="2159" t="s">
        <v>1714</v>
      </c>
      <c r="D193" s="2159" t="s">
        <v>1768</v>
      </c>
      <c r="E193" s="2131" t="s">
        <v>1770</v>
      </c>
      <c r="F193" s="206"/>
      <c r="G193" s="206"/>
      <c r="H193" s="206"/>
      <c r="I193" s="206"/>
      <c r="J193" s="206"/>
      <c r="K193" s="206"/>
      <c r="L193" s="206"/>
      <c r="M193" s="218"/>
      <c r="N193" s="218"/>
      <c r="O193" s="206"/>
      <c r="P193" s="206"/>
      <c r="Q193" s="206"/>
      <c r="R193" s="206"/>
      <c r="S193" s="206"/>
      <c r="T193" s="206"/>
      <c r="U193" s="206"/>
      <c r="V193" s="206"/>
      <c r="W193" s="206"/>
      <c r="X193" s="206"/>
      <c r="Y193" s="206"/>
      <c r="Z193" s="206"/>
      <c r="AA193" s="206"/>
      <c r="AB193" s="206"/>
    </row>
    <row r="194" spans="1:28" ht="24" customHeight="1">
      <c r="A194" s="1919"/>
      <c r="B194" s="1919"/>
      <c r="C194" s="1919"/>
      <c r="D194" s="1919"/>
      <c r="E194" s="1919"/>
      <c r="F194" s="206"/>
      <c r="G194" s="206"/>
      <c r="H194" s="206"/>
      <c r="I194" s="206"/>
      <c r="J194" s="206"/>
      <c r="K194" s="206"/>
      <c r="L194" s="206"/>
      <c r="M194" s="218"/>
      <c r="N194" s="218"/>
      <c r="O194" s="206"/>
      <c r="P194" s="206"/>
      <c r="Q194" s="206"/>
      <c r="R194" s="206"/>
      <c r="S194" s="206"/>
      <c r="T194" s="206"/>
      <c r="U194" s="206"/>
      <c r="V194" s="206"/>
      <c r="W194" s="206"/>
      <c r="X194" s="206"/>
      <c r="Y194" s="206"/>
      <c r="Z194" s="206"/>
      <c r="AA194" s="206"/>
      <c r="AB194" s="206"/>
    </row>
    <row r="195" spans="1:28" ht="24" customHeight="1">
      <c r="A195" s="1919"/>
      <c r="B195" s="1919"/>
      <c r="C195" s="1919"/>
      <c r="D195" s="1919"/>
      <c r="E195" s="1919"/>
      <c r="F195" s="206"/>
      <c r="G195" s="206"/>
      <c r="H195" s="206"/>
      <c r="I195" s="206"/>
      <c r="J195" s="206"/>
      <c r="K195" s="206"/>
      <c r="L195" s="206"/>
      <c r="M195" s="218"/>
      <c r="N195" s="218"/>
      <c r="O195" s="206"/>
      <c r="P195" s="206"/>
      <c r="Q195" s="206"/>
      <c r="R195" s="206"/>
      <c r="S195" s="206"/>
      <c r="T195" s="206"/>
      <c r="U195" s="206"/>
      <c r="V195" s="206"/>
      <c r="W195" s="206"/>
      <c r="X195" s="206"/>
      <c r="Y195" s="206"/>
      <c r="Z195" s="206"/>
      <c r="AA195" s="206"/>
      <c r="AB195" s="206"/>
    </row>
    <row r="196" spans="1:28" ht="24" customHeight="1">
      <c r="A196" s="1919"/>
      <c r="B196" s="2160" t="s">
        <v>4006</v>
      </c>
      <c r="C196" s="2159" t="s">
        <v>1714</v>
      </c>
      <c r="D196" s="2159" t="s">
        <v>1771</v>
      </c>
      <c r="E196" s="2131" t="s">
        <v>1772</v>
      </c>
      <c r="F196" s="206"/>
      <c r="G196" s="206"/>
      <c r="H196" s="206"/>
      <c r="I196" s="206"/>
      <c r="J196" s="206"/>
      <c r="K196" s="206"/>
      <c r="L196" s="206"/>
      <c r="M196" s="218"/>
      <c r="N196" s="218"/>
      <c r="O196" s="206"/>
      <c r="P196" s="206"/>
      <c r="Q196" s="206"/>
      <c r="R196" s="206"/>
      <c r="S196" s="206"/>
      <c r="T196" s="206"/>
      <c r="U196" s="206"/>
      <c r="V196" s="206"/>
      <c r="W196" s="206"/>
      <c r="X196" s="206"/>
      <c r="Y196" s="206"/>
      <c r="Z196" s="206"/>
      <c r="AA196" s="206"/>
      <c r="AB196" s="206"/>
    </row>
    <row r="197" spans="1:28" ht="24" customHeight="1">
      <c r="A197" s="1919"/>
      <c r="B197" s="1919"/>
      <c r="C197" s="1919"/>
      <c r="D197" s="1919"/>
      <c r="E197" s="1919"/>
      <c r="F197" s="206"/>
      <c r="G197" s="206"/>
      <c r="H197" s="206"/>
      <c r="I197" s="206"/>
      <c r="J197" s="206"/>
      <c r="K197" s="206"/>
      <c r="L197" s="206"/>
      <c r="M197" s="218"/>
      <c r="N197" s="218"/>
      <c r="O197" s="206"/>
      <c r="P197" s="206"/>
      <c r="Q197" s="206"/>
      <c r="R197" s="206"/>
      <c r="S197" s="206"/>
      <c r="T197" s="206"/>
      <c r="U197" s="206"/>
      <c r="V197" s="206"/>
      <c r="W197" s="206"/>
      <c r="X197" s="206"/>
      <c r="Y197" s="206"/>
      <c r="Z197" s="206"/>
      <c r="AA197" s="206"/>
      <c r="AB197" s="206"/>
    </row>
    <row r="198" spans="1:28" ht="24" customHeight="1">
      <c r="A198" s="2137" t="s">
        <v>1773</v>
      </c>
      <c r="B198" s="213" t="s">
        <v>1774</v>
      </c>
      <c r="C198" s="213" t="s">
        <v>1775</v>
      </c>
      <c r="D198" s="213"/>
      <c r="E198" s="213" t="s">
        <v>1776</v>
      </c>
      <c r="F198" s="206"/>
      <c r="G198" s="206"/>
      <c r="H198" s="206"/>
      <c r="I198" s="206"/>
      <c r="J198" s="206"/>
      <c r="K198" s="206"/>
      <c r="L198" s="206"/>
      <c r="M198" s="218"/>
      <c r="N198" s="218"/>
      <c r="O198" s="206"/>
      <c r="P198" s="206"/>
      <c r="Q198" s="206"/>
      <c r="R198" s="206"/>
      <c r="S198" s="206"/>
      <c r="T198" s="206"/>
      <c r="U198" s="206"/>
      <c r="V198" s="206"/>
      <c r="W198" s="206"/>
      <c r="X198" s="206"/>
      <c r="Y198" s="206"/>
      <c r="Z198" s="206"/>
      <c r="AA198" s="206"/>
      <c r="AB198" s="206"/>
    </row>
    <row r="199" spans="1:28" ht="24" customHeight="1">
      <c r="A199" s="1919"/>
      <c r="B199" s="213" t="s">
        <v>1777</v>
      </c>
      <c r="C199" s="213" t="s">
        <v>1775</v>
      </c>
      <c r="D199" s="213" t="s">
        <v>1778</v>
      </c>
      <c r="E199" s="213" t="s">
        <v>1779</v>
      </c>
      <c r="F199" s="218"/>
      <c r="G199" s="206"/>
      <c r="H199" s="206"/>
      <c r="I199" s="206"/>
      <c r="J199" s="206"/>
      <c r="K199" s="206"/>
      <c r="L199" s="206"/>
      <c r="M199" s="218"/>
      <c r="N199" s="218"/>
      <c r="O199" s="206"/>
      <c r="P199" s="206"/>
      <c r="Q199" s="206"/>
      <c r="R199" s="206"/>
      <c r="S199" s="206"/>
      <c r="T199" s="206"/>
      <c r="U199" s="206"/>
      <c r="V199" s="206"/>
      <c r="W199" s="206"/>
      <c r="X199" s="206"/>
      <c r="Y199" s="206"/>
      <c r="Z199" s="206"/>
      <c r="AA199" s="206"/>
      <c r="AB199" s="206"/>
    </row>
    <row r="200" spans="1:28" ht="24" customHeight="1">
      <c r="A200" s="1919"/>
      <c r="B200" s="213" t="s">
        <v>1780</v>
      </c>
      <c r="C200" s="213" t="s">
        <v>1781</v>
      </c>
      <c r="D200" s="213" t="s">
        <v>1782</v>
      </c>
      <c r="E200" s="213" t="s">
        <v>1783</v>
      </c>
      <c r="F200" s="218"/>
      <c r="G200" s="206"/>
      <c r="H200" s="206"/>
      <c r="I200" s="206"/>
      <c r="J200" s="206"/>
      <c r="K200" s="206"/>
      <c r="L200" s="206"/>
      <c r="M200" s="218"/>
      <c r="N200" s="218"/>
      <c r="O200" s="206"/>
      <c r="P200" s="206"/>
      <c r="Q200" s="206"/>
      <c r="R200" s="206"/>
      <c r="S200" s="206"/>
      <c r="T200" s="206"/>
      <c r="U200" s="206"/>
      <c r="V200" s="206"/>
      <c r="W200" s="206"/>
      <c r="X200" s="206"/>
      <c r="Y200" s="206"/>
      <c r="Z200" s="206"/>
      <c r="AA200" s="206"/>
      <c r="AB200" s="206"/>
    </row>
    <row r="201" spans="1:28" ht="24" customHeight="1">
      <c r="A201" s="1919"/>
      <c r="B201" s="2136" t="s">
        <v>1784</v>
      </c>
      <c r="C201" s="2136" t="s">
        <v>1785</v>
      </c>
      <c r="D201" s="2136" t="s">
        <v>1786</v>
      </c>
      <c r="E201" s="2136" t="s">
        <v>1787</v>
      </c>
      <c r="F201" s="218"/>
      <c r="G201" s="206"/>
      <c r="H201" s="206"/>
      <c r="I201" s="206"/>
      <c r="J201" s="206"/>
      <c r="K201" s="206"/>
      <c r="L201" s="206"/>
      <c r="M201" s="218"/>
      <c r="N201" s="218"/>
      <c r="O201" s="206"/>
      <c r="P201" s="206"/>
      <c r="Q201" s="206"/>
      <c r="R201" s="206"/>
      <c r="S201" s="206"/>
      <c r="T201" s="206"/>
      <c r="U201" s="206"/>
      <c r="V201" s="206"/>
      <c r="W201" s="206"/>
      <c r="X201" s="206"/>
      <c r="Y201" s="206"/>
      <c r="Z201" s="206"/>
      <c r="AA201" s="206"/>
      <c r="AB201" s="206"/>
    </row>
    <row r="202" spans="1:28" ht="24" customHeight="1">
      <c r="A202" s="1919"/>
      <c r="B202" s="1964"/>
      <c r="C202" s="1964"/>
      <c r="D202" s="1964"/>
      <c r="E202" s="1964"/>
      <c r="F202" s="218"/>
      <c r="G202" s="206"/>
      <c r="H202" s="206"/>
      <c r="I202" s="206"/>
      <c r="J202" s="206"/>
      <c r="K202" s="206"/>
      <c r="L202" s="206"/>
      <c r="M202" s="218"/>
      <c r="N202" s="218"/>
      <c r="O202" s="206"/>
      <c r="P202" s="206"/>
      <c r="Q202" s="206"/>
      <c r="R202" s="206"/>
      <c r="S202" s="206"/>
      <c r="T202" s="206"/>
      <c r="U202" s="206"/>
      <c r="V202" s="206"/>
      <c r="W202" s="206"/>
      <c r="X202" s="206"/>
      <c r="Y202" s="206"/>
      <c r="Z202" s="206"/>
      <c r="AA202" s="206"/>
      <c r="AB202" s="206"/>
    </row>
    <row r="203" spans="1:28" ht="24" customHeight="1">
      <c r="A203" s="1919"/>
      <c r="B203" s="213" t="s">
        <v>1788</v>
      </c>
      <c r="C203" s="213" t="s">
        <v>1789</v>
      </c>
      <c r="D203" s="2136" t="s">
        <v>1790</v>
      </c>
      <c r="E203" s="2136" t="s">
        <v>1791</v>
      </c>
      <c r="F203" s="218"/>
      <c r="G203" s="206"/>
      <c r="H203" s="206"/>
      <c r="I203" s="206"/>
      <c r="J203" s="206"/>
      <c r="K203" s="206"/>
      <c r="L203" s="206"/>
      <c r="M203" s="218"/>
      <c r="N203" s="218"/>
      <c r="O203" s="206"/>
      <c r="P203" s="206"/>
      <c r="Q203" s="206"/>
      <c r="R203" s="206"/>
      <c r="S203" s="206"/>
      <c r="T203" s="206"/>
      <c r="U203" s="206"/>
      <c r="V203" s="206"/>
      <c r="W203" s="206"/>
      <c r="X203" s="206"/>
      <c r="Y203" s="206"/>
      <c r="Z203" s="206"/>
      <c r="AA203" s="206"/>
      <c r="AB203" s="206"/>
    </row>
    <row r="204" spans="1:28" ht="24" customHeight="1">
      <c r="A204" s="1919"/>
      <c r="B204" s="213" t="s">
        <v>1792</v>
      </c>
      <c r="C204" s="241" t="s">
        <v>1793</v>
      </c>
      <c r="D204" s="1964"/>
      <c r="E204" s="1964"/>
      <c r="F204" s="218"/>
      <c r="G204" s="206"/>
      <c r="H204" s="206"/>
      <c r="I204" s="206"/>
      <c r="J204" s="206"/>
      <c r="K204" s="206"/>
      <c r="L204" s="206"/>
      <c r="M204" s="218"/>
      <c r="N204" s="218"/>
      <c r="O204" s="206"/>
      <c r="P204" s="206"/>
      <c r="Q204" s="206"/>
      <c r="R204" s="206"/>
      <c r="S204" s="206"/>
      <c r="T204" s="206"/>
      <c r="U204" s="206"/>
      <c r="V204" s="206"/>
      <c r="W204" s="206"/>
      <c r="X204" s="206"/>
      <c r="Y204" s="206"/>
      <c r="Z204" s="206"/>
      <c r="AA204" s="206"/>
      <c r="AB204" s="206"/>
    </row>
    <row r="205" spans="1:28" ht="24" customHeight="1">
      <c r="A205" s="2137" t="s">
        <v>1794</v>
      </c>
      <c r="B205" s="2130" t="s">
        <v>1795</v>
      </c>
      <c r="C205" s="213" t="s">
        <v>1796</v>
      </c>
      <c r="D205" s="213" t="s">
        <v>1797</v>
      </c>
      <c r="E205" s="246"/>
      <c r="F205" s="206"/>
      <c r="G205" s="206"/>
      <c r="H205" s="206"/>
      <c r="I205" s="206"/>
      <c r="J205" s="206"/>
      <c r="K205" s="206"/>
      <c r="L205" s="206"/>
      <c r="M205" s="218"/>
      <c r="N205" s="218"/>
      <c r="O205" s="206"/>
      <c r="P205" s="206"/>
      <c r="Q205" s="206"/>
      <c r="R205" s="206"/>
      <c r="S205" s="206"/>
      <c r="T205" s="206"/>
      <c r="U205" s="206"/>
      <c r="V205" s="206"/>
      <c r="W205" s="206"/>
      <c r="X205" s="206"/>
      <c r="Y205" s="206"/>
      <c r="Z205" s="206"/>
      <c r="AA205" s="206"/>
      <c r="AB205" s="206"/>
    </row>
    <row r="206" spans="1:28" ht="24" customHeight="1">
      <c r="A206" s="1919"/>
      <c r="B206" s="1919"/>
      <c r="C206" s="213" t="s">
        <v>1798</v>
      </c>
      <c r="D206" s="213" t="s">
        <v>1799</v>
      </c>
      <c r="E206" s="246"/>
      <c r="F206" s="206"/>
      <c r="G206" s="206"/>
      <c r="H206" s="206"/>
      <c r="I206" s="206"/>
      <c r="J206" s="206"/>
      <c r="K206" s="206"/>
      <c r="L206" s="206"/>
      <c r="M206" s="218"/>
      <c r="N206" s="218"/>
      <c r="O206" s="206"/>
      <c r="P206" s="206"/>
      <c r="Q206" s="206"/>
      <c r="R206" s="206"/>
      <c r="S206" s="206"/>
      <c r="T206" s="206"/>
      <c r="U206" s="206"/>
      <c r="V206" s="206"/>
      <c r="W206" s="206"/>
      <c r="X206" s="206"/>
      <c r="Y206" s="206"/>
      <c r="Z206" s="206"/>
      <c r="AA206" s="206"/>
      <c r="AB206" s="206"/>
    </row>
    <row r="207" spans="1:28" ht="24" customHeight="1">
      <c r="A207" s="1919"/>
      <c r="B207" s="1919"/>
      <c r="C207" s="213" t="s">
        <v>1800</v>
      </c>
      <c r="D207" s="213" t="s">
        <v>1801</v>
      </c>
      <c r="E207" s="246"/>
      <c r="F207" s="206"/>
      <c r="G207" s="206"/>
      <c r="H207" s="206"/>
      <c r="I207" s="206"/>
      <c r="J207" s="206"/>
      <c r="K207" s="206"/>
      <c r="L207" s="206"/>
      <c r="M207" s="218"/>
      <c r="N207" s="218"/>
      <c r="O207" s="206"/>
      <c r="P207" s="206"/>
      <c r="Q207" s="206"/>
      <c r="R207" s="206"/>
      <c r="S207" s="206"/>
      <c r="T207" s="206"/>
      <c r="U207" s="206"/>
      <c r="V207" s="206"/>
      <c r="W207" s="206"/>
      <c r="X207" s="206"/>
      <c r="Y207" s="206"/>
      <c r="Z207" s="206"/>
      <c r="AA207" s="206"/>
      <c r="AB207" s="206"/>
    </row>
    <row r="208" spans="1:28" ht="24" customHeight="1">
      <c r="A208" s="1919"/>
      <c r="B208" s="1919"/>
      <c r="C208" s="213" t="s">
        <v>1802</v>
      </c>
      <c r="D208" s="213" t="s">
        <v>1803</v>
      </c>
      <c r="E208" s="246"/>
      <c r="F208" s="206"/>
      <c r="G208" s="206"/>
      <c r="H208" s="206"/>
      <c r="I208" s="206"/>
      <c r="J208" s="206"/>
      <c r="K208" s="206"/>
      <c r="L208" s="206"/>
      <c r="M208" s="218"/>
      <c r="N208" s="218"/>
      <c r="O208" s="206"/>
      <c r="P208" s="206"/>
      <c r="Q208" s="206"/>
      <c r="R208" s="206"/>
      <c r="S208" s="206"/>
      <c r="T208" s="206"/>
      <c r="U208" s="206"/>
      <c r="V208" s="206"/>
      <c r="W208" s="206"/>
      <c r="X208" s="206"/>
      <c r="Y208" s="206"/>
      <c r="Z208" s="206"/>
      <c r="AA208" s="206"/>
      <c r="AB208" s="206"/>
    </row>
    <row r="209" spans="1:28" ht="24" customHeight="1">
      <c r="A209" s="2133" t="s">
        <v>1804</v>
      </c>
      <c r="B209" s="2134" t="s">
        <v>1805</v>
      </c>
      <c r="C209" s="258" t="s">
        <v>1806</v>
      </c>
      <c r="D209" s="241" t="s">
        <v>1807</v>
      </c>
      <c r="E209" s="222" t="s">
        <v>1808</v>
      </c>
      <c r="F209" s="206"/>
      <c r="G209" s="206"/>
      <c r="H209" s="206"/>
      <c r="I209" s="206"/>
      <c r="J209" s="206"/>
      <c r="K209" s="206"/>
      <c r="L209" s="206"/>
      <c r="M209" s="218"/>
      <c r="N209" s="218"/>
      <c r="O209" s="206"/>
      <c r="P209" s="206"/>
      <c r="Q209" s="206"/>
      <c r="R209" s="206"/>
      <c r="S209" s="206"/>
      <c r="T209" s="206"/>
      <c r="U209" s="206"/>
      <c r="V209" s="206"/>
      <c r="W209" s="206"/>
      <c r="X209" s="206"/>
      <c r="Y209" s="206"/>
      <c r="Z209" s="206"/>
      <c r="AA209" s="206"/>
      <c r="AB209" s="206"/>
    </row>
    <row r="210" spans="1:28" ht="24" customHeight="1">
      <c r="A210" s="1915"/>
      <c r="B210" s="1919"/>
      <c r="C210" s="258" t="s">
        <v>1809</v>
      </c>
      <c r="D210" s="213" t="s">
        <v>1807</v>
      </c>
      <c r="E210" s="222" t="s">
        <v>1810</v>
      </c>
      <c r="F210" s="206"/>
      <c r="G210" s="206"/>
      <c r="H210" s="206"/>
      <c r="I210" s="206"/>
      <c r="J210" s="206"/>
      <c r="K210" s="206"/>
      <c r="L210" s="206"/>
      <c r="M210" s="218"/>
      <c r="N210" s="218"/>
      <c r="O210" s="206"/>
      <c r="P210" s="206"/>
      <c r="Q210" s="206"/>
      <c r="R210" s="206"/>
      <c r="S210" s="206"/>
      <c r="T210" s="206"/>
      <c r="U210" s="206"/>
      <c r="V210" s="206"/>
      <c r="W210" s="206"/>
      <c r="X210" s="206"/>
      <c r="Y210" s="206"/>
      <c r="Z210" s="206"/>
      <c r="AA210" s="206"/>
      <c r="AB210" s="206"/>
    </row>
    <row r="211" spans="1:28" ht="24" customHeight="1">
      <c r="A211" s="1915"/>
      <c r="B211" s="1919"/>
      <c r="C211" s="258" t="s">
        <v>1811</v>
      </c>
      <c r="D211" s="213" t="s">
        <v>1807</v>
      </c>
      <c r="E211" s="222" t="s">
        <v>1810</v>
      </c>
      <c r="F211" s="206"/>
      <c r="G211" s="206"/>
      <c r="H211" s="206"/>
      <c r="I211" s="206"/>
      <c r="J211" s="206"/>
      <c r="K211" s="206"/>
      <c r="L211" s="206"/>
      <c r="M211" s="218"/>
      <c r="N211" s="218"/>
      <c r="O211" s="206"/>
      <c r="P211" s="206"/>
      <c r="Q211" s="206"/>
      <c r="R211" s="206"/>
      <c r="S211" s="206"/>
      <c r="T211" s="206"/>
      <c r="U211" s="206"/>
      <c r="V211" s="206"/>
      <c r="W211" s="206"/>
      <c r="X211" s="206"/>
      <c r="Y211" s="206"/>
      <c r="Z211" s="206"/>
      <c r="AA211" s="206"/>
      <c r="AB211" s="206"/>
    </row>
    <row r="212" spans="1:28" ht="24" customHeight="1">
      <c r="A212" s="1915"/>
      <c r="B212" s="1919"/>
      <c r="C212" s="258" t="s">
        <v>1812</v>
      </c>
      <c r="D212" s="241" t="s">
        <v>1807</v>
      </c>
      <c r="E212" s="217"/>
      <c r="F212" s="206"/>
      <c r="G212" s="206"/>
      <c r="H212" s="206"/>
      <c r="I212" s="206"/>
      <c r="J212" s="206"/>
      <c r="K212" s="206"/>
      <c r="L212" s="206"/>
      <c r="M212" s="218"/>
      <c r="N212" s="218"/>
      <c r="O212" s="206"/>
      <c r="P212" s="206"/>
      <c r="Q212" s="206"/>
      <c r="R212" s="206"/>
      <c r="S212" s="206"/>
      <c r="T212" s="206"/>
      <c r="U212" s="206"/>
      <c r="V212" s="206"/>
      <c r="W212" s="206"/>
      <c r="X212" s="206"/>
      <c r="Y212" s="206"/>
      <c r="Z212" s="206"/>
      <c r="AA212" s="206"/>
      <c r="AB212" s="206"/>
    </row>
    <row r="213" spans="1:28" ht="24" customHeight="1">
      <c r="A213" s="2006"/>
      <c r="B213" s="241" t="s">
        <v>1813</v>
      </c>
      <c r="C213" s="258" t="s">
        <v>1814</v>
      </c>
      <c r="D213" s="241" t="s">
        <v>1815</v>
      </c>
      <c r="E213" s="222" t="s">
        <v>1816</v>
      </c>
      <c r="F213" s="206"/>
      <c r="G213" s="206"/>
      <c r="H213" s="206"/>
      <c r="I213" s="206"/>
      <c r="J213" s="206"/>
      <c r="K213" s="206"/>
      <c r="L213" s="206"/>
      <c r="M213" s="218"/>
      <c r="N213" s="218"/>
      <c r="O213" s="206"/>
      <c r="P213" s="206"/>
      <c r="Q213" s="206"/>
      <c r="R213" s="206"/>
      <c r="S213" s="206"/>
      <c r="T213" s="206"/>
      <c r="U213" s="206"/>
      <c r="V213" s="206"/>
      <c r="W213" s="206"/>
      <c r="X213" s="206"/>
      <c r="Y213" s="206"/>
      <c r="Z213" s="206"/>
      <c r="AA213" s="206"/>
      <c r="AB213" s="206"/>
    </row>
    <row r="214" spans="1:28" ht="24" customHeight="1">
      <c r="A214" s="2122" t="s">
        <v>1817</v>
      </c>
      <c r="B214" s="213" t="s">
        <v>1818</v>
      </c>
      <c r="C214" s="213" t="s">
        <v>1819</v>
      </c>
      <c r="D214" s="213" t="s">
        <v>1524</v>
      </c>
      <c r="E214" s="217" t="s">
        <v>1301</v>
      </c>
      <c r="F214" s="206"/>
      <c r="G214" s="206"/>
      <c r="H214" s="206"/>
      <c r="I214" s="206"/>
      <c r="J214" s="206"/>
      <c r="K214" s="206"/>
      <c r="L214" s="206"/>
      <c r="M214" s="218"/>
      <c r="N214" s="218"/>
      <c r="O214" s="206"/>
      <c r="P214" s="206"/>
      <c r="Q214" s="206"/>
      <c r="R214" s="206"/>
      <c r="S214" s="206"/>
      <c r="T214" s="206"/>
      <c r="U214" s="206"/>
      <c r="V214" s="206"/>
      <c r="W214" s="206"/>
      <c r="X214" s="206"/>
      <c r="Y214" s="206"/>
      <c r="Z214" s="206"/>
      <c r="AA214" s="206"/>
      <c r="AB214" s="206"/>
    </row>
    <row r="215" spans="1:28" ht="24" customHeight="1">
      <c r="A215" s="1919"/>
      <c r="B215" s="213" t="s">
        <v>1820</v>
      </c>
      <c r="C215" s="213" t="s">
        <v>1821</v>
      </c>
      <c r="D215" s="219" t="s">
        <v>4007</v>
      </c>
      <c r="E215" s="217" t="s">
        <v>1822</v>
      </c>
      <c r="F215" s="206"/>
      <c r="G215" s="206"/>
      <c r="H215" s="206"/>
      <c r="I215" s="206"/>
      <c r="J215" s="206"/>
      <c r="K215" s="206"/>
      <c r="L215" s="206"/>
      <c r="M215" s="218"/>
      <c r="N215" s="218"/>
      <c r="O215" s="206"/>
      <c r="P215" s="206"/>
      <c r="Q215" s="206"/>
      <c r="R215" s="206"/>
      <c r="S215" s="206"/>
      <c r="T215" s="206"/>
      <c r="U215" s="206"/>
      <c r="V215" s="206"/>
      <c r="W215" s="206"/>
      <c r="X215" s="206"/>
      <c r="Y215" s="206"/>
      <c r="Z215" s="206"/>
      <c r="AA215" s="206"/>
      <c r="AB215" s="206"/>
    </row>
    <row r="216" spans="1:28" ht="24" customHeight="1">
      <c r="A216" s="1919"/>
      <c r="B216" s="213" t="s">
        <v>1823</v>
      </c>
      <c r="C216" s="213" t="s">
        <v>1824</v>
      </c>
      <c r="D216" s="213" t="s">
        <v>1825</v>
      </c>
      <c r="E216" s="217" t="s">
        <v>1826</v>
      </c>
      <c r="F216" s="206"/>
      <c r="G216" s="206"/>
      <c r="H216" s="206"/>
      <c r="I216" s="206"/>
      <c r="J216" s="206"/>
      <c r="K216" s="206"/>
      <c r="L216" s="206"/>
      <c r="M216" s="218"/>
      <c r="N216" s="218"/>
      <c r="O216" s="206"/>
      <c r="P216" s="206"/>
      <c r="Q216" s="206"/>
      <c r="R216" s="206"/>
      <c r="S216" s="206"/>
      <c r="T216" s="206"/>
      <c r="U216" s="206"/>
      <c r="V216" s="206"/>
      <c r="W216" s="206"/>
      <c r="X216" s="206"/>
      <c r="Y216" s="206"/>
      <c r="Z216" s="206"/>
      <c r="AA216" s="206"/>
      <c r="AB216" s="206"/>
    </row>
    <row r="217" spans="1:28" ht="24" customHeight="1">
      <c r="A217" s="1919"/>
      <c r="B217" s="213" t="s">
        <v>1827</v>
      </c>
      <c r="C217" s="213" t="s">
        <v>1828</v>
      </c>
      <c r="D217" s="219" t="s">
        <v>4008</v>
      </c>
      <c r="E217" s="217" t="s">
        <v>1829</v>
      </c>
      <c r="F217" s="206"/>
      <c r="G217" s="206"/>
      <c r="H217" s="206"/>
      <c r="I217" s="206"/>
      <c r="J217" s="206"/>
      <c r="K217" s="206"/>
      <c r="L217" s="206"/>
      <c r="M217" s="218"/>
      <c r="N217" s="218"/>
      <c r="O217" s="206"/>
      <c r="P217" s="206"/>
      <c r="Q217" s="206"/>
      <c r="R217" s="206"/>
      <c r="S217" s="206"/>
      <c r="T217" s="206"/>
      <c r="U217" s="206"/>
      <c r="V217" s="206"/>
      <c r="W217" s="206"/>
      <c r="X217" s="206"/>
      <c r="Y217" s="206"/>
      <c r="Z217" s="206"/>
      <c r="AA217" s="206"/>
      <c r="AB217" s="206"/>
    </row>
    <row r="218" spans="1:28" ht="24" customHeight="1">
      <c r="A218" s="1919"/>
      <c r="B218" s="213" t="s">
        <v>1830</v>
      </c>
      <c r="C218" s="213" t="s">
        <v>1831</v>
      </c>
      <c r="D218" s="213" t="s">
        <v>1832</v>
      </c>
      <c r="E218" s="217" t="s">
        <v>1833</v>
      </c>
      <c r="F218" s="206"/>
      <c r="G218" s="206"/>
      <c r="H218" s="206"/>
      <c r="I218" s="206"/>
      <c r="J218" s="206"/>
      <c r="K218" s="206"/>
      <c r="L218" s="206"/>
      <c r="M218" s="218"/>
      <c r="N218" s="218"/>
      <c r="O218" s="206"/>
      <c r="P218" s="206"/>
      <c r="Q218" s="206"/>
      <c r="R218" s="206"/>
      <c r="S218" s="206"/>
      <c r="T218" s="206"/>
      <c r="U218" s="206"/>
      <c r="V218" s="206"/>
      <c r="W218" s="206"/>
      <c r="X218" s="206"/>
      <c r="Y218" s="206"/>
      <c r="Z218" s="206"/>
      <c r="AA218" s="206"/>
      <c r="AB218" s="206"/>
    </row>
    <row r="219" spans="1:28" ht="24" customHeight="1">
      <c r="A219" s="1919"/>
      <c r="B219" s="213" t="s">
        <v>1834</v>
      </c>
      <c r="C219" s="213" t="s">
        <v>1835</v>
      </c>
      <c r="D219" s="213" t="s">
        <v>1836</v>
      </c>
      <c r="E219" s="217" t="s">
        <v>1301</v>
      </c>
      <c r="F219" s="206"/>
      <c r="G219" s="206"/>
      <c r="H219" s="206"/>
      <c r="I219" s="206"/>
      <c r="J219" s="206"/>
      <c r="K219" s="206"/>
      <c r="L219" s="206"/>
      <c r="M219" s="218"/>
      <c r="N219" s="218"/>
      <c r="O219" s="206"/>
      <c r="P219" s="206"/>
      <c r="Q219" s="206"/>
      <c r="R219" s="206"/>
      <c r="S219" s="206"/>
      <c r="T219" s="206"/>
      <c r="U219" s="206"/>
      <c r="V219" s="206"/>
      <c r="W219" s="206"/>
      <c r="X219" s="206"/>
      <c r="Y219" s="206"/>
      <c r="Z219" s="206"/>
      <c r="AA219" s="206"/>
      <c r="AB219" s="206"/>
    </row>
    <row r="220" spans="1:28" ht="24" customHeight="1">
      <c r="A220" s="1919"/>
      <c r="B220" s="213" t="s">
        <v>1837</v>
      </c>
      <c r="C220" s="213" t="s">
        <v>1838</v>
      </c>
      <c r="D220" s="213" t="s">
        <v>1836</v>
      </c>
      <c r="E220" s="217" t="s">
        <v>1839</v>
      </c>
      <c r="F220" s="206"/>
      <c r="G220" s="206"/>
      <c r="H220" s="206"/>
      <c r="I220" s="206"/>
      <c r="J220" s="206"/>
      <c r="K220" s="206"/>
      <c r="L220" s="206"/>
      <c r="M220" s="218"/>
      <c r="N220" s="218"/>
      <c r="O220" s="206"/>
      <c r="P220" s="206"/>
      <c r="Q220" s="206"/>
      <c r="R220" s="206"/>
      <c r="S220" s="206"/>
      <c r="T220" s="206"/>
      <c r="U220" s="206"/>
      <c r="V220" s="206"/>
      <c r="W220" s="206"/>
      <c r="X220" s="206"/>
      <c r="Y220" s="206"/>
      <c r="Z220" s="206"/>
      <c r="AA220" s="206"/>
      <c r="AB220" s="206"/>
    </row>
    <row r="221" spans="1:28" ht="24" customHeight="1">
      <c r="A221" s="1919"/>
      <c r="B221" s="213" t="s">
        <v>1840</v>
      </c>
      <c r="C221" s="213" t="s">
        <v>1841</v>
      </c>
      <c r="D221" s="213" t="s">
        <v>1842</v>
      </c>
      <c r="E221" s="217" t="s">
        <v>1843</v>
      </c>
      <c r="F221" s="206"/>
      <c r="G221" s="206"/>
      <c r="H221" s="206"/>
      <c r="I221" s="206"/>
      <c r="J221" s="206"/>
      <c r="K221" s="206"/>
      <c r="L221" s="206"/>
      <c r="M221" s="218"/>
      <c r="N221" s="218"/>
      <c r="O221" s="206"/>
      <c r="P221" s="206"/>
      <c r="Q221" s="206"/>
      <c r="R221" s="206"/>
      <c r="S221" s="206"/>
      <c r="T221" s="206"/>
      <c r="U221" s="206"/>
      <c r="V221" s="206"/>
      <c r="W221" s="206"/>
      <c r="X221" s="206"/>
      <c r="Y221" s="206"/>
      <c r="Z221" s="206"/>
      <c r="AA221" s="206"/>
      <c r="AB221" s="206"/>
    </row>
    <row r="222" spans="1:28" ht="24" customHeight="1">
      <c r="A222" s="1919"/>
      <c r="B222" s="213" t="s">
        <v>1844</v>
      </c>
      <c r="C222" s="213" t="s">
        <v>1817</v>
      </c>
      <c r="D222" s="213" t="s">
        <v>1845</v>
      </c>
      <c r="E222" s="214" t="s">
        <v>1846</v>
      </c>
      <c r="F222" s="206"/>
      <c r="G222" s="206"/>
      <c r="H222" s="206"/>
      <c r="I222" s="206"/>
      <c r="J222" s="206"/>
      <c r="K222" s="206"/>
      <c r="L222" s="206"/>
      <c r="M222" s="218"/>
      <c r="N222" s="218"/>
      <c r="O222" s="206"/>
      <c r="P222" s="206"/>
      <c r="Q222" s="206"/>
      <c r="R222" s="206"/>
      <c r="S222" s="206"/>
      <c r="T222" s="206"/>
      <c r="U222" s="206"/>
      <c r="V222" s="206"/>
      <c r="W222" s="206"/>
      <c r="X222" s="206"/>
      <c r="Y222" s="206"/>
      <c r="Z222" s="206"/>
      <c r="AA222" s="206"/>
      <c r="AB222" s="206"/>
    </row>
    <row r="223" spans="1:28" ht="24" customHeight="1">
      <c r="A223" s="1919"/>
      <c r="B223" s="213" t="s">
        <v>1134</v>
      </c>
      <c r="C223" s="219" t="s">
        <v>1817</v>
      </c>
      <c r="D223" s="213" t="s">
        <v>1847</v>
      </c>
      <c r="E223" s="214" t="s">
        <v>1848</v>
      </c>
      <c r="F223" s="206"/>
      <c r="G223" s="206"/>
      <c r="H223" s="206"/>
      <c r="I223" s="206"/>
      <c r="J223" s="206"/>
      <c r="K223" s="206"/>
      <c r="L223" s="206"/>
      <c r="M223" s="218"/>
      <c r="N223" s="218"/>
      <c r="O223" s="206"/>
      <c r="P223" s="206"/>
      <c r="Q223" s="206"/>
      <c r="R223" s="206"/>
      <c r="S223" s="206"/>
      <c r="T223" s="206"/>
      <c r="U223" s="206"/>
      <c r="V223" s="206"/>
      <c r="W223" s="206"/>
      <c r="X223" s="206"/>
      <c r="Y223" s="206"/>
      <c r="Z223" s="206"/>
      <c r="AA223" s="206"/>
      <c r="AB223" s="206"/>
    </row>
    <row r="224" spans="1:28" ht="24" customHeight="1">
      <c r="A224" s="1919"/>
      <c r="B224" s="213" t="s">
        <v>1849</v>
      </c>
      <c r="C224" s="213" t="s">
        <v>1850</v>
      </c>
      <c r="D224" s="213" t="s">
        <v>1842</v>
      </c>
      <c r="E224" s="214" t="s">
        <v>1567</v>
      </c>
      <c r="F224" s="206"/>
      <c r="G224" s="206"/>
      <c r="H224" s="206"/>
      <c r="I224" s="206"/>
      <c r="J224" s="206"/>
      <c r="K224" s="206"/>
      <c r="L224" s="206"/>
      <c r="M224" s="218"/>
      <c r="N224" s="218"/>
      <c r="O224" s="206"/>
      <c r="P224" s="206"/>
      <c r="Q224" s="206"/>
      <c r="R224" s="206"/>
      <c r="S224" s="206"/>
      <c r="T224" s="206"/>
      <c r="U224" s="206"/>
      <c r="V224" s="206"/>
      <c r="W224" s="206"/>
      <c r="X224" s="206"/>
      <c r="Y224" s="206"/>
      <c r="Z224" s="206"/>
      <c r="AA224" s="206"/>
      <c r="AB224" s="206"/>
    </row>
    <row r="225" spans="1:28" ht="24" customHeight="1">
      <c r="A225" s="1919"/>
      <c r="B225" s="213" t="s">
        <v>1851</v>
      </c>
      <c r="C225" s="241" t="s">
        <v>1852</v>
      </c>
      <c r="D225" s="213" t="s">
        <v>1853</v>
      </c>
      <c r="E225" s="214" t="s">
        <v>1608</v>
      </c>
      <c r="F225" s="206"/>
      <c r="G225" s="206"/>
      <c r="H225" s="206"/>
      <c r="I225" s="206"/>
      <c r="J225" s="206"/>
      <c r="K225" s="206"/>
      <c r="L225" s="206"/>
      <c r="M225" s="218"/>
      <c r="N225" s="218"/>
      <c r="O225" s="206"/>
      <c r="P225" s="206"/>
      <c r="Q225" s="206"/>
      <c r="R225" s="206"/>
      <c r="S225" s="206"/>
      <c r="T225" s="206"/>
      <c r="U225" s="206"/>
      <c r="V225" s="206"/>
      <c r="W225" s="206"/>
      <c r="X225" s="206"/>
      <c r="Y225" s="206"/>
      <c r="Z225" s="206"/>
      <c r="AA225" s="206"/>
      <c r="AB225" s="206"/>
    </row>
    <row r="226" spans="1:28" ht="24" customHeight="1">
      <c r="A226" s="2137" t="s">
        <v>1854</v>
      </c>
      <c r="B226" s="2130" t="s">
        <v>1855</v>
      </c>
      <c r="C226" s="213" t="s">
        <v>1856</v>
      </c>
      <c r="D226" s="213" t="s">
        <v>1857</v>
      </c>
      <c r="E226" s="246"/>
      <c r="F226" s="206"/>
      <c r="G226" s="206"/>
      <c r="H226" s="206"/>
      <c r="I226" s="206"/>
      <c r="J226" s="206"/>
      <c r="K226" s="206"/>
      <c r="L226" s="206"/>
      <c r="M226" s="218"/>
      <c r="N226" s="218"/>
      <c r="O226" s="206"/>
      <c r="P226" s="206"/>
      <c r="Q226" s="206"/>
      <c r="R226" s="206"/>
      <c r="S226" s="206"/>
      <c r="T226" s="206"/>
      <c r="U226" s="206"/>
      <c r="V226" s="206"/>
      <c r="W226" s="206"/>
      <c r="X226" s="206"/>
      <c r="Y226" s="206"/>
      <c r="Z226" s="206"/>
      <c r="AA226" s="206"/>
      <c r="AB226" s="206"/>
    </row>
    <row r="227" spans="1:28" ht="24" customHeight="1">
      <c r="A227" s="1919"/>
      <c r="B227" s="1919"/>
      <c r="C227" s="213" t="s">
        <v>1858</v>
      </c>
      <c r="D227" s="213" t="s">
        <v>1859</v>
      </c>
      <c r="E227" s="246"/>
      <c r="F227" s="206"/>
      <c r="G227" s="206"/>
      <c r="H227" s="206"/>
      <c r="I227" s="206"/>
      <c r="J227" s="206"/>
      <c r="K227" s="206"/>
      <c r="L227" s="206"/>
      <c r="M227" s="218"/>
      <c r="N227" s="218"/>
      <c r="O227" s="206"/>
      <c r="P227" s="206"/>
      <c r="Q227" s="206"/>
      <c r="R227" s="206"/>
      <c r="S227" s="206"/>
      <c r="T227" s="206"/>
      <c r="U227" s="206"/>
      <c r="V227" s="206"/>
      <c r="W227" s="206"/>
      <c r="X227" s="206"/>
      <c r="Y227" s="206"/>
      <c r="Z227" s="206"/>
      <c r="AA227" s="206"/>
      <c r="AB227" s="206"/>
    </row>
    <row r="228" spans="1:28" ht="24" customHeight="1">
      <c r="A228" s="1919"/>
      <c r="B228" s="1919"/>
      <c r="C228" s="213" t="s">
        <v>1860</v>
      </c>
      <c r="D228" s="213" t="s">
        <v>1861</v>
      </c>
      <c r="E228" s="246"/>
      <c r="F228" s="206"/>
      <c r="G228" s="206"/>
      <c r="H228" s="206"/>
      <c r="I228" s="206"/>
      <c r="J228" s="206"/>
      <c r="K228" s="206"/>
      <c r="L228" s="206"/>
      <c r="M228" s="218"/>
      <c r="N228" s="218"/>
      <c r="O228" s="206"/>
      <c r="P228" s="206"/>
      <c r="Q228" s="206"/>
      <c r="R228" s="206"/>
      <c r="S228" s="206"/>
      <c r="T228" s="206"/>
      <c r="U228" s="206"/>
      <c r="V228" s="206"/>
      <c r="W228" s="206"/>
      <c r="X228" s="206"/>
      <c r="Y228" s="206"/>
      <c r="Z228" s="206"/>
      <c r="AA228" s="206"/>
      <c r="AB228" s="206"/>
    </row>
    <row r="229" spans="1:28" ht="24" customHeight="1">
      <c r="A229" s="1919"/>
      <c r="B229" s="1919"/>
      <c r="C229" s="213" t="s">
        <v>1862</v>
      </c>
      <c r="D229" s="213" t="s">
        <v>1863</v>
      </c>
      <c r="E229" s="217">
        <v>0</v>
      </c>
      <c r="F229" s="206"/>
      <c r="G229" s="206"/>
      <c r="H229" s="206"/>
      <c r="I229" s="206"/>
      <c r="J229" s="206"/>
      <c r="K229" s="206"/>
      <c r="L229" s="206"/>
      <c r="M229" s="218"/>
      <c r="N229" s="218"/>
      <c r="O229" s="206"/>
      <c r="P229" s="206"/>
      <c r="Q229" s="206"/>
      <c r="R229" s="206"/>
      <c r="S229" s="206"/>
      <c r="T229" s="206"/>
      <c r="U229" s="206"/>
      <c r="V229" s="206"/>
      <c r="W229" s="206"/>
      <c r="X229" s="206"/>
      <c r="Y229" s="206"/>
      <c r="Z229" s="206"/>
      <c r="AA229" s="206"/>
      <c r="AB229" s="206"/>
    </row>
    <row r="230" spans="1:28" ht="24" customHeight="1">
      <c r="A230" s="2015"/>
      <c r="B230" s="2015"/>
      <c r="C230" s="239" t="s">
        <v>1864</v>
      </c>
      <c r="D230" s="239" t="s">
        <v>1865</v>
      </c>
      <c r="E230" s="240" t="s">
        <v>1866</v>
      </c>
      <c r="F230" s="206"/>
      <c r="G230" s="206"/>
      <c r="H230" s="206"/>
      <c r="I230" s="206"/>
      <c r="J230" s="206"/>
      <c r="K230" s="206"/>
      <c r="L230" s="206"/>
      <c r="M230" s="218"/>
      <c r="N230" s="218"/>
      <c r="O230" s="206"/>
      <c r="P230" s="206"/>
      <c r="Q230" s="206"/>
      <c r="R230" s="206"/>
      <c r="S230" s="206"/>
      <c r="T230" s="206"/>
      <c r="U230" s="206"/>
      <c r="V230" s="206"/>
      <c r="W230" s="206"/>
      <c r="X230" s="206"/>
      <c r="Y230" s="206"/>
      <c r="Z230" s="206"/>
      <c r="AA230" s="206"/>
      <c r="AB230" s="206"/>
    </row>
    <row r="231" spans="1:28" ht="24" customHeight="1">
      <c r="A231" s="2122" t="s">
        <v>1867</v>
      </c>
      <c r="B231" s="215" t="s">
        <v>1868</v>
      </c>
      <c r="C231" s="213" t="s">
        <v>1869</v>
      </c>
      <c r="D231" s="213" t="s">
        <v>1870</v>
      </c>
      <c r="E231" s="214" t="s">
        <v>1871</v>
      </c>
      <c r="F231" s="206"/>
      <c r="G231" s="206"/>
      <c r="H231" s="206"/>
      <c r="I231" s="206"/>
      <c r="J231" s="206"/>
      <c r="K231" s="206"/>
      <c r="L231" s="206"/>
      <c r="M231" s="218"/>
      <c r="N231" s="218"/>
      <c r="O231" s="206"/>
      <c r="P231" s="206"/>
      <c r="Q231" s="206"/>
      <c r="R231" s="206"/>
      <c r="S231" s="206"/>
      <c r="T231" s="206"/>
      <c r="U231" s="206"/>
      <c r="V231" s="206"/>
      <c r="W231" s="206"/>
      <c r="X231" s="206"/>
      <c r="Y231" s="206"/>
      <c r="Z231" s="206"/>
      <c r="AA231" s="206"/>
      <c r="AB231" s="206"/>
    </row>
    <row r="232" spans="1:28" ht="24" customHeight="1">
      <c r="A232" s="1919"/>
      <c r="B232" s="215" t="s">
        <v>1872</v>
      </c>
      <c r="C232" s="213" t="s">
        <v>1873</v>
      </c>
      <c r="D232" s="213" t="s">
        <v>1874</v>
      </c>
      <c r="E232" s="214" t="s">
        <v>1875</v>
      </c>
      <c r="F232" s="206"/>
      <c r="G232" s="206"/>
      <c r="H232" s="206"/>
      <c r="I232" s="206"/>
      <c r="J232" s="206"/>
      <c r="K232" s="206"/>
      <c r="L232" s="206"/>
      <c r="M232" s="218"/>
      <c r="N232" s="218"/>
      <c r="O232" s="206"/>
      <c r="P232" s="206"/>
      <c r="Q232" s="206"/>
      <c r="R232" s="206"/>
      <c r="S232" s="206"/>
      <c r="T232" s="206"/>
      <c r="U232" s="206"/>
      <c r="V232" s="206"/>
      <c r="W232" s="206"/>
      <c r="X232" s="206"/>
      <c r="Y232" s="206"/>
      <c r="Z232" s="206"/>
      <c r="AA232" s="206"/>
      <c r="AB232" s="206"/>
    </row>
    <row r="233" spans="1:28" ht="24" customHeight="1">
      <c r="A233" s="1919"/>
      <c r="B233" s="215" t="s">
        <v>1876</v>
      </c>
      <c r="C233" s="213" t="s">
        <v>1877</v>
      </c>
      <c r="D233" s="213" t="s">
        <v>1878</v>
      </c>
      <c r="E233" s="217" t="s">
        <v>4009</v>
      </c>
      <c r="F233" s="206"/>
      <c r="U233" s="206"/>
      <c r="V233" s="206"/>
      <c r="W233" s="206"/>
      <c r="X233" s="206"/>
      <c r="Y233" s="206"/>
      <c r="Z233" s="206"/>
      <c r="AA233" s="206"/>
      <c r="AB233" s="206"/>
    </row>
    <row r="234" spans="1:28" ht="24" customHeight="1">
      <c r="A234" s="1919"/>
      <c r="B234" s="215" t="s">
        <v>1879</v>
      </c>
      <c r="C234" s="213" t="s">
        <v>1867</v>
      </c>
      <c r="D234" s="219" t="s">
        <v>1880</v>
      </c>
      <c r="E234" s="214" t="s">
        <v>1881</v>
      </c>
      <c r="F234" s="206"/>
      <c r="U234" s="206"/>
      <c r="V234" s="206"/>
      <c r="W234" s="206"/>
      <c r="X234" s="206"/>
      <c r="Y234" s="206"/>
      <c r="Z234" s="206"/>
      <c r="AA234" s="206"/>
      <c r="AB234" s="206"/>
    </row>
    <row r="235" spans="1:28" ht="24" customHeight="1">
      <c r="A235" s="1919"/>
      <c r="B235" s="215" t="s">
        <v>1882</v>
      </c>
      <c r="C235" s="213" t="s">
        <v>1867</v>
      </c>
      <c r="D235" s="213" t="s">
        <v>1883</v>
      </c>
      <c r="E235" s="214" t="s">
        <v>1884</v>
      </c>
      <c r="F235" s="206"/>
      <c r="U235" s="206"/>
      <c r="V235" s="206"/>
      <c r="W235" s="206"/>
      <c r="X235" s="206"/>
      <c r="Y235" s="206"/>
      <c r="Z235" s="206"/>
      <c r="AA235" s="206"/>
      <c r="AB235" s="206"/>
    </row>
    <row r="236" spans="1:28" ht="24" customHeight="1">
      <c r="A236" s="1919"/>
      <c r="B236" s="215" t="s">
        <v>1885</v>
      </c>
      <c r="C236" s="213" t="s">
        <v>1886</v>
      </c>
      <c r="D236" s="213" t="s">
        <v>1887</v>
      </c>
      <c r="E236" s="214" t="s">
        <v>1888</v>
      </c>
      <c r="F236" s="206"/>
      <c r="U236" s="206"/>
      <c r="V236" s="206"/>
      <c r="W236" s="206"/>
      <c r="X236" s="206"/>
      <c r="Y236" s="206"/>
      <c r="Z236" s="206"/>
      <c r="AA236" s="206"/>
      <c r="AB236" s="206"/>
    </row>
    <row r="237" spans="1:28" ht="24" customHeight="1">
      <c r="A237" s="1919"/>
      <c r="B237" s="215" t="s">
        <v>1868</v>
      </c>
      <c r="C237" s="213" t="s">
        <v>1869</v>
      </c>
      <c r="D237" s="213" t="s">
        <v>1870</v>
      </c>
      <c r="E237" s="214" t="s">
        <v>1871</v>
      </c>
      <c r="F237" s="206"/>
      <c r="U237" s="206"/>
      <c r="V237" s="206"/>
      <c r="W237" s="206"/>
      <c r="X237" s="206"/>
      <c r="Y237" s="206"/>
      <c r="Z237" s="206"/>
      <c r="AA237" s="206"/>
      <c r="AB237" s="206"/>
    </row>
    <row r="238" spans="1:28" ht="24" customHeight="1">
      <c r="A238" s="1919"/>
      <c r="B238" s="215" t="s">
        <v>1872</v>
      </c>
      <c r="C238" s="213" t="s">
        <v>1889</v>
      </c>
      <c r="D238" s="213" t="s">
        <v>1874</v>
      </c>
      <c r="E238" s="214" t="s">
        <v>1890</v>
      </c>
      <c r="F238" s="206"/>
      <c r="U238" s="206"/>
      <c r="V238" s="206"/>
      <c r="W238" s="206"/>
      <c r="X238" s="206"/>
      <c r="Y238" s="206"/>
      <c r="Z238" s="206"/>
      <c r="AA238" s="206"/>
      <c r="AB238" s="206"/>
    </row>
    <row r="239" spans="1:28" ht="24" customHeight="1">
      <c r="A239" s="1919"/>
      <c r="B239" s="215" t="s">
        <v>1891</v>
      </c>
      <c r="C239" s="213" t="s">
        <v>1892</v>
      </c>
      <c r="D239" s="213" t="s">
        <v>1542</v>
      </c>
      <c r="E239" s="214" t="s">
        <v>1893</v>
      </c>
      <c r="F239" s="206"/>
      <c r="U239" s="206"/>
      <c r="V239" s="206"/>
      <c r="W239" s="206"/>
      <c r="X239" s="206"/>
      <c r="Y239" s="206"/>
      <c r="Z239" s="206"/>
      <c r="AA239" s="206"/>
      <c r="AB239" s="206"/>
    </row>
    <row r="240" spans="1:28" ht="24" customHeight="1">
      <c r="A240" s="1919"/>
      <c r="B240" s="215" t="s">
        <v>1894</v>
      </c>
      <c r="C240" s="213" t="s">
        <v>1895</v>
      </c>
      <c r="D240" s="213" t="s">
        <v>1896</v>
      </c>
      <c r="E240" s="214" t="s">
        <v>1897</v>
      </c>
      <c r="F240" s="206"/>
      <c r="U240" s="206"/>
      <c r="V240" s="206"/>
      <c r="W240" s="206"/>
      <c r="X240" s="206"/>
      <c r="Y240" s="206"/>
      <c r="Z240" s="206"/>
      <c r="AA240" s="206"/>
      <c r="AB240" s="206"/>
    </row>
    <row r="241" spans="1:28" ht="24" customHeight="1">
      <c r="A241" s="1919"/>
      <c r="B241" s="215" t="s">
        <v>1349</v>
      </c>
      <c r="C241" s="213" t="s">
        <v>1898</v>
      </c>
      <c r="D241" s="213" t="s">
        <v>1899</v>
      </c>
      <c r="E241" s="214" t="s">
        <v>1900</v>
      </c>
      <c r="F241" s="206"/>
      <c r="U241" s="206"/>
      <c r="V241" s="206"/>
      <c r="W241" s="206"/>
      <c r="X241" s="206"/>
      <c r="Y241" s="206"/>
      <c r="Z241" s="206"/>
      <c r="AA241" s="206"/>
      <c r="AB241" s="206"/>
    </row>
    <row r="242" spans="1:28" ht="24" customHeight="1">
      <c r="A242" s="1919"/>
      <c r="B242" s="215" t="s">
        <v>1540</v>
      </c>
      <c r="C242" s="213" t="s">
        <v>1541</v>
      </c>
      <c r="D242" s="213" t="s">
        <v>1542</v>
      </c>
      <c r="E242" s="214" t="s">
        <v>1301</v>
      </c>
      <c r="F242" s="206"/>
      <c r="U242" s="206"/>
      <c r="V242" s="206"/>
      <c r="W242" s="206"/>
      <c r="X242" s="206"/>
      <c r="Y242" s="206"/>
      <c r="Z242" s="206"/>
      <c r="AA242" s="206"/>
      <c r="AB242" s="206"/>
    </row>
    <row r="243" spans="1:28" ht="24" customHeight="1">
      <c r="A243" s="1919"/>
      <c r="B243" s="215" t="s">
        <v>1468</v>
      </c>
      <c r="C243" s="213" t="s">
        <v>1901</v>
      </c>
      <c r="D243" s="213" t="s">
        <v>1470</v>
      </c>
      <c r="E243" s="214" t="s">
        <v>1902</v>
      </c>
      <c r="F243" s="206"/>
      <c r="U243" s="206"/>
      <c r="V243" s="206"/>
      <c r="W243" s="206"/>
      <c r="X243" s="206"/>
      <c r="Y243" s="206"/>
      <c r="Z243" s="206"/>
      <c r="AA243" s="206"/>
      <c r="AB243" s="206"/>
    </row>
    <row r="244" spans="1:28" ht="24" customHeight="1">
      <c r="A244" s="1919"/>
      <c r="B244" s="215" t="s">
        <v>1903</v>
      </c>
      <c r="C244" s="213" t="s">
        <v>1904</v>
      </c>
      <c r="D244" s="213" t="s">
        <v>1905</v>
      </c>
      <c r="E244" s="214" t="s">
        <v>1906</v>
      </c>
      <c r="F244" s="218"/>
      <c r="U244" s="206"/>
      <c r="V244" s="206"/>
      <c r="W244" s="206"/>
      <c r="X244" s="206"/>
      <c r="Y244" s="206"/>
      <c r="Z244" s="206"/>
      <c r="AA244" s="206"/>
      <c r="AB244" s="206"/>
    </row>
    <row r="245" spans="1:28" ht="24" customHeight="1">
      <c r="A245" s="1919"/>
      <c r="B245" s="215" t="s">
        <v>1907</v>
      </c>
      <c r="C245" s="213" t="s">
        <v>1908</v>
      </c>
      <c r="D245" s="213" t="s">
        <v>1909</v>
      </c>
      <c r="E245" s="214" t="s">
        <v>1910</v>
      </c>
      <c r="F245" s="218"/>
      <c r="U245" s="206"/>
      <c r="V245" s="206"/>
      <c r="W245" s="206"/>
      <c r="X245" s="206"/>
      <c r="Y245" s="206"/>
      <c r="Z245" s="206"/>
      <c r="AA245" s="206"/>
      <c r="AB245" s="206"/>
    </row>
    <row r="246" spans="1:28" ht="24" customHeight="1">
      <c r="A246" s="1919"/>
      <c r="B246" s="215" t="s">
        <v>1911</v>
      </c>
      <c r="C246" s="213" t="s">
        <v>1912</v>
      </c>
      <c r="D246" s="213"/>
      <c r="E246" s="214"/>
      <c r="F246" s="218"/>
      <c r="U246" s="206"/>
      <c r="V246" s="206"/>
      <c r="W246" s="206"/>
      <c r="X246" s="206"/>
      <c r="Y246" s="206"/>
      <c r="Z246" s="206"/>
      <c r="AA246" s="206"/>
      <c r="AB246" s="206"/>
    </row>
    <row r="247" spans="1:28" ht="24" customHeight="1">
      <c r="A247" s="1919"/>
      <c r="B247" s="215" t="s">
        <v>1913</v>
      </c>
      <c r="C247" s="213" t="s">
        <v>1912</v>
      </c>
      <c r="D247" s="213"/>
      <c r="E247" s="214"/>
      <c r="F247" s="218"/>
      <c r="U247" s="206"/>
      <c r="V247" s="206"/>
      <c r="W247" s="206"/>
      <c r="X247" s="206"/>
      <c r="Y247" s="206"/>
      <c r="Z247" s="206"/>
      <c r="AA247" s="206"/>
      <c r="AB247" s="206"/>
    </row>
    <row r="248" spans="1:28" ht="24" customHeight="1">
      <c r="A248" s="1919"/>
      <c r="B248" s="215" t="s">
        <v>1914</v>
      </c>
      <c r="C248" s="213" t="s">
        <v>1915</v>
      </c>
      <c r="D248" s="213"/>
      <c r="E248" s="214"/>
      <c r="F248" s="218"/>
      <c r="U248" s="206"/>
      <c r="V248" s="206"/>
      <c r="W248" s="206"/>
      <c r="X248" s="206"/>
      <c r="Y248" s="206"/>
      <c r="Z248" s="206"/>
      <c r="AA248" s="206"/>
      <c r="AB248" s="206"/>
    </row>
    <row r="249" spans="1:28" ht="24" customHeight="1">
      <c r="A249" s="1919"/>
      <c r="B249" s="215" t="s">
        <v>1876</v>
      </c>
      <c r="C249" s="213" t="s">
        <v>1916</v>
      </c>
      <c r="D249" s="213" t="s">
        <v>1917</v>
      </c>
      <c r="E249" s="214" t="s">
        <v>1918</v>
      </c>
      <c r="F249" s="218"/>
      <c r="U249" s="206"/>
      <c r="V249" s="206"/>
      <c r="W249" s="206"/>
      <c r="X249" s="206"/>
      <c r="Y249" s="206"/>
      <c r="Z249" s="206"/>
      <c r="AA249" s="206"/>
      <c r="AB249" s="206"/>
    </row>
    <row r="250" spans="1:28" ht="24" customHeight="1">
      <c r="A250" s="1919"/>
      <c r="B250" s="215" t="s">
        <v>1919</v>
      </c>
      <c r="C250" s="213" t="s">
        <v>1920</v>
      </c>
      <c r="D250" s="213" t="s">
        <v>1921</v>
      </c>
      <c r="E250" s="214" t="s">
        <v>1922</v>
      </c>
      <c r="F250" s="218"/>
      <c r="U250" s="206"/>
      <c r="V250" s="206"/>
      <c r="W250" s="206"/>
      <c r="X250" s="206"/>
      <c r="Y250" s="206"/>
      <c r="Z250" s="206"/>
      <c r="AA250" s="206"/>
      <c r="AB250" s="206"/>
    </row>
    <row r="251" spans="1:28" ht="24" customHeight="1">
      <c r="A251" s="1919"/>
      <c r="B251" s="215" t="s">
        <v>1923</v>
      </c>
      <c r="C251" s="213" t="s">
        <v>1924</v>
      </c>
      <c r="D251" s="213" t="s">
        <v>1925</v>
      </c>
      <c r="E251" s="214" t="s">
        <v>1926</v>
      </c>
      <c r="F251" s="218"/>
      <c r="U251" s="206"/>
      <c r="V251" s="206"/>
      <c r="W251" s="206"/>
      <c r="X251" s="206"/>
      <c r="Y251" s="206"/>
      <c r="Z251" s="206"/>
      <c r="AA251" s="206"/>
      <c r="AB251" s="206"/>
    </row>
    <row r="252" spans="1:28" ht="24" customHeight="1">
      <c r="A252" s="1919"/>
      <c r="B252" s="215" t="s">
        <v>1882</v>
      </c>
      <c r="C252" s="213" t="s">
        <v>1927</v>
      </c>
      <c r="D252" s="213" t="s">
        <v>1883</v>
      </c>
      <c r="E252" s="214" t="s">
        <v>1884</v>
      </c>
      <c r="F252" s="218"/>
      <c r="U252" s="206"/>
      <c r="V252" s="206"/>
      <c r="W252" s="206"/>
      <c r="X252" s="206"/>
      <c r="Y252" s="206"/>
      <c r="Z252" s="206"/>
      <c r="AA252" s="206"/>
      <c r="AB252" s="206"/>
    </row>
    <row r="253" spans="1:28" ht="24" customHeight="1">
      <c r="A253" s="1919"/>
      <c r="B253" s="215" t="s">
        <v>1885</v>
      </c>
      <c r="C253" s="213" t="s">
        <v>1928</v>
      </c>
      <c r="D253" s="213" t="s">
        <v>1883</v>
      </c>
      <c r="E253" s="214" t="s">
        <v>1888</v>
      </c>
      <c r="F253" s="218"/>
      <c r="U253" s="206"/>
      <c r="V253" s="206"/>
      <c r="W253" s="206"/>
      <c r="X253" s="206"/>
      <c r="Y253" s="206"/>
      <c r="Z253" s="206"/>
      <c r="AA253" s="206"/>
      <c r="AB253" s="206"/>
    </row>
    <row r="254" spans="1:28" ht="24" customHeight="1">
      <c r="A254" s="1919"/>
      <c r="B254" s="2129" t="s">
        <v>1929</v>
      </c>
      <c r="C254" s="2130" t="s">
        <v>1930</v>
      </c>
      <c r="D254" s="2130" t="s">
        <v>1931</v>
      </c>
      <c r="E254" s="2131" t="s">
        <v>1932</v>
      </c>
      <c r="F254" s="218"/>
      <c r="U254" s="206"/>
      <c r="V254" s="206"/>
      <c r="W254" s="206"/>
      <c r="X254" s="206"/>
      <c r="Y254" s="206"/>
      <c r="Z254" s="206"/>
      <c r="AA254" s="206"/>
      <c r="AB254" s="206"/>
    </row>
    <row r="255" spans="1:28" ht="24" customHeight="1">
      <c r="A255" s="1919"/>
      <c r="B255" s="1919"/>
      <c r="C255" s="1919"/>
      <c r="D255" s="1919"/>
      <c r="E255" s="1919"/>
      <c r="F255" s="206"/>
      <c r="U255" s="206"/>
      <c r="V255" s="206"/>
      <c r="W255" s="206"/>
      <c r="X255" s="206"/>
      <c r="Y255" s="206"/>
      <c r="Z255" s="206"/>
      <c r="AA255" s="206"/>
      <c r="AB255" s="206"/>
    </row>
    <row r="256" spans="1:28" ht="24" customHeight="1">
      <c r="A256" s="1919"/>
      <c r="B256" s="1919"/>
      <c r="C256" s="1919"/>
      <c r="D256" s="1919"/>
      <c r="E256" s="1919"/>
      <c r="F256" s="206"/>
      <c r="U256" s="206"/>
      <c r="V256" s="206"/>
      <c r="W256" s="206"/>
      <c r="X256" s="206"/>
      <c r="Y256" s="206"/>
      <c r="Z256" s="206"/>
      <c r="AA256" s="206"/>
      <c r="AB256" s="206"/>
    </row>
    <row r="257" spans="1:28" ht="24" customHeight="1">
      <c r="A257" s="1919"/>
      <c r="B257" s="1919"/>
      <c r="C257" s="1919"/>
      <c r="D257" s="1919"/>
      <c r="E257" s="1919"/>
      <c r="F257" s="206"/>
      <c r="U257" s="206"/>
      <c r="V257" s="206"/>
      <c r="W257" s="206"/>
      <c r="X257" s="206"/>
      <c r="Y257" s="206"/>
      <c r="Z257" s="206"/>
      <c r="AA257" s="206"/>
      <c r="AB257" s="206"/>
    </row>
    <row r="258" spans="1:28" ht="24" customHeight="1">
      <c r="A258" s="1919"/>
      <c r="B258" s="1919"/>
      <c r="C258" s="1919"/>
      <c r="D258" s="1919"/>
      <c r="E258" s="1919"/>
      <c r="F258" s="206"/>
      <c r="U258" s="206"/>
      <c r="V258" s="206"/>
      <c r="W258" s="206"/>
      <c r="X258" s="206"/>
      <c r="Y258" s="206"/>
      <c r="Z258" s="206"/>
      <c r="AA258" s="206"/>
      <c r="AB258" s="206"/>
    </row>
    <row r="259" spans="1:28" ht="24" customHeight="1">
      <c r="A259" s="1919"/>
      <c r="B259" s="1919"/>
      <c r="C259" s="1919"/>
      <c r="D259" s="1919"/>
      <c r="E259" s="1919"/>
      <c r="F259" s="206"/>
      <c r="U259" s="206"/>
      <c r="V259" s="206"/>
      <c r="W259" s="206"/>
      <c r="X259" s="206"/>
      <c r="Y259" s="206"/>
      <c r="Z259" s="206"/>
      <c r="AA259" s="206"/>
      <c r="AB259" s="206"/>
    </row>
    <row r="260" spans="1:28" ht="24" customHeight="1">
      <c r="A260" s="1919"/>
      <c r="B260" s="259" t="s">
        <v>1933</v>
      </c>
      <c r="C260" s="241" t="s">
        <v>1934</v>
      </c>
      <c r="D260" s="213"/>
      <c r="E260" s="222" t="s">
        <v>1935</v>
      </c>
      <c r="F260" s="206"/>
      <c r="U260" s="206"/>
      <c r="V260" s="206"/>
      <c r="W260" s="206"/>
      <c r="X260" s="206"/>
      <c r="Y260" s="206"/>
      <c r="Z260" s="206"/>
      <c r="AA260" s="206"/>
      <c r="AB260" s="206"/>
    </row>
    <row r="261" spans="1:28" ht="24" customHeight="1">
      <c r="A261" s="1919"/>
      <c r="B261" s="2132" t="s">
        <v>1936</v>
      </c>
      <c r="C261" s="241" t="s">
        <v>1937</v>
      </c>
      <c r="D261" s="241" t="s">
        <v>1938</v>
      </c>
      <c r="E261" s="222" t="s">
        <v>1939</v>
      </c>
      <c r="F261" s="206"/>
      <c r="U261" s="206"/>
      <c r="V261" s="206"/>
      <c r="W261" s="206"/>
      <c r="X261" s="206"/>
      <c r="Y261" s="206"/>
      <c r="Z261" s="206"/>
      <c r="AA261" s="206"/>
      <c r="AB261" s="206"/>
    </row>
    <row r="262" spans="1:28" ht="24" customHeight="1">
      <c r="A262" s="2122" t="s">
        <v>1940</v>
      </c>
      <c r="B262" s="1919"/>
      <c r="C262" s="241" t="s">
        <v>1941</v>
      </c>
      <c r="D262" s="241" t="s">
        <v>1942</v>
      </c>
      <c r="E262" s="222" t="s">
        <v>1943</v>
      </c>
      <c r="F262" s="206"/>
      <c r="U262" s="206"/>
      <c r="V262" s="206"/>
      <c r="W262" s="206"/>
      <c r="X262" s="206"/>
      <c r="Y262" s="206"/>
      <c r="Z262" s="206"/>
      <c r="AA262" s="206"/>
      <c r="AB262" s="206"/>
    </row>
    <row r="263" spans="1:28" ht="24" customHeight="1">
      <c r="A263" s="1919"/>
      <c r="B263" s="260"/>
      <c r="C263" s="219"/>
      <c r="D263" s="219"/>
      <c r="E263" s="217"/>
      <c r="F263" s="206"/>
      <c r="U263" s="206"/>
      <c r="V263" s="206"/>
      <c r="W263" s="206"/>
      <c r="X263" s="206"/>
      <c r="Y263" s="206"/>
      <c r="Z263" s="206"/>
      <c r="AA263" s="206"/>
      <c r="AB263" s="206"/>
    </row>
    <row r="264" spans="1:28" ht="24" customHeight="1">
      <c r="A264" s="1919"/>
      <c r="B264" s="260"/>
      <c r="C264" s="219"/>
      <c r="D264" s="219"/>
      <c r="E264" s="217"/>
      <c r="F264" s="206"/>
      <c r="U264" s="206"/>
      <c r="V264" s="206"/>
      <c r="W264" s="206"/>
      <c r="X264" s="206"/>
      <c r="Y264" s="206"/>
      <c r="Z264" s="206"/>
      <c r="AA264" s="206"/>
      <c r="AB264" s="206"/>
    </row>
    <row r="265" spans="1:28" ht="24" customHeight="1">
      <c r="A265" s="1919"/>
      <c r="B265" s="260" t="s">
        <v>1944</v>
      </c>
      <c r="C265" s="219" t="s">
        <v>1945</v>
      </c>
      <c r="D265" s="219" t="s">
        <v>1946</v>
      </c>
      <c r="E265" s="217" t="s">
        <v>4010</v>
      </c>
      <c r="F265" s="206"/>
      <c r="U265" s="206"/>
      <c r="V265" s="206"/>
      <c r="W265" s="206"/>
      <c r="X265" s="206"/>
      <c r="Y265" s="206"/>
      <c r="Z265" s="206"/>
      <c r="AA265" s="206"/>
      <c r="AB265" s="206"/>
    </row>
    <row r="266" spans="1:28" ht="24" customHeight="1">
      <c r="A266" s="1919"/>
      <c r="B266" s="260" t="s">
        <v>1947</v>
      </c>
      <c r="C266" s="219" t="s">
        <v>1948</v>
      </c>
      <c r="D266" s="219" t="s">
        <v>1949</v>
      </c>
      <c r="E266" s="217" t="s">
        <v>4010</v>
      </c>
      <c r="F266" s="206"/>
      <c r="U266" s="206"/>
      <c r="V266" s="206"/>
      <c r="W266" s="206"/>
      <c r="X266" s="206"/>
      <c r="Y266" s="206"/>
      <c r="Z266" s="206"/>
      <c r="AA266" s="206"/>
      <c r="AB266" s="206"/>
    </row>
    <row r="267" spans="1:28" ht="24" customHeight="1">
      <c r="A267" s="1919"/>
      <c r="B267" s="260" t="s">
        <v>1950</v>
      </c>
      <c r="C267" s="219" t="s">
        <v>1951</v>
      </c>
      <c r="D267" s="219" t="s">
        <v>1952</v>
      </c>
      <c r="E267" s="220" t="s">
        <v>4011</v>
      </c>
      <c r="F267" s="206"/>
      <c r="U267" s="206"/>
      <c r="V267" s="206"/>
      <c r="W267" s="206"/>
      <c r="X267" s="206"/>
      <c r="Y267" s="206"/>
      <c r="Z267" s="206"/>
      <c r="AA267" s="206"/>
      <c r="AB267" s="206"/>
    </row>
    <row r="268" spans="1:28" ht="24" customHeight="1">
      <c r="A268" s="1919"/>
      <c r="B268" s="260" t="s">
        <v>1953</v>
      </c>
      <c r="C268" s="219" t="s">
        <v>1954</v>
      </c>
      <c r="D268" s="219" t="s">
        <v>1955</v>
      </c>
      <c r="E268" s="220" t="s">
        <v>1956</v>
      </c>
      <c r="F268" s="206"/>
      <c r="U268" s="206"/>
      <c r="V268" s="206"/>
      <c r="W268" s="206"/>
      <c r="X268" s="206"/>
      <c r="Y268" s="206"/>
      <c r="Z268" s="206"/>
      <c r="AA268" s="206"/>
      <c r="AB268" s="206"/>
    </row>
    <row r="269" spans="1:28" ht="48" customHeight="1">
      <c r="A269" s="1919"/>
      <c r="B269" s="2121" t="s">
        <v>1957</v>
      </c>
      <c r="C269" s="2123"/>
      <c r="D269" s="2124"/>
      <c r="E269" s="2064"/>
      <c r="F269" s="206"/>
      <c r="U269" s="206"/>
      <c r="V269" s="206"/>
      <c r="W269" s="206"/>
      <c r="X269" s="206"/>
      <c r="Y269" s="206"/>
      <c r="Z269" s="206"/>
      <c r="AA269" s="206"/>
      <c r="AB269" s="206"/>
    </row>
    <row r="270" spans="1:28" ht="24" customHeight="1">
      <c r="A270" s="1919"/>
      <c r="B270" s="1919"/>
      <c r="C270" s="1984"/>
      <c r="D270" s="1915"/>
      <c r="E270" s="1987"/>
      <c r="F270" s="206"/>
      <c r="U270" s="206"/>
      <c r="V270" s="206"/>
      <c r="W270" s="206"/>
      <c r="X270" s="206"/>
      <c r="Y270" s="206"/>
      <c r="Z270" s="206"/>
      <c r="AA270" s="206"/>
      <c r="AB270" s="206"/>
    </row>
    <row r="271" spans="1:28" ht="24" customHeight="1">
      <c r="A271" s="1919"/>
      <c r="B271" s="1919"/>
      <c r="C271" s="1984"/>
      <c r="D271" s="1915"/>
      <c r="E271" s="1987"/>
      <c r="F271" s="206"/>
      <c r="U271" s="206"/>
      <c r="V271" s="206"/>
      <c r="W271" s="206"/>
      <c r="X271" s="206"/>
      <c r="Y271" s="206"/>
      <c r="Z271" s="206"/>
      <c r="AA271" s="206"/>
      <c r="AB271" s="206"/>
    </row>
    <row r="272" spans="1:28" ht="24" customHeight="1">
      <c r="A272" s="1919"/>
      <c r="B272" s="1919"/>
      <c r="C272" s="1984"/>
      <c r="D272" s="1915"/>
      <c r="E272" s="1987"/>
      <c r="F272" s="206"/>
      <c r="U272" s="206"/>
      <c r="V272" s="206"/>
      <c r="W272" s="206"/>
      <c r="X272" s="206"/>
      <c r="Y272" s="206"/>
      <c r="Z272" s="206"/>
      <c r="AA272" s="206"/>
      <c r="AB272" s="206"/>
    </row>
    <row r="273" spans="1:28" ht="24" customHeight="1">
      <c r="A273" s="1919"/>
      <c r="B273" s="1919"/>
      <c r="C273" s="1984"/>
      <c r="D273" s="1915"/>
      <c r="E273" s="1987"/>
      <c r="F273" s="206"/>
      <c r="U273" s="206"/>
      <c r="V273" s="206"/>
      <c r="W273" s="206"/>
      <c r="X273" s="206"/>
      <c r="Y273" s="206"/>
      <c r="Z273" s="206"/>
      <c r="AA273" s="206"/>
      <c r="AB273" s="206"/>
    </row>
    <row r="274" spans="1:28" ht="24" customHeight="1">
      <c r="A274" s="1919"/>
      <c r="B274" s="1919"/>
      <c r="C274" s="1984"/>
      <c r="D274" s="1915"/>
      <c r="E274" s="1987"/>
      <c r="F274" s="206"/>
      <c r="V274" s="206"/>
      <c r="W274" s="206"/>
      <c r="X274" s="206"/>
      <c r="Y274" s="206"/>
      <c r="Z274" s="206"/>
      <c r="AA274" s="206"/>
      <c r="AB274" s="206"/>
    </row>
    <row r="275" spans="1:28" ht="24" customHeight="1">
      <c r="A275" s="1919"/>
      <c r="B275" s="1919"/>
      <c r="C275" s="1984"/>
      <c r="D275" s="1915"/>
      <c r="E275" s="1987"/>
      <c r="F275" s="206"/>
      <c r="V275" s="206"/>
      <c r="W275" s="206"/>
      <c r="X275" s="206"/>
      <c r="Y275" s="206"/>
      <c r="Z275" s="206"/>
      <c r="AA275" s="206"/>
      <c r="AB275" s="206"/>
    </row>
    <row r="276" spans="1:28" ht="24" customHeight="1">
      <c r="A276" s="1919"/>
      <c r="B276" s="1919"/>
      <c r="C276" s="1984"/>
      <c r="D276" s="1915"/>
      <c r="E276" s="1987"/>
      <c r="F276" s="206"/>
      <c r="V276" s="206"/>
      <c r="W276" s="206"/>
      <c r="X276" s="206"/>
      <c r="Y276" s="206"/>
      <c r="Z276" s="206"/>
      <c r="AA276" s="206"/>
      <c r="AB276" s="206"/>
    </row>
    <row r="277" spans="1:28" ht="24" customHeight="1">
      <c r="A277" s="1919"/>
      <c r="B277" s="1919"/>
      <c r="C277" s="1984"/>
      <c r="D277" s="1915"/>
      <c r="E277" s="1987"/>
      <c r="F277" s="206"/>
      <c r="V277" s="206"/>
      <c r="W277" s="206"/>
      <c r="X277" s="206"/>
      <c r="Y277" s="206"/>
      <c r="Z277" s="206"/>
      <c r="AA277" s="206"/>
      <c r="AB277" s="206"/>
    </row>
    <row r="278" spans="1:28" ht="24" customHeight="1">
      <c r="A278" s="1919"/>
      <c r="B278" s="1919"/>
      <c r="C278" s="1984"/>
      <c r="D278" s="1915"/>
      <c r="E278" s="1987"/>
      <c r="F278" s="206"/>
      <c r="V278" s="206"/>
      <c r="W278" s="206"/>
      <c r="X278" s="206"/>
      <c r="Y278" s="206"/>
      <c r="Z278" s="206"/>
      <c r="AA278" s="206"/>
      <c r="AB278" s="206"/>
    </row>
    <row r="279" spans="1:28" ht="24" customHeight="1">
      <c r="A279" s="1919"/>
      <c r="B279" s="1919"/>
      <c r="C279" s="1969"/>
      <c r="D279" s="2006"/>
      <c r="E279" s="2058"/>
      <c r="F279" s="206"/>
      <c r="V279" s="206"/>
      <c r="W279" s="206"/>
      <c r="X279" s="206"/>
      <c r="Y279" s="206"/>
      <c r="Z279" s="206"/>
      <c r="AA279" s="206"/>
      <c r="AB279" s="206"/>
    </row>
    <row r="280" spans="1:28" ht="24" customHeight="1">
      <c r="A280" s="2120"/>
      <c r="C280" s="261"/>
      <c r="D280" s="262"/>
      <c r="E280" s="262"/>
      <c r="F280" s="206"/>
      <c r="V280" s="206"/>
      <c r="W280" s="206"/>
      <c r="X280" s="206"/>
      <c r="Y280" s="206"/>
      <c r="Z280" s="206"/>
      <c r="AA280" s="206"/>
      <c r="AB280" s="206"/>
    </row>
    <row r="281" spans="1:28" ht="24" customHeight="1">
      <c r="A281" s="1987"/>
      <c r="C281" s="261"/>
      <c r="D281" s="262"/>
      <c r="E281" s="262"/>
      <c r="F281" s="206"/>
      <c r="V281" s="206"/>
      <c r="W281" s="206"/>
      <c r="X281" s="206"/>
      <c r="Y281" s="206"/>
      <c r="Z281" s="206"/>
      <c r="AA281" s="206"/>
      <c r="AB281" s="206"/>
    </row>
    <row r="282" spans="1:28" ht="24" customHeight="1">
      <c r="A282" s="1987"/>
      <c r="C282" s="261"/>
      <c r="D282" s="262"/>
      <c r="E282" s="262"/>
      <c r="F282" s="206"/>
      <c r="V282" s="206"/>
      <c r="W282" s="206"/>
      <c r="X282" s="206"/>
      <c r="Y282" s="206"/>
      <c r="Z282" s="206"/>
      <c r="AA282" s="206"/>
      <c r="AB282" s="206"/>
    </row>
    <row r="283" spans="1:28" ht="24" customHeight="1">
      <c r="A283" s="1987"/>
      <c r="C283" s="261"/>
      <c r="D283" s="262"/>
      <c r="E283" s="262"/>
      <c r="F283" s="206"/>
      <c r="V283" s="206"/>
      <c r="W283" s="206"/>
      <c r="X283" s="206"/>
      <c r="Y283" s="206"/>
      <c r="Z283" s="206"/>
      <c r="AA283" s="206"/>
      <c r="AB283" s="206"/>
    </row>
    <row r="284" spans="1:28" ht="24" customHeight="1">
      <c r="A284" s="1987"/>
      <c r="C284" s="261"/>
      <c r="D284" s="262"/>
      <c r="E284" s="262"/>
      <c r="F284" s="206"/>
      <c r="V284" s="206"/>
      <c r="W284" s="206"/>
      <c r="X284" s="206"/>
      <c r="Y284" s="206"/>
      <c r="Z284" s="206"/>
      <c r="AA284" s="206"/>
      <c r="AB284" s="206"/>
    </row>
    <row r="285" spans="1:28" ht="24" customHeight="1">
      <c r="A285" s="1987"/>
      <c r="C285" s="261"/>
      <c r="D285" s="262"/>
      <c r="E285" s="262"/>
      <c r="F285" s="206"/>
      <c r="V285" s="206"/>
      <c r="W285" s="206"/>
      <c r="X285" s="206"/>
      <c r="Y285" s="206"/>
      <c r="Z285" s="206"/>
      <c r="AA285" s="206"/>
      <c r="AB285" s="206"/>
    </row>
    <row r="286" spans="1:28" ht="24" customHeight="1">
      <c r="A286" s="1987"/>
      <c r="C286" s="261"/>
      <c r="D286" s="262"/>
      <c r="E286" s="262"/>
      <c r="F286" s="206"/>
      <c r="V286" s="206"/>
      <c r="W286" s="206"/>
      <c r="X286" s="206"/>
      <c r="Y286" s="206"/>
      <c r="Z286" s="206"/>
      <c r="AA286" s="206"/>
      <c r="AB286" s="206"/>
    </row>
    <row r="287" spans="1:28" ht="24" customHeight="1">
      <c r="A287" s="1915"/>
      <c r="C287" s="261"/>
      <c r="D287" s="262"/>
      <c r="E287" s="262"/>
      <c r="F287" s="206"/>
      <c r="V287" s="206"/>
      <c r="W287" s="206"/>
      <c r="X287" s="206"/>
      <c r="Y287" s="206"/>
      <c r="Z287" s="206"/>
      <c r="AA287" s="206"/>
      <c r="AB287" s="206"/>
    </row>
    <row r="288" spans="1:28" ht="24" customHeight="1">
      <c r="A288" s="1915"/>
      <c r="C288" s="261"/>
      <c r="D288" s="262"/>
      <c r="E288" s="262"/>
      <c r="F288" s="206"/>
      <c r="V288" s="206"/>
      <c r="W288" s="206"/>
      <c r="X288" s="206"/>
      <c r="Y288" s="206"/>
      <c r="Z288" s="206"/>
      <c r="AA288" s="206"/>
      <c r="AB288" s="206"/>
    </row>
    <row r="289" spans="1:28" ht="24" customHeight="1">
      <c r="A289" s="1915"/>
      <c r="C289" s="261"/>
      <c r="D289" s="262"/>
      <c r="E289" s="262"/>
      <c r="F289" s="206"/>
      <c r="V289" s="206"/>
      <c r="W289" s="206"/>
      <c r="X289" s="206"/>
      <c r="Y289" s="206"/>
      <c r="Z289" s="206"/>
      <c r="AA289" s="206"/>
      <c r="AB289" s="206"/>
    </row>
    <row r="290" spans="1:28" ht="24" customHeight="1">
      <c r="A290" s="1915"/>
      <c r="C290" s="261"/>
      <c r="D290" s="262"/>
      <c r="E290" s="262"/>
      <c r="F290" s="206"/>
      <c r="V290" s="206"/>
      <c r="W290" s="206"/>
      <c r="X290" s="206"/>
      <c r="Y290" s="206"/>
      <c r="Z290" s="206"/>
      <c r="AA290" s="206"/>
      <c r="AB290" s="206"/>
    </row>
    <row r="291" spans="1:28" ht="24" customHeight="1">
      <c r="A291" s="1915"/>
      <c r="C291" s="261"/>
      <c r="D291" s="262"/>
      <c r="E291" s="262"/>
      <c r="F291" s="206"/>
      <c r="V291" s="206"/>
      <c r="W291" s="206"/>
      <c r="X291" s="206"/>
      <c r="Y291" s="206"/>
      <c r="Z291" s="206"/>
      <c r="AA291" s="206"/>
      <c r="AB291" s="206"/>
    </row>
    <row r="292" spans="1:28" ht="24" customHeight="1">
      <c r="A292" s="1915"/>
      <c r="C292" s="261"/>
      <c r="D292" s="262"/>
      <c r="E292" s="262"/>
      <c r="F292" s="206"/>
      <c r="V292" s="206"/>
      <c r="W292" s="206"/>
      <c r="X292" s="206"/>
      <c r="Y292" s="206"/>
      <c r="Z292" s="206"/>
      <c r="AA292" s="206"/>
      <c r="AB292" s="206"/>
    </row>
    <row r="293" spans="1:28" ht="24" customHeight="1">
      <c r="A293" s="1915"/>
      <c r="C293" s="261"/>
      <c r="D293" s="262"/>
      <c r="E293" s="262"/>
      <c r="F293" s="206"/>
      <c r="V293" s="206"/>
      <c r="W293" s="206"/>
      <c r="X293" s="206"/>
      <c r="Y293" s="206"/>
      <c r="Z293" s="206"/>
      <c r="AA293" s="206"/>
      <c r="AB293" s="206"/>
    </row>
    <row r="294" spans="1:28" ht="24" customHeight="1">
      <c r="A294" s="1915"/>
      <c r="C294" s="261"/>
      <c r="D294" s="262"/>
      <c r="E294" s="262"/>
      <c r="F294" s="206"/>
      <c r="V294" s="206"/>
      <c r="W294" s="206"/>
      <c r="X294" s="206"/>
      <c r="Y294" s="206"/>
      <c r="Z294" s="206"/>
      <c r="AA294" s="206"/>
      <c r="AB294" s="206"/>
    </row>
    <row r="295" spans="1:28" ht="24" customHeight="1">
      <c r="C295" s="261"/>
      <c r="D295" s="262"/>
      <c r="E295" s="262"/>
      <c r="F295" s="206"/>
      <c r="V295" s="206"/>
      <c r="W295" s="206"/>
      <c r="X295" s="206"/>
      <c r="Y295" s="206"/>
      <c r="Z295" s="206"/>
      <c r="AA295" s="206"/>
      <c r="AB295" s="206"/>
    </row>
    <row r="296" spans="1:28" ht="24" customHeight="1">
      <c r="C296" s="261"/>
      <c r="D296" s="262"/>
      <c r="E296" s="262"/>
      <c r="F296" s="206"/>
      <c r="V296" s="206"/>
      <c r="W296" s="206"/>
      <c r="X296" s="206"/>
      <c r="Y296" s="206"/>
      <c r="Z296" s="206"/>
      <c r="AA296" s="206"/>
      <c r="AB296" s="206"/>
    </row>
    <row r="297" spans="1:28" ht="24" customHeight="1">
      <c r="C297" s="261"/>
      <c r="D297" s="262"/>
      <c r="E297" s="262"/>
      <c r="F297" s="206"/>
      <c r="V297" s="206"/>
      <c r="W297" s="206"/>
      <c r="X297" s="206"/>
      <c r="Y297" s="206"/>
      <c r="Z297" s="206"/>
      <c r="AA297" s="206"/>
      <c r="AB297" s="206"/>
    </row>
    <row r="298" spans="1:28" ht="24" customHeight="1">
      <c r="C298" s="261"/>
      <c r="D298" s="262"/>
      <c r="E298" s="262"/>
      <c r="F298" s="206"/>
      <c r="V298" s="206"/>
      <c r="W298" s="206"/>
      <c r="X298" s="206"/>
      <c r="Y298" s="206"/>
      <c r="Z298" s="206"/>
      <c r="AA298" s="206"/>
      <c r="AB298" s="206"/>
    </row>
    <row r="299" spans="1:28" ht="24" customHeight="1">
      <c r="C299" s="261"/>
      <c r="D299" s="262"/>
      <c r="E299" s="262"/>
      <c r="F299" s="206"/>
      <c r="V299" s="206"/>
      <c r="W299" s="206"/>
      <c r="X299" s="206"/>
      <c r="Y299" s="206"/>
      <c r="Z299" s="206"/>
      <c r="AA299" s="206"/>
      <c r="AB299" s="206"/>
    </row>
    <row r="300" spans="1:28" ht="24" customHeight="1">
      <c r="C300" s="261"/>
      <c r="D300" s="262"/>
      <c r="E300" s="262"/>
      <c r="F300" s="206"/>
      <c r="V300" s="206"/>
      <c r="W300" s="206"/>
      <c r="X300" s="206"/>
      <c r="Y300" s="206"/>
      <c r="Z300" s="206"/>
      <c r="AA300" s="206"/>
      <c r="AB300" s="206"/>
    </row>
    <row r="301" spans="1:28" ht="24" customHeight="1">
      <c r="C301" s="261"/>
      <c r="D301" s="262"/>
      <c r="E301" s="262"/>
      <c r="F301" s="206"/>
      <c r="V301" s="206"/>
      <c r="W301" s="206"/>
      <c r="X301" s="206"/>
      <c r="Y301" s="206"/>
      <c r="Z301" s="206"/>
      <c r="AA301" s="206"/>
      <c r="AB301" s="206"/>
    </row>
    <row r="302" spans="1:28" ht="24" customHeight="1">
      <c r="C302" s="261"/>
      <c r="D302" s="262"/>
      <c r="E302" s="262"/>
      <c r="F302" s="206"/>
      <c r="V302" s="206"/>
      <c r="W302" s="206"/>
      <c r="X302" s="206"/>
      <c r="Y302" s="206"/>
      <c r="Z302" s="206"/>
      <c r="AA302" s="206"/>
      <c r="AB302" s="206"/>
    </row>
    <row r="303" spans="1:28" ht="24" customHeight="1">
      <c r="C303" s="261"/>
      <c r="D303" s="262"/>
      <c r="E303" s="262"/>
      <c r="F303" s="206"/>
      <c r="V303" s="206"/>
      <c r="W303" s="206"/>
      <c r="X303" s="206"/>
      <c r="Y303" s="206"/>
      <c r="Z303" s="206"/>
      <c r="AA303" s="206"/>
      <c r="AB303" s="206"/>
    </row>
    <row r="304" spans="1:28" ht="24" customHeight="1">
      <c r="C304" s="261"/>
      <c r="D304" s="262"/>
      <c r="E304" s="262"/>
      <c r="F304" s="206"/>
      <c r="V304" s="206"/>
      <c r="W304" s="206"/>
      <c r="X304" s="206"/>
      <c r="Y304" s="206"/>
      <c r="Z304" s="206"/>
      <c r="AA304" s="206"/>
      <c r="AB304" s="206"/>
    </row>
    <row r="305" spans="3:28" ht="24" customHeight="1">
      <c r="C305" s="261"/>
      <c r="D305" s="262"/>
      <c r="E305" s="262"/>
      <c r="F305" s="206"/>
      <c r="V305" s="206"/>
      <c r="W305" s="206"/>
      <c r="X305" s="206"/>
      <c r="Y305" s="206"/>
      <c r="Z305" s="206"/>
      <c r="AA305" s="206"/>
      <c r="AB305" s="206"/>
    </row>
    <row r="306" spans="3:28" ht="24" customHeight="1">
      <c r="C306" s="261"/>
      <c r="D306" s="262"/>
      <c r="E306" s="262"/>
      <c r="F306" s="206"/>
      <c r="V306" s="206"/>
      <c r="W306" s="206"/>
      <c r="X306" s="206"/>
      <c r="Y306" s="206"/>
      <c r="Z306" s="206"/>
      <c r="AA306" s="206"/>
      <c r="AB306" s="206"/>
    </row>
    <row r="307" spans="3:28" ht="24" customHeight="1">
      <c r="C307" s="261"/>
      <c r="D307" s="262"/>
      <c r="E307" s="262"/>
      <c r="F307" s="206"/>
      <c r="V307" s="206"/>
      <c r="W307" s="206"/>
      <c r="X307" s="206"/>
      <c r="Y307" s="206"/>
      <c r="Z307" s="206"/>
      <c r="AA307" s="206"/>
      <c r="AB307" s="206"/>
    </row>
    <row r="308" spans="3:28" ht="24" customHeight="1">
      <c r="C308" s="261"/>
      <c r="D308" s="262"/>
      <c r="E308" s="262"/>
      <c r="F308" s="206"/>
      <c r="V308" s="206"/>
      <c r="W308" s="206"/>
      <c r="X308" s="206"/>
      <c r="Y308" s="206"/>
      <c r="Z308" s="206"/>
      <c r="AA308" s="206"/>
      <c r="AB308" s="206"/>
    </row>
    <row r="309" spans="3:28" ht="24" customHeight="1">
      <c r="C309" s="261"/>
      <c r="D309" s="262"/>
      <c r="E309" s="262"/>
      <c r="F309" s="206"/>
      <c r="V309" s="206"/>
      <c r="W309" s="206"/>
      <c r="X309" s="206"/>
      <c r="Y309" s="206"/>
      <c r="Z309" s="206"/>
      <c r="AA309" s="206"/>
      <c r="AB309" s="206"/>
    </row>
    <row r="310" spans="3:28" ht="24" customHeight="1">
      <c r="C310" s="261"/>
      <c r="D310" s="262"/>
      <c r="E310" s="262"/>
      <c r="F310" s="206"/>
      <c r="V310" s="206"/>
      <c r="W310" s="206"/>
      <c r="X310" s="206"/>
      <c r="Y310" s="206"/>
      <c r="Z310" s="206"/>
      <c r="AA310" s="206"/>
      <c r="AB310" s="206"/>
    </row>
    <row r="311" spans="3:28" ht="24" customHeight="1">
      <c r="C311" s="261"/>
      <c r="D311" s="262"/>
      <c r="E311" s="262"/>
      <c r="F311" s="206"/>
      <c r="V311" s="206"/>
      <c r="W311" s="206"/>
      <c r="X311" s="206"/>
      <c r="Y311" s="206"/>
      <c r="Z311" s="206"/>
      <c r="AA311" s="206"/>
      <c r="AB311" s="206"/>
    </row>
    <row r="312" spans="3:28" ht="24" customHeight="1">
      <c r="C312" s="261"/>
      <c r="D312" s="262"/>
      <c r="E312" s="262"/>
      <c r="F312" s="206"/>
      <c r="V312" s="206"/>
      <c r="W312" s="206"/>
      <c r="X312" s="206"/>
      <c r="Y312" s="206"/>
      <c r="Z312" s="206"/>
      <c r="AA312" s="206"/>
      <c r="AB312" s="206"/>
    </row>
    <row r="313" spans="3:28" ht="24" customHeight="1">
      <c r="C313" s="261"/>
      <c r="D313" s="262"/>
      <c r="E313" s="262"/>
      <c r="F313" s="206"/>
      <c r="V313" s="206"/>
      <c r="W313" s="206"/>
      <c r="X313" s="206"/>
      <c r="Y313" s="206"/>
      <c r="Z313" s="206"/>
      <c r="AA313" s="206"/>
      <c r="AB313" s="206"/>
    </row>
    <row r="314" spans="3:28" ht="24" customHeight="1">
      <c r="C314" s="261"/>
      <c r="D314" s="262"/>
      <c r="E314" s="262"/>
      <c r="F314" s="206"/>
      <c r="V314" s="206"/>
      <c r="W314" s="206"/>
      <c r="X314" s="206"/>
      <c r="Y314" s="206"/>
      <c r="Z314" s="206"/>
      <c r="AA314" s="206"/>
      <c r="AB314" s="206"/>
    </row>
    <row r="315" spans="3:28" ht="24" customHeight="1">
      <c r="C315" s="261"/>
      <c r="D315" s="262"/>
      <c r="E315" s="262"/>
      <c r="F315" s="206"/>
      <c r="V315" s="206"/>
      <c r="W315" s="206"/>
      <c r="X315" s="206"/>
      <c r="Y315" s="206"/>
      <c r="Z315" s="206"/>
      <c r="AA315" s="206"/>
      <c r="AB315" s="206"/>
    </row>
    <row r="316" spans="3:28" ht="24" customHeight="1">
      <c r="C316" s="261"/>
      <c r="D316" s="262"/>
      <c r="E316" s="262"/>
      <c r="F316" s="206"/>
      <c r="V316" s="206"/>
      <c r="W316" s="206"/>
      <c r="X316" s="206"/>
      <c r="Y316" s="206"/>
      <c r="Z316" s="206"/>
      <c r="AA316" s="206"/>
      <c r="AB316" s="206"/>
    </row>
    <row r="317" spans="3:28" ht="24" customHeight="1">
      <c r="C317" s="261"/>
      <c r="D317" s="262"/>
      <c r="E317" s="262"/>
      <c r="F317" s="206"/>
      <c r="V317" s="206"/>
      <c r="W317" s="206"/>
      <c r="X317" s="206"/>
      <c r="Y317" s="206"/>
      <c r="Z317" s="206"/>
      <c r="AA317" s="206"/>
      <c r="AB317" s="206"/>
    </row>
    <row r="318" spans="3:28" ht="24" customHeight="1">
      <c r="C318" s="261"/>
      <c r="D318" s="262"/>
      <c r="E318" s="262"/>
      <c r="F318" s="206"/>
      <c r="V318" s="206"/>
      <c r="W318" s="206"/>
      <c r="X318" s="206"/>
      <c r="Y318" s="206"/>
      <c r="Z318" s="206"/>
      <c r="AA318" s="206"/>
      <c r="AB318" s="206"/>
    </row>
    <row r="319" spans="3:28" ht="24" customHeight="1">
      <c r="C319" s="261"/>
      <c r="D319" s="262"/>
      <c r="E319" s="262"/>
      <c r="F319" s="206"/>
      <c r="V319" s="206"/>
      <c r="W319" s="206"/>
      <c r="X319" s="206"/>
      <c r="Y319" s="206"/>
      <c r="Z319" s="206"/>
      <c r="AA319" s="206"/>
      <c r="AB319" s="206"/>
    </row>
    <row r="320" spans="3:28" ht="24" customHeight="1">
      <c r="C320" s="261"/>
      <c r="D320" s="262"/>
      <c r="E320" s="262"/>
      <c r="F320" s="206"/>
      <c r="V320" s="206"/>
      <c r="W320" s="206"/>
      <c r="X320" s="206"/>
      <c r="Y320" s="206"/>
      <c r="Z320" s="206"/>
      <c r="AA320" s="206"/>
      <c r="AB320" s="206"/>
    </row>
    <row r="321" spans="3:28" ht="24" customHeight="1">
      <c r="C321" s="261"/>
      <c r="D321" s="262"/>
      <c r="E321" s="262"/>
      <c r="F321" s="206"/>
      <c r="V321" s="206"/>
      <c r="W321" s="206"/>
      <c r="X321" s="206"/>
      <c r="Y321" s="206"/>
      <c r="Z321" s="206"/>
      <c r="AA321" s="206"/>
      <c r="AB321" s="206"/>
    </row>
    <row r="322" spans="3:28" ht="24" customHeight="1">
      <c r="C322" s="261"/>
      <c r="D322" s="262"/>
      <c r="E322" s="262"/>
      <c r="F322" s="206"/>
      <c r="V322" s="206"/>
      <c r="W322" s="206"/>
      <c r="X322" s="206"/>
      <c r="Y322" s="206"/>
      <c r="Z322" s="206"/>
      <c r="AA322" s="206"/>
      <c r="AB322" s="206"/>
    </row>
    <row r="323" spans="3:28" ht="24" customHeight="1">
      <c r="C323" s="261"/>
      <c r="D323" s="262"/>
      <c r="E323" s="262"/>
      <c r="F323" s="206"/>
      <c r="V323" s="206"/>
      <c r="W323" s="206"/>
      <c r="X323" s="206"/>
      <c r="Y323" s="206"/>
      <c r="Z323" s="206"/>
      <c r="AA323" s="206"/>
      <c r="AB323" s="206"/>
    </row>
    <row r="324" spans="3:28" ht="24" customHeight="1">
      <c r="C324" s="261"/>
      <c r="D324" s="262"/>
      <c r="E324" s="262"/>
      <c r="F324" s="206"/>
      <c r="V324" s="206"/>
      <c r="W324" s="206"/>
      <c r="X324" s="206"/>
      <c r="Y324" s="206"/>
      <c r="Z324" s="206"/>
      <c r="AA324" s="206"/>
      <c r="AB324" s="206"/>
    </row>
    <row r="325" spans="3:28" ht="24" customHeight="1">
      <c r="C325" s="261"/>
      <c r="D325" s="262"/>
      <c r="E325" s="262"/>
      <c r="F325" s="206"/>
      <c r="V325" s="206"/>
      <c r="W325" s="206"/>
      <c r="X325" s="206"/>
      <c r="Y325" s="206"/>
      <c r="Z325" s="206"/>
      <c r="AA325" s="206"/>
      <c r="AB325" s="206"/>
    </row>
    <row r="326" spans="3:28" ht="24" customHeight="1">
      <c r="C326" s="261"/>
      <c r="D326" s="262"/>
      <c r="E326" s="262"/>
      <c r="F326" s="206"/>
      <c r="V326" s="206"/>
      <c r="W326" s="206"/>
      <c r="X326" s="206"/>
      <c r="Y326" s="206"/>
      <c r="Z326" s="206"/>
      <c r="AA326" s="206"/>
      <c r="AB326" s="206"/>
    </row>
    <row r="327" spans="3:28" ht="24" customHeight="1">
      <c r="C327" s="261"/>
      <c r="D327" s="262"/>
      <c r="E327" s="262"/>
      <c r="F327" s="206"/>
      <c r="V327" s="206"/>
      <c r="W327" s="206"/>
      <c r="X327" s="206"/>
      <c r="Y327" s="206"/>
      <c r="Z327" s="206"/>
      <c r="AA327" s="206"/>
      <c r="AB327" s="206"/>
    </row>
    <row r="328" spans="3:28" ht="24" customHeight="1">
      <c r="C328" s="261"/>
      <c r="D328" s="262"/>
      <c r="E328" s="262"/>
      <c r="F328" s="206"/>
      <c r="V328" s="206"/>
      <c r="W328" s="206"/>
      <c r="X328" s="206"/>
      <c r="Y328" s="206"/>
      <c r="Z328" s="206"/>
      <c r="AA328" s="206"/>
      <c r="AB328" s="206"/>
    </row>
    <row r="329" spans="3:28" ht="24" customHeight="1">
      <c r="C329" s="261"/>
      <c r="D329" s="262"/>
      <c r="E329" s="262"/>
      <c r="F329" s="206"/>
      <c r="V329" s="206"/>
      <c r="W329" s="206"/>
      <c r="X329" s="206"/>
      <c r="Y329" s="206"/>
      <c r="Z329" s="206"/>
      <c r="AA329" s="206"/>
      <c r="AB329" s="206"/>
    </row>
    <row r="330" spans="3:28" ht="24" customHeight="1">
      <c r="C330" s="261"/>
      <c r="D330" s="262"/>
      <c r="E330" s="262"/>
      <c r="F330" s="206"/>
      <c r="V330" s="206"/>
      <c r="W330" s="206"/>
      <c r="X330" s="206"/>
      <c r="Y330" s="206"/>
      <c r="Z330" s="206"/>
      <c r="AA330" s="206"/>
      <c r="AB330" s="206"/>
    </row>
    <row r="331" spans="3:28" ht="24" customHeight="1">
      <c r="C331" s="261"/>
      <c r="D331" s="262"/>
      <c r="E331" s="262"/>
      <c r="F331" s="206"/>
      <c r="V331" s="206"/>
      <c r="W331" s="206"/>
      <c r="X331" s="206"/>
      <c r="Y331" s="206"/>
      <c r="Z331" s="206"/>
      <c r="AA331" s="206"/>
      <c r="AB331" s="206"/>
    </row>
    <row r="332" spans="3:28" ht="24" customHeight="1">
      <c r="C332" s="261"/>
      <c r="D332" s="262"/>
      <c r="E332" s="262"/>
      <c r="F332" s="206"/>
      <c r="V332" s="206"/>
      <c r="W332" s="206"/>
      <c r="X332" s="206"/>
      <c r="Y332" s="206"/>
      <c r="Z332" s="206"/>
      <c r="AA332" s="206"/>
      <c r="AB332" s="206"/>
    </row>
    <row r="333" spans="3:28" ht="24" customHeight="1">
      <c r="C333" s="261"/>
      <c r="D333" s="262"/>
      <c r="E333" s="262"/>
      <c r="F333" s="206"/>
      <c r="V333" s="206"/>
      <c r="W333" s="206"/>
      <c r="X333" s="206"/>
      <c r="Y333" s="206"/>
      <c r="Z333" s="206"/>
      <c r="AA333" s="206"/>
      <c r="AB333" s="206"/>
    </row>
    <row r="334" spans="3:28" ht="24" customHeight="1">
      <c r="C334" s="261"/>
      <c r="D334" s="262"/>
      <c r="E334" s="262"/>
      <c r="F334" s="206"/>
      <c r="V334" s="206"/>
      <c r="W334" s="206"/>
      <c r="X334" s="206"/>
      <c r="Y334" s="206"/>
      <c r="Z334" s="206"/>
      <c r="AA334" s="206"/>
      <c r="AB334" s="206"/>
    </row>
    <row r="335" spans="3:28" ht="24" customHeight="1">
      <c r="C335" s="261"/>
      <c r="D335" s="262"/>
      <c r="E335" s="262"/>
      <c r="F335" s="206"/>
      <c r="V335" s="206"/>
      <c r="W335" s="206"/>
      <c r="X335" s="206"/>
      <c r="Y335" s="206"/>
      <c r="Z335" s="206"/>
      <c r="AA335" s="206"/>
      <c r="AB335" s="206"/>
    </row>
    <row r="336" spans="3:28" ht="24" customHeight="1">
      <c r="C336" s="261"/>
      <c r="D336" s="262"/>
      <c r="E336" s="262"/>
      <c r="F336" s="206"/>
      <c r="V336" s="206"/>
      <c r="W336" s="206"/>
      <c r="X336" s="206"/>
      <c r="Y336" s="206"/>
      <c r="Z336" s="206"/>
      <c r="AA336" s="206"/>
      <c r="AB336" s="206"/>
    </row>
    <row r="337" spans="3:28" ht="24" customHeight="1">
      <c r="C337" s="261"/>
      <c r="D337" s="262"/>
      <c r="E337" s="262"/>
      <c r="F337" s="206"/>
      <c r="V337" s="206"/>
      <c r="W337" s="206"/>
      <c r="X337" s="206"/>
      <c r="Y337" s="206"/>
      <c r="Z337" s="206"/>
      <c r="AA337" s="206"/>
      <c r="AB337" s="206"/>
    </row>
    <row r="338" spans="3:28" ht="24" customHeight="1">
      <c r="C338" s="261"/>
      <c r="D338" s="262"/>
      <c r="E338" s="262"/>
      <c r="F338" s="206"/>
      <c r="V338" s="206"/>
      <c r="W338" s="206"/>
      <c r="X338" s="206"/>
      <c r="Y338" s="206"/>
      <c r="Z338" s="206"/>
      <c r="AA338" s="206"/>
      <c r="AB338" s="206"/>
    </row>
    <row r="339" spans="3:28" ht="24" customHeight="1">
      <c r="C339" s="261"/>
      <c r="D339" s="262"/>
      <c r="E339" s="262"/>
      <c r="F339" s="206"/>
      <c r="V339" s="206"/>
      <c r="W339" s="206"/>
      <c r="X339" s="206"/>
      <c r="Y339" s="206"/>
      <c r="Z339" s="206"/>
      <c r="AA339" s="206"/>
      <c r="AB339" s="206"/>
    </row>
    <row r="340" spans="3:28" ht="24" customHeight="1">
      <c r="C340" s="261"/>
      <c r="D340" s="262"/>
      <c r="E340" s="262"/>
      <c r="F340" s="206"/>
      <c r="V340" s="206"/>
      <c r="W340" s="206"/>
      <c r="X340" s="206"/>
      <c r="Y340" s="206"/>
      <c r="Z340" s="206"/>
      <c r="AA340" s="206"/>
      <c r="AB340" s="206"/>
    </row>
    <row r="341" spans="3:28" ht="24" customHeight="1">
      <c r="C341" s="261"/>
      <c r="D341" s="262"/>
      <c r="E341" s="262"/>
      <c r="F341" s="206"/>
      <c r="V341" s="206"/>
      <c r="W341" s="206"/>
      <c r="X341" s="206"/>
      <c r="Y341" s="206"/>
      <c r="Z341" s="206"/>
      <c r="AA341" s="206"/>
      <c r="AB341" s="206"/>
    </row>
    <row r="342" spans="3:28" ht="24" customHeight="1">
      <c r="C342" s="261"/>
      <c r="D342" s="262"/>
      <c r="E342" s="262"/>
      <c r="F342" s="206"/>
      <c r="V342" s="206"/>
      <c r="W342" s="206"/>
      <c r="X342" s="206"/>
      <c r="Y342" s="206"/>
      <c r="Z342" s="206"/>
      <c r="AA342" s="206"/>
      <c r="AB342" s="206"/>
    </row>
    <row r="343" spans="3:28" ht="24" customHeight="1">
      <c r="C343" s="261"/>
      <c r="D343" s="262"/>
      <c r="E343" s="262"/>
      <c r="F343" s="206"/>
      <c r="V343" s="206"/>
      <c r="W343" s="206"/>
      <c r="X343" s="206"/>
      <c r="Y343" s="206"/>
      <c r="Z343" s="206"/>
      <c r="AA343" s="206"/>
      <c r="AB343" s="206"/>
    </row>
    <row r="344" spans="3:28" ht="24" customHeight="1">
      <c r="C344" s="261"/>
      <c r="D344" s="262"/>
      <c r="E344" s="262"/>
      <c r="F344" s="206"/>
      <c r="V344" s="206"/>
      <c r="W344" s="206"/>
      <c r="X344" s="206"/>
      <c r="Y344" s="206"/>
      <c r="Z344" s="206"/>
      <c r="AA344" s="206"/>
      <c r="AB344" s="206"/>
    </row>
    <row r="345" spans="3:28" ht="24" customHeight="1">
      <c r="C345" s="261"/>
      <c r="D345" s="262"/>
      <c r="E345" s="262"/>
      <c r="F345" s="206"/>
      <c r="V345" s="206"/>
      <c r="W345" s="206"/>
      <c r="X345" s="206"/>
      <c r="Y345" s="206"/>
      <c r="Z345" s="206"/>
      <c r="AA345" s="206"/>
      <c r="AB345" s="206"/>
    </row>
    <row r="346" spans="3:28" ht="24" customHeight="1">
      <c r="C346" s="261"/>
      <c r="D346" s="262"/>
      <c r="E346" s="262"/>
      <c r="F346" s="206"/>
      <c r="V346" s="206"/>
      <c r="W346" s="206"/>
      <c r="X346" s="206"/>
      <c r="Y346" s="206"/>
      <c r="Z346" s="206"/>
      <c r="AA346" s="206"/>
      <c r="AB346" s="206"/>
    </row>
    <row r="347" spans="3:28" ht="24" customHeight="1">
      <c r="C347" s="261"/>
      <c r="D347" s="262"/>
      <c r="E347" s="262"/>
      <c r="F347" s="206"/>
      <c r="V347" s="206"/>
      <c r="W347" s="206"/>
      <c r="X347" s="206"/>
      <c r="Y347" s="206"/>
      <c r="Z347" s="206"/>
      <c r="AA347" s="206"/>
      <c r="AB347" s="206"/>
    </row>
    <row r="348" spans="3:28" ht="24" customHeight="1">
      <c r="C348" s="261"/>
      <c r="D348" s="262"/>
      <c r="E348" s="262"/>
      <c r="F348" s="206"/>
      <c r="V348" s="206"/>
      <c r="W348" s="206"/>
      <c r="X348" s="206"/>
      <c r="Y348" s="206"/>
      <c r="Z348" s="206"/>
      <c r="AA348" s="206"/>
      <c r="AB348" s="206"/>
    </row>
    <row r="349" spans="3:28" ht="24" customHeight="1">
      <c r="C349" s="261"/>
      <c r="D349" s="262"/>
      <c r="E349" s="262"/>
      <c r="F349" s="206"/>
      <c r="V349" s="206"/>
      <c r="W349" s="206"/>
      <c r="X349" s="206"/>
      <c r="Y349" s="206"/>
      <c r="Z349" s="206"/>
      <c r="AA349" s="206"/>
      <c r="AB349" s="206"/>
    </row>
    <row r="350" spans="3:28" ht="24" customHeight="1">
      <c r="C350" s="261"/>
      <c r="D350" s="262"/>
      <c r="E350" s="262"/>
      <c r="F350" s="206"/>
      <c r="V350" s="206"/>
      <c r="W350" s="206"/>
      <c r="X350" s="206"/>
      <c r="Y350" s="206"/>
      <c r="Z350" s="206"/>
      <c r="AA350" s="206"/>
      <c r="AB350" s="206"/>
    </row>
    <row r="351" spans="3:28" ht="24" customHeight="1">
      <c r="C351" s="261"/>
      <c r="D351" s="262"/>
      <c r="E351" s="262"/>
      <c r="F351" s="206"/>
      <c r="V351" s="206"/>
      <c r="W351" s="206"/>
      <c r="X351" s="206"/>
      <c r="Y351" s="206"/>
      <c r="Z351" s="206"/>
      <c r="AA351" s="206"/>
      <c r="AB351" s="206"/>
    </row>
    <row r="352" spans="3:28" ht="24" customHeight="1">
      <c r="C352" s="261"/>
      <c r="D352" s="262"/>
      <c r="E352" s="262"/>
      <c r="F352" s="206"/>
      <c r="V352" s="206"/>
      <c r="W352" s="206"/>
      <c r="X352" s="206"/>
      <c r="Y352" s="206"/>
      <c r="Z352" s="206"/>
      <c r="AA352" s="206"/>
      <c r="AB352" s="206"/>
    </row>
    <row r="353" spans="3:28" ht="24" customHeight="1">
      <c r="C353" s="261"/>
      <c r="D353" s="262"/>
      <c r="E353" s="262"/>
      <c r="F353" s="206"/>
      <c r="V353" s="206"/>
      <c r="W353" s="206"/>
      <c r="X353" s="206"/>
      <c r="Y353" s="206"/>
      <c r="Z353" s="206"/>
      <c r="AA353" s="206"/>
      <c r="AB353" s="206"/>
    </row>
    <row r="354" spans="3:28" ht="24" customHeight="1">
      <c r="C354" s="261"/>
      <c r="D354" s="262"/>
      <c r="E354" s="262"/>
      <c r="F354" s="206"/>
      <c r="V354" s="206"/>
      <c r="W354" s="206"/>
      <c r="X354" s="206"/>
      <c r="Y354" s="206"/>
      <c r="Z354" s="206"/>
      <c r="AA354" s="206"/>
      <c r="AB354" s="206"/>
    </row>
    <row r="355" spans="3:28" ht="24" customHeight="1">
      <c r="C355" s="261"/>
      <c r="D355" s="262"/>
      <c r="E355" s="262"/>
      <c r="F355" s="206"/>
      <c r="V355" s="206"/>
      <c r="W355" s="206"/>
      <c r="X355" s="206"/>
      <c r="Y355" s="206"/>
      <c r="Z355" s="206"/>
      <c r="AA355" s="206"/>
      <c r="AB355" s="206"/>
    </row>
    <row r="356" spans="3:28" ht="24" customHeight="1">
      <c r="C356" s="261"/>
      <c r="D356" s="262"/>
      <c r="E356" s="262"/>
      <c r="F356" s="206"/>
      <c r="V356" s="206"/>
      <c r="W356" s="206"/>
      <c r="X356" s="206"/>
      <c r="Y356" s="206"/>
      <c r="Z356" s="206"/>
      <c r="AA356" s="206"/>
      <c r="AB356" s="206"/>
    </row>
    <row r="357" spans="3:28" ht="24" customHeight="1">
      <c r="C357" s="261"/>
      <c r="D357" s="262"/>
      <c r="E357" s="262"/>
      <c r="F357" s="206"/>
      <c r="V357" s="206"/>
      <c r="W357" s="206"/>
      <c r="X357" s="206"/>
      <c r="Y357" s="206"/>
      <c r="Z357" s="206"/>
      <c r="AA357" s="206"/>
      <c r="AB357" s="206"/>
    </row>
    <row r="358" spans="3:28" ht="24" customHeight="1">
      <c r="C358" s="261"/>
      <c r="D358" s="262"/>
      <c r="E358" s="262"/>
      <c r="F358" s="206"/>
      <c r="V358" s="206"/>
      <c r="W358" s="206"/>
      <c r="X358" s="206"/>
      <c r="Y358" s="206"/>
      <c r="Z358" s="206"/>
      <c r="AA358" s="206"/>
      <c r="AB358" s="206"/>
    </row>
    <row r="359" spans="3:28" ht="24" customHeight="1">
      <c r="C359" s="261"/>
      <c r="D359" s="262"/>
      <c r="E359" s="262"/>
      <c r="F359" s="206"/>
      <c r="V359" s="206"/>
      <c r="W359" s="206"/>
      <c r="X359" s="206"/>
      <c r="Y359" s="206"/>
      <c r="Z359" s="206"/>
      <c r="AA359" s="206"/>
      <c r="AB359" s="206"/>
    </row>
    <row r="360" spans="3:28" ht="24" customHeight="1">
      <c r="C360" s="261"/>
      <c r="D360" s="262"/>
      <c r="E360" s="262"/>
      <c r="F360" s="206"/>
      <c r="V360" s="206"/>
      <c r="W360" s="206"/>
      <c r="X360" s="206"/>
      <c r="Y360" s="206"/>
      <c r="Z360" s="206"/>
      <c r="AA360" s="206"/>
      <c r="AB360" s="206"/>
    </row>
    <row r="361" spans="3:28" ht="24" customHeight="1">
      <c r="C361" s="261"/>
      <c r="D361" s="262"/>
      <c r="E361" s="262"/>
      <c r="F361" s="206"/>
      <c r="V361" s="206"/>
      <c r="W361" s="206"/>
      <c r="X361" s="206"/>
      <c r="Y361" s="206"/>
      <c r="Z361" s="206"/>
      <c r="AA361" s="206"/>
      <c r="AB361" s="206"/>
    </row>
    <row r="362" spans="3:28" ht="24" customHeight="1">
      <c r="C362" s="261"/>
      <c r="D362" s="262"/>
      <c r="E362" s="262"/>
      <c r="F362" s="206"/>
      <c r="V362" s="206"/>
      <c r="W362" s="206"/>
      <c r="X362" s="206"/>
      <c r="Y362" s="206"/>
      <c r="Z362" s="206"/>
      <c r="AA362" s="206"/>
      <c r="AB362" s="206"/>
    </row>
    <row r="363" spans="3:28" ht="24" customHeight="1">
      <c r="C363" s="261"/>
      <c r="D363" s="262"/>
      <c r="E363" s="262"/>
      <c r="F363" s="206"/>
      <c r="V363" s="206"/>
      <c r="W363" s="206"/>
      <c r="X363" s="206"/>
      <c r="Y363" s="206"/>
      <c r="Z363" s="206"/>
      <c r="AA363" s="206"/>
      <c r="AB363" s="206"/>
    </row>
    <row r="364" spans="3:28" ht="24" customHeight="1">
      <c r="C364" s="261"/>
      <c r="D364" s="262"/>
      <c r="E364" s="262"/>
      <c r="F364" s="206"/>
      <c r="V364" s="206"/>
      <c r="W364" s="206"/>
      <c r="X364" s="206"/>
      <c r="Y364" s="206"/>
      <c r="Z364" s="206"/>
      <c r="AA364" s="206"/>
      <c r="AB364" s="206"/>
    </row>
  </sheetData>
  <mergeCells count="175">
    <mergeCell ref="A214:A225"/>
    <mergeCell ref="A205:A208"/>
    <mergeCell ref="B205:B208"/>
    <mergeCell ref="A226:A230"/>
    <mergeCell ref="B226:B230"/>
    <mergeCell ref="A124:A126"/>
    <mergeCell ref="B196:B197"/>
    <mergeCell ref="D63:D64"/>
    <mergeCell ref="A115:A116"/>
    <mergeCell ref="A113:A114"/>
    <mergeCell ref="A107:A108"/>
    <mergeCell ref="A91:A93"/>
    <mergeCell ref="A79:A89"/>
    <mergeCell ref="A75:A77"/>
    <mergeCell ref="C109:C110"/>
    <mergeCell ref="C111:C112"/>
    <mergeCell ref="A109:A112"/>
    <mergeCell ref="B109:B112"/>
    <mergeCell ref="D109:D112"/>
    <mergeCell ref="C100:C101"/>
    <mergeCell ref="B100:B101"/>
    <mergeCell ref="D100:D101"/>
    <mergeCell ref="C125:C126"/>
    <mergeCell ref="D125:D126"/>
    <mergeCell ref="A5:A20"/>
    <mergeCell ref="A47:A52"/>
    <mergeCell ref="A53:A60"/>
    <mergeCell ref="A66:A69"/>
    <mergeCell ref="A70:A72"/>
    <mergeCell ref="E21:E22"/>
    <mergeCell ref="D21:D22"/>
    <mergeCell ref="C21:C22"/>
    <mergeCell ref="B21:B22"/>
    <mergeCell ref="E100:E101"/>
    <mergeCell ref="A21:A46"/>
    <mergeCell ref="B37:B46"/>
    <mergeCell ref="C37:C46"/>
    <mergeCell ref="D37:D46"/>
    <mergeCell ref="C35:C36"/>
    <mergeCell ref="B35:B36"/>
    <mergeCell ref="D35:D36"/>
    <mergeCell ref="A61:A65"/>
    <mergeCell ref="C61:C62"/>
    <mergeCell ref="C63:C64"/>
    <mergeCell ref="D61:D62"/>
    <mergeCell ref="E125:E126"/>
    <mergeCell ref="C127:C131"/>
    <mergeCell ref="D127:D131"/>
    <mergeCell ref="E127:E131"/>
    <mergeCell ref="B165:B169"/>
    <mergeCell ref="C165:C169"/>
    <mergeCell ref="D165:D169"/>
    <mergeCell ref="E165:E169"/>
    <mergeCell ref="D152:D153"/>
    <mergeCell ref="C152:C153"/>
    <mergeCell ref="C154:C156"/>
    <mergeCell ref="B154:B156"/>
    <mergeCell ref="D154:D156"/>
    <mergeCell ref="E154:E156"/>
    <mergeCell ref="B185:B187"/>
    <mergeCell ref="E189:E190"/>
    <mergeCell ref="D189:D190"/>
    <mergeCell ref="C189:C190"/>
    <mergeCell ref="B189:B190"/>
    <mergeCell ref="B191:B192"/>
    <mergeCell ref="C191:C192"/>
    <mergeCell ref="D191:D192"/>
    <mergeCell ref="E191:E192"/>
    <mergeCell ref="B193:B195"/>
    <mergeCell ref="C193:C195"/>
    <mergeCell ref="D193:D195"/>
    <mergeCell ref="E193:E195"/>
    <mergeCell ref="A159:A197"/>
    <mergeCell ref="A133:A134"/>
    <mergeCell ref="D133:D134"/>
    <mergeCell ref="D135:D137"/>
    <mergeCell ref="C135:C137"/>
    <mergeCell ref="E135:E137"/>
    <mergeCell ref="A135:A137"/>
    <mergeCell ref="A139:A141"/>
    <mergeCell ref="A154:A156"/>
    <mergeCell ref="C142:C143"/>
    <mergeCell ref="D142:D143"/>
    <mergeCell ref="E142:E143"/>
    <mergeCell ref="E144:E149"/>
    <mergeCell ref="D144:D149"/>
    <mergeCell ref="C144:C149"/>
    <mergeCell ref="B144:B149"/>
    <mergeCell ref="E152:E153"/>
    <mergeCell ref="E185:E187"/>
    <mergeCell ref="D185:D187"/>
    <mergeCell ref="C185:C187"/>
    <mergeCell ref="D201:D202"/>
    <mergeCell ref="D203:D204"/>
    <mergeCell ref="C201:C202"/>
    <mergeCell ref="B201:B202"/>
    <mergeCell ref="A1:E3"/>
    <mergeCell ref="G5:G6"/>
    <mergeCell ref="G10:G14"/>
    <mergeCell ref="G15:G19"/>
    <mergeCell ref="G24:G27"/>
    <mergeCell ref="G28:G33"/>
    <mergeCell ref="G50:G56"/>
    <mergeCell ref="G57:G62"/>
    <mergeCell ref="G63:T63"/>
    <mergeCell ref="H57:T62"/>
    <mergeCell ref="H50:T56"/>
    <mergeCell ref="G34:T34"/>
    <mergeCell ref="H28:T33"/>
    <mergeCell ref="H24:T27"/>
    <mergeCell ref="G21:T23"/>
    <mergeCell ref="G20:T20"/>
    <mergeCell ref="H15:T19"/>
    <mergeCell ref="C196:C197"/>
    <mergeCell ref="D196:D197"/>
    <mergeCell ref="E196:E197"/>
    <mergeCell ref="H10:T14"/>
    <mergeCell ref="G8:T9"/>
    <mergeCell ref="H7:T7"/>
    <mergeCell ref="H5:T6"/>
    <mergeCell ref="G2:T4"/>
    <mergeCell ref="G1:T1"/>
    <mergeCell ref="G65:T66"/>
    <mergeCell ref="G67:T67"/>
    <mergeCell ref="H69:K69"/>
    <mergeCell ref="G68:K68"/>
    <mergeCell ref="L68:T68"/>
    <mergeCell ref="G69:G85"/>
    <mergeCell ref="H73:H85"/>
    <mergeCell ref="I73:I85"/>
    <mergeCell ref="J73:N85"/>
    <mergeCell ref="P73:T74"/>
    <mergeCell ref="S75:T75"/>
    <mergeCell ref="S76:T76"/>
    <mergeCell ref="S77:T85"/>
    <mergeCell ref="P75:R75"/>
    <mergeCell ref="P76:R76"/>
    <mergeCell ref="P77:R85"/>
    <mergeCell ref="G35:T49"/>
    <mergeCell ref="H70:K70"/>
    <mergeCell ref="H71:I71"/>
    <mergeCell ref="H72:I72"/>
    <mergeCell ref="J72:K72"/>
    <mergeCell ref="J71:K71"/>
    <mergeCell ref="L69:T69"/>
    <mergeCell ref="L70:N70"/>
    <mergeCell ref="L71:N71"/>
    <mergeCell ref="L72:N72"/>
    <mergeCell ref="O70:T70"/>
    <mergeCell ref="P71:T71"/>
    <mergeCell ref="P72:T72"/>
    <mergeCell ref="A280:A294"/>
    <mergeCell ref="B269:B279"/>
    <mergeCell ref="A262:A279"/>
    <mergeCell ref="C269:E279"/>
    <mergeCell ref="G86:T87"/>
    <mergeCell ref="O71:O72"/>
    <mergeCell ref="O73:O85"/>
    <mergeCell ref="A119:A120"/>
    <mergeCell ref="B119:B120"/>
    <mergeCell ref="D119:D120"/>
    <mergeCell ref="C119:C120"/>
    <mergeCell ref="B254:B259"/>
    <mergeCell ref="C254:C259"/>
    <mergeCell ref="D254:D259"/>
    <mergeCell ref="E254:E259"/>
    <mergeCell ref="A231:A261"/>
    <mergeCell ref="B261:B262"/>
    <mergeCell ref="A209:A213"/>
    <mergeCell ref="B209:B212"/>
    <mergeCell ref="A94:A106"/>
    <mergeCell ref="B104:B106"/>
    <mergeCell ref="E203:E204"/>
    <mergeCell ref="A198:A204"/>
    <mergeCell ref="E201:E202"/>
  </mergeCells>
  <phoneticPr fontId="140" type="noConversion"/>
  <dataValidations count="1">
    <dataValidation type="custom" errorStyle="information" allowBlank="1" showInputMessage="1" showErrorMessage="1" sqref="C269" xr:uid="{00000000-0002-0000-0800-000000000000}"/>
  </dataValidation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A224"/>
  <sheetViews>
    <sheetView workbookViewId="0"/>
  </sheetViews>
  <sheetFormatPr defaultRowHeight="12.75"/>
  <cols>
    <col min="1" max="1" width="9.7109375" customWidth="1"/>
    <col min="2" max="7" width="15.7109375" customWidth="1"/>
    <col min="8" max="18" width="9.7109375" customWidth="1"/>
  </cols>
  <sheetData>
    <row r="1" spans="1:27" ht="24" customHeight="1">
      <c r="A1" s="2237" t="s">
        <v>1</v>
      </c>
      <c r="B1" s="1915"/>
      <c r="C1" s="1915"/>
      <c r="D1" s="1915"/>
      <c r="E1" s="1915"/>
      <c r="F1" s="1915"/>
      <c r="G1" s="1915"/>
      <c r="H1" s="2210" t="s">
        <v>4016</v>
      </c>
      <c r="I1" s="2073"/>
      <c r="J1" s="2073"/>
      <c r="K1" s="2073"/>
      <c r="L1" s="2073"/>
      <c r="M1" s="2073"/>
      <c r="N1" s="2073"/>
      <c r="O1" s="2073"/>
      <c r="P1" s="2073"/>
      <c r="Q1" s="2073"/>
      <c r="R1" s="2073"/>
    </row>
    <row r="2" spans="1:27" ht="24" customHeight="1">
      <c r="A2" s="2195" t="s">
        <v>2023</v>
      </c>
      <c r="B2" s="2214" t="s">
        <v>1961</v>
      </c>
      <c r="C2" s="1919"/>
      <c r="D2" s="1919"/>
      <c r="E2" s="1919"/>
      <c r="F2" s="1919"/>
      <c r="G2" s="2060"/>
      <c r="H2" s="2073"/>
      <c r="I2" s="2073"/>
      <c r="J2" s="2073"/>
      <c r="K2" s="2073"/>
      <c r="L2" s="2073"/>
      <c r="M2" s="2073"/>
      <c r="N2" s="2073"/>
      <c r="O2" s="2073"/>
      <c r="P2" s="2073"/>
      <c r="Q2" s="2073"/>
      <c r="R2" s="2073"/>
    </row>
    <row r="3" spans="1:27" ht="24" customHeight="1">
      <c r="A3" s="1919"/>
      <c r="B3" s="2214" t="s">
        <v>4017</v>
      </c>
      <c r="C3" s="1919"/>
      <c r="D3" s="1919"/>
      <c r="E3" s="1919"/>
      <c r="F3" s="1919"/>
      <c r="G3" s="2060"/>
      <c r="H3" s="2073"/>
      <c r="I3" s="2073"/>
      <c r="J3" s="2073"/>
      <c r="K3" s="2073"/>
      <c r="L3" s="2073"/>
      <c r="M3" s="2073"/>
      <c r="N3" s="2073"/>
      <c r="O3" s="2073"/>
      <c r="P3" s="2073"/>
      <c r="Q3" s="2073"/>
      <c r="R3" s="2073"/>
    </row>
    <row r="4" spans="1:27" ht="24" customHeight="1">
      <c r="A4" s="1919"/>
      <c r="B4" s="1919"/>
      <c r="C4" s="1919"/>
      <c r="D4" s="1919"/>
      <c r="E4" s="1919"/>
      <c r="F4" s="1919"/>
      <c r="G4" s="2060"/>
      <c r="H4" s="2073"/>
      <c r="I4" s="2073"/>
      <c r="J4" s="2073"/>
      <c r="K4" s="2073"/>
      <c r="L4" s="2073"/>
      <c r="M4" s="2073"/>
      <c r="N4" s="2073"/>
      <c r="O4" s="2073"/>
      <c r="P4" s="2073"/>
      <c r="Q4" s="2073"/>
      <c r="R4" s="2073"/>
    </row>
    <row r="5" spans="1:27" ht="24" customHeight="1">
      <c r="A5" s="1919"/>
      <c r="B5" s="1919"/>
      <c r="C5" s="1919"/>
      <c r="D5" s="1919"/>
      <c r="E5" s="1919"/>
      <c r="F5" s="1919"/>
      <c r="G5" s="2060"/>
      <c r="H5" s="2073"/>
      <c r="I5" s="2073"/>
      <c r="J5" s="2073"/>
      <c r="K5" s="2073"/>
      <c r="L5" s="2073"/>
      <c r="M5" s="2073"/>
      <c r="N5" s="2073"/>
      <c r="O5" s="2073"/>
      <c r="P5" s="2073"/>
      <c r="Q5" s="2073"/>
      <c r="R5" s="2073"/>
    </row>
    <row r="6" spans="1:27" ht="24" customHeight="1">
      <c r="A6" s="1919"/>
      <c r="B6" s="1919"/>
      <c r="C6" s="1919"/>
      <c r="D6" s="1919"/>
      <c r="E6" s="1919"/>
      <c r="F6" s="1919"/>
      <c r="G6" s="2060"/>
      <c r="H6" s="2073"/>
      <c r="I6" s="2073"/>
      <c r="J6" s="2073"/>
      <c r="K6" s="2073"/>
      <c r="L6" s="2073"/>
      <c r="M6" s="2073"/>
      <c r="N6" s="2073"/>
      <c r="O6" s="2073"/>
      <c r="P6" s="2073"/>
      <c r="Q6" s="2073"/>
      <c r="R6" s="2073"/>
    </row>
    <row r="7" spans="1:27" ht="24" customHeight="1">
      <c r="A7" s="2211"/>
      <c r="B7" s="2212"/>
      <c r="C7" s="2212"/>
      <c r="D7" s="2212"/>
      <c r="E7" s="2212"/>
      <c r="F7" s="2212"/>
      <c r="G7" s="2212"/>
      <c r="H7" s="2073"/>
      <c r="I7" s="2073"/>
      <c r="J7" s="2073"/>
      <c r="K7" s="2073"/>
      <c r="L7" s="2073"/>
      <c r="M7" s="2073"/>
      <c r="N7" s="2073"/>
      <c r="O7" s="2073"/>
      <c r="P7" s="2073"/>
      <c r="Q7" s="2073"/>
      <c r="R7" s="2073"/>
    </row>
    <row r="8" spans="1:27" ht="24" customHeight="1">
      <c r="A8" s="2066" t="s">
        <v>2024</v>
      </c>
      <c r="B8" s="22" t="s">
        <v>2025</v>
      </c>
      <c r="C8" s="2065" t="s">
        <v>2026</v>
      </c>
      <c r="D8" s="1919"/>
      <c r="E8" s="1919"/>
      <c r="F8" s="1919"/>
      <c r="G8" s="2060"/>
      <c r="H8" s="2073"/>
      <c r="I8" s="2073"/>
      <c r="J8" s="2073"/>
      <c r="K8" s="2073"/>
      <c r="L8" s="2073"/>
      <c r="M8" s="2073"/>
      <c r="N8" s="2073"/>
      <c r="O8" s="2073"/>
      <c r="P8" s="2073"/>
      <c r="Q8" s="2073"/>
      <c r="R8" s="2073"/>
    </row>
    <row r="9" spans="1:27" ht="24" customHeight="1">
      <c r="A9" s="1919"/>
      <c r="B9" s="22">
        <v>1</v>
      </c>
      <c r="C9" s="2065" t="s">
        <v>2027</v>
      </c>
      <c r="D9" s="1919"/>
      <c r="E9" s="1919"/>
      <c r="F9" s="1919"/>
      <c r="G9" s="2060"/>
      <c r="H9" s="2196" t="s">
        <v>2028</v>
      </c>
      <c r="I9" s="1915"/>
      <c r="J9" s="1915"/>
      <c r="K9" s="1915"/>
      <c r="L9" s="1915"/>
      <c r="M9" s="1915"/>
      <c r="N9" s="2006"/>
      <c r="O9" s="2006"/>
      <c r="P9" s="1915"/>
      <c r="Q9" s="1915"/>
      <c r="R9" s="2197"/>
    </row>
    <row r="10" spans="1:27" ht="24" customHeight="1">
      <c r="A10" s="1919"/>
      <c r="B10" s="22">
        <v>2</v>
      </c>
      <c r="C10" s="2065" t="s">
        <v>2029</v>
      </c>
      <c r="D10" s="1919"/>
      <c r="E10" s="1919"/>
      <c r="F10" s="1919"/>
      <c r="G10" s="2060"/>
      <c r="H10" s="276"/>
      <c r="I10" s="2198" t="s">
        <v>2030</v>
      </c>
      <c r="J10" s="2199"/>
      <c r="K10" s="277" t="s">
        <v>2031</v>
      </c>
      <c r="L10" s="278" t="s">
        <v>2032</v>
      </c>
      <c r="M10" s="279" t="s">
        <v>2033</v>
      </c>
      <c r="N10" s="280" t="s">
        <v>2034</v>
      </c>
      <c r="O10" s="281" t="s">
        <v>248</v>
      </c>
      <c r="P10" s="282" t="s">
        <v>2035</v>
      </c>
      <c r="Q10" s="283" t="s">
        <v>2036</v>
      </c>
      <c r="R10" s="284" t="s">
        <v>2037</v>
      </c>
    </row>
    <row r="11" spans="1:27" ht="24" customHeight="1">
      <c r="A11" s="1919"/>
      <c r="B11" s="285">
        <v>3</v>
      </c>
      <c r="C11" s="2240" t="s">
        <v>2029</v>
      </c>
      <c r="D11" s="2015"/>
      <c r="E11" s="2015"/>
      <c r="F11" s="2015"/>
      <c r="G11" s="2031"/>
      <c r="H11" s="286" t="s">
        <v>2038</v>
      </c>
      <c r="I11" s="287"/>
      <c r="J11" s="288"/>
      <c r="K11" s="289">
        <v>12</v>
      </c>
      <c r="L11" s="290">
        <v>15</v>
      </c>
      <c r="M11" s="291">
        <v>18</v>
      </c>
      <c r="N11" s="292">
        <v>1</v>
      </c>
      <c r="O11" s="293">
        <v>1</v>
      </c>
      <c r="P11" s="294">
        <v>1</v>
      </c>
      <c r="Q11" s="295">
        <v>1</v>
      </c>
      <c r="R11" s="296"/>
    </row>
    <row r="12" spans="1:27" ht="24" customHeight="1">
      <c r="A12" s="2060"/>
      <c r="B12" s="22">
        <v>4</v>
      </c>
      <c r="C12" s="2214" t="s">
        <v>2039</v>
      </c>
      <c r="D12" s="1919"/>
      <c r="E12" s="1919"/>
      <c r="F12" s="1919"/>
      <c r="G12" s="2060"/>
      <c r="H12" s="286" t="s">
        <v>2040</v>
      </c>
      <c r="I12" s="297"/>
      <c r="J12" s="298"/>
      <c r="K12" s="299">
        <v>12</v>
      </c>
      <c r="L12" s="300">
        <v>15</v>
      </c>
      <c r="M12" s="301">
        <v>18</v>
      </c>
      <c r="N12" s="292">
        <v>1</v>
      </c>
      <c r="O12" s="293">
        <v>1</v>
      </c>
      <c r="P12" s="294">
        <v>1</v>
      </c>
      <c r="Q12" s="295">
        <v>1</v>
      </c>
      <c r="R12" s="296"/>
    </row>
    <row r="13" spans="1:27" ht="24" customHeight="1">
      <c r="A13" s="2060"/>
      <c r="B13" s="22">
        <v>5</v>
      </c>
      <c r="C13" s="2214" t="s">
        <v>2041</v>
      </c>
      <c r="D13" s="1919"/>
      <c r="E13" s="1919"/>
      <c r="F13" s="1919"/>
      <c r="G13" s="2060"/>
      <c r="H13" s="302" t="s">
        <v>2042</v>
      </c>
      <c r="I13" s="2223" t="s">
        <v>2043</v>
      </c>
      <c r="J13" s="2220"/>
      <c r="K13" s="303">
        <v>64</v>
      </c>
      <c r="L13" s="304">
        <v>80</v>
      </c>
      <c r="M13" s="305">
        <v>96</v>
      </c>
      <c r="N13" s="306">
        <v>4</v>
      </c>
      <c r="O13" s="307">
        <v>5</v>
      </c>
      <c r="P13" s="308">
        <v>2</v>
      </c>
      <c r="Q13" s="309">
        <v>3</v>
      </c>
      <c r="R13" s="310">
        <v>100</v>
      </c>
    </row>
    <row r="14" spans="1:27" ht="24" customHeight="1">
      <c r="A14" s="2060"/>
      <c r="B14" s="22">
        <v>6</v>
      </c>
      <c r="C14" s="2065" t="s">
        <v>2044</v>
      </c>
      <c r="D14" s="1919"/>
      <c r="E14" s="1919"/>
      <c r="F14" s="1919"/>
      <c r="G14" s="2060"/>
      <c r="H14" s="302" t="s">
        <v>2045</v>
      </c>
      <c r="I14" s="2219"/>
      <c r="J14" s="2220"/>
      <c r="K14" s="303">
        <v>32</v>
      </c>
      <c r="L14" s="304">
        <v>40</v>
      </c>
      <c r="M14" s="305">
        <v>48</v>
      </c>
      <c r="N14" s="306">
        <v>2</v>
      </c>
      <c r="O14" s="307">
        <v>2</v>
      </c>
      <c r="P14" s="308">
        <v>2</v>
      </c>
      <c r="Q14" s="309">
        <v>2</v>
      </c>
      <c r="R14" s="311"/>
      <c r="W14" s="312"/>
      <c r="X14" s="312"/>
      <c r="Y14" s="312"/>
      <c r="Z14" s="312"/>
      <c r="AA14" s="312"/>
    </row>
    <row r="15" spans="1:27" ht="24" customHeight="1">
      <c r="A15" s="2060"/>
      <c r="B15" s="22">
        <v>7</v>
      </c>
      <c r="C15" s="2065" t="s">
        <v>2046</v>
      </c>
      <c r="D15" s="1919"/>
      <c r="E15" s="1919"/>
      <c r="F15" s="1919"/>
      <c r="G15" s="2060"/>
      <c r="H15" s="302" t="s">
        <v>2047</v>
      </c>
      <c r="I15" s="2221"/>
      <c r="J15" s="2222"/>
      <c r="K15" s="303">
        <v>32</v>
      </c>
      <c r="L15" s="304">
        <v>40</v>
      </c>
      <c r="M15" s="305">
        <v>48</v>
      </c>
      <c r="N15" s="306">
        <v>2</v>
      </c>
      <c r="O15" s="307">
        <v>2</v>
      </c>
      <c r="P15" s="308">
        <v>2</v>
      </c>
      <c r="Q15" s="309">
        <v>2</v>
      </c>
      <c r="R15" s="313"/>
      <c r="W15" s="312"/>
      <c r="X15" s="312"/>
      <c r="Y15" s="312"/>
      <c r="Z15" s="312"/>
      <c r="AA15" s="312"/>
    </row>
    <row r="16" spans="1:27" ht="24" customHeight="1">
      <c r="A16" s="2060"/>
      <c r="B16" s="22">
        <v>8</v>
      </c>
      <c r="C16" s="2065" t="s">
        <v>2048</v>
      </c>
      <c r="D16" s="1919"/>
      <c r="E16" s="1919"/>
      <c r="F16" s="1919"/>
      <c r="G16" s="2060"/>
      <c r="H16" s="314" t="s">
        <v>2049</v>
      </c>
      <c r="I16" s="2217" t="s">
        <v>2050</v>
      </c>
      <c r="J16" s="2218"/>
      <c r="K16" s="315">
        <v>240</v>
      </c>
      <c r="L16" s="316">
        <v>300</v>
      </c>
      <c r="M16" s="317">
        <v>360</v>
      </c>
      <c r="N16" s="318">
        <v>8</v>
      </c>
      <c r="O16" s="319">
        <v>10</v>
      </c>
      <c r="P16" s="320">
        <v>3</v>
      </c>
      <c r="Q16" s="321">
        <v>5</v>
      </c>
      <c r="R16" s="322">
        <v>300</v>
      </c>
      <c r="W16" s="312"/>
      <c r="X16" s="312"/>
      <c r="Y16" s="312"/>
      <c r="Z16" s="312"/>
      <c r="AA16" s="312"/>
    </row>
    <row r="17" spans="1:27" ht="24" customHeight="1">
      <c r="A17" s="2060"/>
      <c r="B17" s="22">
        <v>9</v>
      </c>
      <c r="C17" s="2065"/>
      <c r="D17" s="1919"/>
      <c r="E17" s="1919"/>
      <c r="F17" s="1919"/>
      <c r="G17" s="2060"/>
      <c r="H17" s="314" t="s">
        <v>2051</v>
      </c>
      <c r="I17" s="2219"/>
      <c r="J17" s="2220"/>
      <c r="K17" s="315">
        <v>120</v>
      </c>
      <c r="L17" s="316">
        <v>150</v>
      </c>
      <c r="M17" s="317">
        <v>180</v>
      </c>
      <c r="N17" s="318">
        <v>4</v>
      </c>
      <c r="O17" s="319">
        <v>5</v>
      </c>
      <c r="P17" s="320">
        <v>3</v>
      </c>
      <c r="Q17" s="321">
        <v>3</v>
      </c>
      <c r="R17" s="323"/>
      <c r="W17" s="312"/>
      <c r="X17" s="312"/>
      <c r="Y17" s="312"/>
      <c r="Z17" s="312"/>
      <c r="AA17" s="312"/>
    </row>
    <row r="18" spans="1:27" ht="24" customHeight="1">
      <c r="A18" s="2211"/>
      <c r="B18" s="2212"/>
      <c r="C18" s="2212"/>
      <c r="D18" s="2212"/>
      <c r="E18" s="2212"/>
      <c r="F18" s="2212"/>
      <c r="G18" s="2212"/>
      <c r="H18" s="314" t="s">
        <v>2052</v>
      </c>
      <c r="I18" s="2221"/>
      <c r="J18" s="2222"/>
      <c r="K18" s="315">
        <v>120</v>
      </c>
      <c r="L18" s="316">
        <v>150</v>
      </c>
      <c r="M18" s="317">
        <v>180</v>
      </c>
      <c r="N18" s="318">
        <v>4</v>
      </c>
      <c r="O18" s="319">
        <v>5</v>
      </c>
      <c r="P18" s="320">
        <v>3</v>
      </c>
      <c r="Q18" s="321">
        <v>3</v>
      </c>
      <c r="R18" s="323"/>
      <c r="W18" s="312"/>
      <c r="X18" s="312"/>
      <c r="Y18" s="312"/>
      <c r="Z18" s="312"/>
      <c r="AA18" s="312"/>
    </row>
    <row r="19" spans="1:27" ht="24" customHeight="1">
      <c r="A19" s="2236" t="s">
        <v>2053</v>
      </c>
      <c r="B19" s="2214" t="s">
        <v>1961</v>
      </c>
      <c r="C19" s="1919"/>
      <c r="D19" s="1919"/>
      <c r="E19" s="1919"/>
      <c r="F19" s="1919"/>
      <c r="G19" s="2060"/>
      <c r="H19" s="324" t="s">
        <v>2054</v>
      </c>
      <c r="I19" s="2224" t="s">
        <v>2055</v>
      </c>
      <c r="J19" s="2225"/>
      <c r="K19" s="325">
        <v>480</v>
      </c>
      <c r="L19" s="326">
        <v>600</v>
      </c>
      <c r="M19" s="327">
        <v>720</v>
      </c>
      <c r="N19" s="328">
        <v>16</v>
      </c>
      <c r="O19" s="329">
        <v>20</v>
      </c>
      <c r="P19" s="330">
        <v>4</v>
      </c>
      <c r="Q19" s="331">
        <v>7</v>
      </c>
      <c r="R19" s="332">
        <v>500</v>
      </c>
      <c r="W19" s="312"/>
      <c r="X19" s="312"/>
      <c r="Y19" s="312"/>
      <c r="Z19" s="312"/>
      <c r="AA19" s="312"/>
    </row>
    <row r="20" spans="1:27" ht="24" customHeight="1">
      <c r="A20" s="2060"/>
      <c r="B20" s="2214" t="s">
        <v>4018</v>
      </c>
      <c r="C20" s="1919"/>
      <c r="D20" s="1919"/>
      <c r="E20" s="1919"/>
      <c r="F20" s="1919"/>
      <c r="G20" s="2060"/>
      <c r="H20" s="324" t="s">
        <v>2056</v>
      </c>
      <c r="I20" s="2226"/>
      <c r="J20" s="2227"/>
      <c r="K20" s="333">
        <v>320</v>
      </c>
      <c r="L20" s="334">
        <v>400</v>
      </c>
      <c r="M20" s="335">
        <v>480</v>
      </c>
      <c r="N20" s="328">
        <v>8</v>
      </c>
      <c r="O20" s="329">
        <v>10</v>
      </c>
      <c r="P20" s="330">
        <v>4</v>
      </c>
      <c r="Q20" s="331">
        <v>4</v>
      </c>
      <c r="R20" s="336"/>
      <c r="S20" s="312"/>
      <c r="T20" s="312"/>
      <c r="U20" s="312"/>
      <c r="V20" s="312"/>
      <c r="W20" s="312"/>
      <c r="X20" s="312"/>
      <c r="Y20" s="312"/>
      <c r="Z20" s="312"/>
      <c r="AA20" s="312"/>
    </row>
    <row r="21" spans="1:27" ht="24" customHeight="1">
      <c r="A21" s="2060"/>
      <c r="B21" s="1919"/>
      <c r="C21" s="1919"/>
      <c r="D21" s="1919"/>
      <c r="E21" s="1919"/>
      <c r="F21" s="1919"/>
      <c r="G21" s="2060"/>
      <c r="H21" s="324" t="s">
        <v>2057</v>
      </c>
      <c r="I21" s="2228"/>
      <c r="J21" s="2229"/>
      <c r="K21" s="333">
        <v>320</v>
      </c>
      <c r="L21" s="334">
        <v>400</v>
      </c>
      <c r="M21" s="335">
        <v>480</v>
      </c>
      <c r="N21" s="328">
        <v>8</v>
      </c>
      <c r="O21" s="329">
        <v>10</v>
      </c>
      <c r="P21" s="330">
        <v>4</v>
      </c>
      <c r="Q21" s="331">
        <v>4</v>
      </c>
      <c r="R21" s="337"/>
      <c r="S21" s="312"/>
      <c r="T21" s="312"/>
      <c r="U21" s="312"/>
      <c r="V21" s="312"/>
      <c r="W21" s="312"/>
      <c r="X21" s="312"/>
      <c r="Y21" s="312"/>
      <c r="Z21" s="312"/>
      <c r="AA21" s="312"/>
    </row>
    <row r="22" spans="1:27" ht="24" customHeight="1">
      <c r="A22" s="2060"/>
      <c r="B22" s="1919"/>
      <c r="C22" s="1919"/>
      <c r="D22" s="1919"/>
      <c r="E22" s="1919"/>
      <c r="F22" s="1919"/>
      <c r="G22" s="2060"/>
      <c r="H22" s="338" t="s">
        <v>2058</v>
      </c>
      <c r="I22" s="2230" t="s">
        <v>2059</v>
      </c>
      <c r="J22" s="2218"/>
      <c r="K22" s="339">
        <v>2035</v>
      </c>
      <c r="L22" s="340">
        <v>2543.75</v>
      </c>
      <c r="M22" s="341">
        <v>3052.5</v>
      </c>
      <c r="N22" s="342">
        <v>32</v>
      </c>
      <c r="O22" s="343">
        <v>40</v>
      </c>
      <c r="P22" s="344">
        <v>5</v>
      </c>
      <c r="Q22" s="345">
        <v>9</v>
      </c>
      <c r="R22" s="346">
        <v>1000</v>
      </c>
      <c r="S22" s="312"/>
      <c r="T22" s="312"/>
      <c r="U22" s="312"/>
      <c r="V22" s="312"/>
      <c r="W22" s="312"/>
      <c r="X22" s="312"/>
      <c r="Y22" s="312"/>
      <c r="Z22" s="312"/>
      <c r="AA22" s="312"/>
    </row>
    <row r="23" spans="1:27" ht="24" customHeight="1">
      <c r="A23" s="2060"/>
      <c r="B23" s="1919"/>
      <c r="C23" s="1919"/>
      <c r="D23" s="1919"/>
      <c r="E23" s="1919"/>
      <c r="F23" s="1919"/>
      <c r="G23" s="2060"/>
      <c r="H23" s="338" t="s">
        <v>2060</v>
      </c>
      <c r="I23" s="2219"/>
      <c r="J23" s="2220"/>
      <c r="K23" s="339">
        <v>3200</v>
      </c>
      <c r="L23" s="340">
        <v>4000</v>
      </c>
      <c r="M23" s="341">
        <v>4800</v>
      </c>
      <c r="N23" s="342">
        <v>16</v>
      </c>
      <c r="O23" s="343">
        <v>20</v>
      </c>
      <c r="P23" s="344">
        <v>5</v>
      </c>
      <c r="Q23" s="345">
        <v>5</v>
      </c>
      <c r="R23" s="346"/>
      <c r="S23" s="312"/>
      <c r="T23" s="312"/>
      <c r="U23" s="312"/>
      <c r="V23" s="312"/>
      <c r="W23" s="312"/>
      <c r="X23" s="312"/>
      <c r="Y23" s="312"/>
      <c r="Z23" s="312"/>
      <c r="AA23" s="312"/>
    </row>
    <row r="24" spans="1:27" ht="24" customHeight="1">
      <c r="A24" s="2060"/>
      <c r="B24" s="1919"/>
      <c r="C24" s="1919"/>
      <c r="D24" s="1919"/>
      <c r="E24" s="1919"/>
      <c r="F24" s="1919"/>
      <c r="G24" s="2060"/>
      <c r="H24" s="338" t="s">
        <v>2061</v>
      </c>
      <c r="I24" s="2231"/>
      <c r="J24" s="2232"/>
      <c r="K24" s="347">
        <v>4800</v>
      </c>
      <c r="L24" s="348">
        <v>6000</v>
      </c>
      <c r="M24" s="349">
        <v>7200</v>
      </c>
      <c r="N24" s="342">
        <v>16</v>
      </c>
      <c r="O24" s="343">
        <v>20</v>
      </c>
      <c r="P24" s="350">
        <v>5</v>
      </c>
      <c r="Q24" s="351">
        <v>5</v>
      </c>
      <c r="R24" s="352"/>
      <c r="S24" s="312"/>
      <c r="T24" s="312"/>
      <c r="U24" s="312"/>
      <c r="V24" s="312"/>
      <c r="W24" s="312"/>
      <c r="X24" s="312"/>
      <c r="Y24" s="312"/>
      <c r="Z24" s="312"/>
      <c r="AA24" s="312"/>
    </row>
    <row r="25" spans="1:27" ht="24" customHeight="1">
      <c r="A25" s="2060"/>
      <c r="B25" s="22" t="s">
        <v>2025</v>
      </c>
      <c r="C25" s="2065" t="s">
        <v>2026</v>
      </c>
      <c r="D25" s="1919"/>
      <c r="E25" s="1919"/>
      <c r="F25" s="1919"/>
      <c r="G25" s="2060"/>
      <c r="H25" s="2200" t="s">
        <v>4019</v>
      </c>
      <c r="I25" s="2201"/>
      <c r="J25" s="2201"/>
      <c r="K25" s="2201"/>
      <c r="L25" s="2201"/>
      <c r="M25" s="2201"/>
      <c r="N25" s="353" t="s">
        <v>2062</v>
      </c>
      <c r="O25" s="354">
        <v>2</v>
      </c>
      <c r="P25" s="355">
        <v>44</v>
      </c>
      <c r="Q25" s="355">
        <v>54</v>
      </c>
      <c r="R25" s="356"/>
      <c r="S25" s="312"/>
      <c r="T25" s="312"/>
      <c r="U25" s="312"/>
      <c r="V25" s="312"/>
      <c r="W25" s="312"/>
      <c r="X25" s="312"/>
      <c r="Y25" s="312"/>
      <c r="Z25" s="312"/>
      <c r="AA25" s="312"/>
    </row>
    <row r="26" spans="1:27" ht="24" customHeight="1">
      <c r="A26" s="2060"/>
      <c r="B26" s="22">
        <v>1</v>
      </c>
      <c r="C26" s="2214" t="s">
        <v>2063</v>
      </c>
      <c r="D26" s="1919"/>
      <c r="E26" s="1919"/>
      <c r="F26" s="1919"/>
      <c r="G26" s="2060"/>
      <c r="H26" s="2202"/>
      <c r="I26" s="2201"/>
      <c r="J26" s="2201"/>
      <c r="K26" s="2201"/>
      <c r="L26" s="2201"/>
      <c r="M26" s="2201"/>
      <c r="N26" s="357" t="s">
        <v>4</v>
      </c>
      <c r="O26" s="358">
        <v>12</v>
      </c>
      <c r="P26" s="359"/>
      <c r="Q26" s="359"/>
      <c r="R26" s="360"/>
      <c r="S26" s="312"/>
      <c r="T26" s="312"/>
      <c r="U26" s="312"/>
      <c r="V26" s="312"/>
      <c r="W26" s="312"/>
      <c r="X26" s="312"/>
      <c r="Y26" s="312"/>
      <c r="Z26" s="312"/>
      <c r="AA26" s="312"/>
    </row>
    <row r="27" spans="1:27" ht="24" customHeight="1">
      <c r="A27" s="2060"/>
      <c r="B27" s="22">
        <v>2</v>
      </c>
      <c r="C27" s="2214" t="s">
        <v>2063</v>
      </c>
      <c r="D27" s="1919"/>
      <c r="E27" s="1919"/>
      <c r="F27" s="1919"/>
      <c r="G27" s="2060"/>
      <c r="H27" s="2202"/>
      <c r="I27" s="2201"/>
      <c r="J27" s="2201"/>
      <c r="K27" s="2201"/>
      <c r="L27" s="2201"/>
      <c r="M27" s="2201"/>
      <c r="N27" s="357" t="s">
        <v>2064</v>
      </c>
      <c r="O27" s="358">
        <v>12</v>
      </c>
      <c r="P27" s="359"/>
      <c r="Q27" s="359"/>
      <c r="R27" s="360"/>
      <c r="S27" s="312"/>
      <c r="T27" s="312"/>
      <c r="U27" s="312"/>
      <c r="V27" s="312"/>
      <c r="W27" s="312"/>
      <c r="X27" s="312"/>
      <c r="Y27" s="312"/>
      <c r="Z27" s="312"/>
      <c r="AA27" s="312"/>
    </row>
    <row r="28" spans="1:27" ht="24" customHeight="1">
      <c r="A28" s="2060"/>
      <c r="B28" s="22">
        <v>3</v>
      </c>
      <c r="C28" s="2214" t="s">
        <v>2065</v>
      </c>
      <c r="D28" s="1919"/>
      <c r="E28" s="1919"/>
      <c r="F28" s="1919"/>
      <c r="G28" s="2060"/>
      <c r="H28" s="2202"/>
      <c r="I28" s="2201"/>
      <c r="J28" s="2201"/>
      <c r="K28" s="2201"/>
      <c r="L28" s="2201"/>
      <c r="M28" s="2201"/>
      <c r="N28" s="357" t="s">
        <v>2066</v>
      </c>
      <c r="O28" s="361">
        <v>30</v>
      </c>
      <c r="P28" s="359"/>
      <c r="Q28" s="359"/>
      <c r="R28" s="360"/>
      <c r="S28" s="362"/>
      <c r="U28" s="312"/>
      <c r="V28" s="312"/>
      <c r="W28" s="312"/>
      <c r="X28" s="312"/>
      <c r="Y28" s="312"/>
      <c r="Z28" s="312"/>
      <c r="AA28" s="312"/>
    </row>
    <row r="29" spans="1:27" ht="24" customHeight="1">
      <c r="A29" s="2060"/>
      <c r="B29" s="22">
        <v>4</v>
      </c>
      <c r="C29" s="2239" t="s">
        <v>4020</v>
      </c>
      <c r="D29" s="1919"/>
      <c r="E29" s="1919"/>
      <c r="F29" s="1919"/>
      <c r="G29" s="2060"/>
      <c r="H29" s="2202"/>
      <c r="I29" s="2201"/>
      <c r="J29" s="2201"/>
      <c r="K29" s="2201"/>
      <c r="L29" s="2201"/>
      <c r="M29" s="2201"/>
      <c r="N29" s="2205" t="s">
        <v>2067</v>
      </c>
      <c r="O29" s="1915"/>
      <c r="P29" s="355">
        <v>81</v>
      </c>
      <c r="Q29" s="355">
        <v>87</v>
      </c>
      <c r="R29" s="360"/>
      <c r="U29" s="312"/>
      <c r="V29" s="312"/>
      <c r="W29" s="312"/>
      <c r="X29" s="312"/>
      <c r="Y29" s="312"/>
      <c r="Z29" s="312"/>
      <c r="AA29" s="312"/>
    </row>
    <row r="30" spans="1:27" ht="24" customHeight="1">
      <c r="A30" s="2060"/>
      <c r="B30" s="22">
        <v>5</v>
      </c>
      <c r="C30" s="2214" t="s">
        <v>2068</v>
      </c>
      <c r="D30" s="1919"/>
      <c r="E30" s="1919"/>
      <c r="F30" s="1919"/>
      <c r="G30" s="2060"/>
      <c r="H30" s="2203"/>
      <c r="I30" s="2204"/>
      <c r="J30" s="2204"/>
      <c r="K30" s="2204"/>
      <c r="L30" s="2204"/>
      <c r="M30" s="2204"/>
      <c r="N30" s="2206" t="s">
        <v>2069</v>
      </c>
      <c r="O30" s="2207"/>
      <c r="P30" s="363">
        <v>100</v>
      </c>
      <c r="Q30" s="363">
        <v>110</v>
      </c>
      <c r="R30" s="364"/>
      <c r="U30" s="312"/>
      <c r="V30" s="312"/>
      <c r="W30" s="312"/>
      <c r="X30" s="312"/>
      <c r="Y30" s="312"/>
      <c r="Z30" s="312"/>
      <c r="AA30" s="312"/>
    </row>
    <row r="31" spans="1:27" ht="24" customHeight="1">
      <c r="A31" s="2060"/>
      <c r="B31" s="22">
        <v>6</v>
      </c>
      <c r="C31" s="2214" t="s">
        <v>2068</v>
      </c>
      <c r="D31" s="1919"/>
      <c r="E31" s="1919"/>
      <c r="F31" s="1919"/>
      <c r="G31" s="2060"/>
      <c r="H31" s="2208" t="s">
        <v>2070</v>
      </c>
      <c r="I31" s="2080"/>
      <c r="J31" s="2080"/>
      <c r="K31" s="2080"/>
      <c r="L31" s="2080"/>
      <c r="M31" s="2080"/>
      <c r="N31" s="2080"/>
      <c r="O31" s="2080"/>
      <c r="P31" s="2080"/>
      <c r="Q31" s="2080"/>
      <c r="R31" s="2080"/>
      <c r="U31" s="312"/>
      <c r="V31" s="312"/>
      <c r="W31" s="312"/>
      <c r="X31" s="312"/>
      <c r="Y31" s="312"/>
      <c r="Z31" s="312"/>
      <c r="AA31" s="312"/>
    </row>
    <row r="32" spans="1:27" ht="24" customHeight="1">
      <c r="A32" s="2060"/>
      <c r="B32" s="22">
        <v>7</v>
      </c>
      <c r="C32" s="2214" t="s">
        <v>2068</v>
      </c>
      <c r="D32" s="1919"/>
      <c r="E32" s="1919"/>
      <c r="F32" s="1919"/>
      <c r="G32" s="2060"/>
      <c r="H32" s="2073"/>
      <c r="I32" s="2073"/>
      <c r="J32" s="2073"/>
      <c r="K32" s="2073"/>
      <c r="L32" s="2073"/>
      <c r="M32" s="2073"/>
      <c r="N32" s="2073"/>
      <c r="O32" s="2073"/>
      <c r="P32" s="2073"/>
      <c r="Q32" s="2073"/>
      <c r="R32" s="2073"/>
      <c r="U32" s="312"/>
      <c r="V32" s="312"/>
      <c r="W32" s="312"/>
      <c r="X32" s="312"/>
      <c r="Y32" s="312"/>
      <c r="Z32" s="312"/>
      <c r="AA32" s="312"/>
    </row>
    <row r="33" spans="1:27" ht="24" customHeight="1">
      <c r="A33" s="2060"/>
      <c r="B33" s="22"/>
      <c r="C33" s="2065" t="s">
        <v>2071</v>
      </c>
      <c r="D33" s="1919"/>
      <c r="E33" s="1919"/>
      <c r="F33" s="1919"/>
      <c r="G33" s="2060"/>
      <c r="H33" s="2073"/>
      <c r="I33" s="2073"/>
      <c r="J33" s="2073"/>
      <c r="K33" s="2073"/>
      <c r="L33" s="2073"/>
      <c r="M33" s="2073"/>
      <c r="N33" s="2073"/>
      <c r="O33" s="2073"/>
      <c r="P33" s="2073"/>
      <c r="Q33" s="2073"/>
      <c r="R33" s="2073"/>
      <c r="U33" s="312"/>
      <c r="V33" s="312"/>
      <c r="W33" s="312"/>
      <c r="X33" s="312"/>
      <c r="Y33" s="312"/>
      <c r="Z33" s="312"/>
      <c r="AA33" s="312"/>
    </row>
    <row r="34" spans="1:27" ht="24" customHeight="1">
      <c r="A34" s="2060"/>
      <c r="B34" s="365" t="s">
        <v>2072</v>
      </c>
      <c r="C34" s="2065" t="s">
        <v>2073</v>
      </c>
      <c r="D34" s="1919"/>
      <c r="E34" s="1919"/>
      <c r="F34" s="1919"/>
      <c r="G34" s="2060"/>
      <c r="H34" s="2073"/>
      <c r="I34" s="2073"/>
      <c r="J34" s="2073"/>
      <c r="K34" s="2073"/>
      <c r="L34" s="2073"/>
      <c r="M34" s="2073"/>
      <c r="N34" s="2073"/>
      <c r="O34" s="2073"/>
      <c r="P34" s="2073"/>
      <c r="Q34" s="2073"/>
      <c r="R34" s="2073"/>
      <c r="U34" s="312"/>
      <c r="V34" s="312"/>
      <c r="W34" s="312"/>
      <c r="X34" s="312"/>
      <c r="Y34" s="312"/>
      <c r="Z34" s="312"/>
      <c r="AA34" s="312"/>
    </row>
    <row r="35" spans="1:27" ht="24" customHeight="1">
      <c r="A35" s="2211"/>
      <c r="B35" s="2212"/>
      <c r="C35" s="2212"/>
      <c r="D35" s="2212"/>
      <c r="E35" s="2212"/>
      <c r="F35" s="2212"/>
      <c r="G35" s="2213"/>
      <c r="H35" s="2073"/>
      <c r="I35" s="2073"/>
      <c r="J35" s="2073"/>
      <c r="K35" s="2073"/>
      <c r="L35" s="2073"/>
      <c r="M35" s="2073"/>
      <c r="N35" s="2073"/>
      <c r="O35" s="2073"/>
      <c r="P35" s="2073"/>
      <c r="Q35" s="2073"/>
      <c r="R35" s="2073"/>
    </row>
    <row r="36" spans="1:27" ht="24" customHeight="1">
      <c r="A36" s="366" t="s">
        <v>2074</v>
      </c>
      <c r="B36" s="22" t="s">
        <v>2075</v>
      </c>
      <c r="C36" s="22" t="s">
        <v>2076</v>
      </c>
      <c r="D36" s="22" t="s">
        <v>139</v>
      </c>
      <c r="E36" s="22" t="s">
        <v>2077</v>
      </c>
      <c r="F36" s="2065" t="s">
        <v>1960</v>
      </c>
      <c r="G36" s="2060"/>
      <c r="H36" s="2073"/>
      <c r="I36" s="2073"/>
      <c r="J36" s="2073"/>
      <c r="K36" s="2073"/>
      <c r="L36" s="2073"/>
      <c r="M36" s="2073"/>
      <c r="N36" s="2073"/>
      <c r="O36" s="2073"/>
      <c r="P36" s="2073"/>
      <c r="Q36" s="2073"/>
      <c r="R36" s="2073"/>
    </row>
    <row r="37" spans="1:27" ht="24" customHeight="1">
      <c r="A37" s="2065" t="s">
        <v>2078</v>
      </c>
      <c r="B37" s="367" t="s">
        <v>2079</v>
      </c>
      <c r="C37" s="368" t="s">
        <v>2080</v>
      </c>
      <c r="D37" s="368" t="s">
        <v>2081</v>
      </c>
      <c r="E37" s="368" t="s">
        <v>2082</v>
      </c>
      <c r="F37" s="2233" t="s">
        <v>2083</v>
      </c>
      <c r="G37" s="1969"/>
      <c r="H37" s="2073"/>
      <c r="I37" s="2073"/>
      <c r="J37" s="2073"/>
      <c r="K37" s="2073"/>
      <c r="L37" s="2073"/>
      <c r="M37" s="2073"/>
      <c r="N37" s="2073"/>
      <c r="O37" s="2073"/>
      <c r="P37" s="2073"/>
      <c r="Q37" s="2073"/>
      <c r="R37" s="2073"/>
    </row>
    <row r="38" spans="1:27" ht="24" customHeight="1">
      <c r="A38" s="1919"/>
      <c r="B38" s="2215" t="s">
        <v>2084</v>
      </c>
      <c r="C38" s="2066" t="s">
        <v>1025</v>
      </c>
      <c r="D38" s="2066" t="s">
        <v>2085</v>
      </c>
      <c r="E38" s="2066" t="s">
        <v>2086</v>
      </c>
      <c r="F38" s="2238" t="s">
        <v>4021</v>
      </c>
      <c r="G38" s="2060"/>
      <c r="H38" s="2073"/>
      <c r="I38" s="2073"/>
      <c r="J38" s="2073"/>
      <c r="K38" s="2073"/>
      <c r="L38" s="2073"/>
      <c r="M38" s="2073"/>
      <c r="N38" s="2073"/>
      <c r="O38" s="2073"/>
      <c r="P38" s="2073"/>
      <c r="Q38" s="2073"/>
      <c r="R38" s="2073"/>
    </row>
    <row r="39" spans="1:27" ht="24" customHeight="1">
      <c r="A39" s="1919"/>
      <c r="B39" s="2060"/>
      <c r="C39" s="1919"/>
      <c r="D39" s="1919"/>
      <c r="E39" s="1919"/>
      <c r="F39" s="1919"/>
      <c r="G39" s="2060"/>
      <c r="H39" s="2073"/>
      <c r="I39" s="2073"/>
      <c r="J39" s="2073"/>
      <c r="K39" s="2073"/>
      <c r="L39" s="2073"/>
      <c r="M39" s="2073"/>
      <c r="N39" s="2073"/>
      <c r="O39" s="2073"/>
      <c r="P39" s="2073"/>
      <c r="Q39" s="2073"/>
      <c r="R39" s="2073"/>
    </row>
    <row r="40" spans="1:27" ht="24" customHeight="1">
      <c r="A40" s="1919"/>
      <c r="B40" s="2060"/>
      <c r="C40" s="1919"/>
      <c r="D40" s="1919"/>
      <c r="E40" s="1919"/>
      <c r="F40" s="1919"/>
      <c r="G40" s="2060"/>
      <c r="H40" s="2073"/>
      <c r="I40" s="2073"/>
      <c r="J40" s="2073"/>
      <c r="K40" s="2073"/>
      <c r="L40" s="2073"/>
      <c r="M40" s="2073"/>
      <c r="N40" s="2073"/>
      <c r="O40" s="2073"/>
      <c r="P40" s="2073"/>
      <c r="Q40" s="2073"/>
      <c r="R40" s="2073"/>
    </row>
    <row r="41" spans="1:27" ht="24" customHeight="1">
      <c r="A41" s="1919"/>
      <c r="B41" s="2060"/>
      <c r="C41" s="1919"/>
      <c r="D41" s="1919"/>
      <c r="E41" s="1919"/>
      <c r="F41" s="1919"/>
      <c r="G41" s="2060"/>
      <c r="H41" s="2073"/>
      <c r="I41" s="2073"/>
      <c r="J41" s="2073"/>
      <c r="K41" s="2073"/>
      <c r="L41" s="2073"/>
      <c r="M41" s="2073"/>
      <c r="N41" s="2073"/>
      <c r="O41" s="2073"/>
      <c r="P41" s="2073"/>
      <c r="Q41" s="2073"/>
      <c r="R41" s="2073"/>
    </row>
    <row r="42" spans="1:27" ht="24" customHeight="1">
      <c r="A42" s="1919"/>
      <c r="B42" s="2060"/>
      <c r="C42" s="1919"/>
      <c r="D42" s="1919"/>
      <c r="E42" s="1919"/>
      <c r="F42" s="1919"/>
      <c r="G42" s="2060"/>
      <c r="H42" s="2076"/>
      <c r="I42" s="2076"/>
      <c r="J42" s="2076"/>
      <c r="K42" s="2076"/>
      <c r="L42" s="2076"/>
      <c r="M42" s="2076"/>
      <c r="N42" s="2076"/>
      <c r="O42" s="2076"/>
      <c r="P42" s="2076"/>
      <c r="Q42" s="2076"/>
      <c r="R42" s="2076"/>
    </row>
    <row r="43" spans="1:27" ht="24" customHeight="1">
      <c r="A43" s="1919"/>
      <c r="B43" s="2215" t="s">
        <v>2087</v>
      </c>
      <c r="C43" s="2066" t="s">
        <v>2088</v>
      </c>
      <c r="D43" s="2066" t="s">
        <v>2089</v>
      </c>
      <c r="E43" s="2066" t="s">
        <v>2090</v>
      </c>
      <c r="F43" s="2195" t="s">
        <v>2091</v>
      </c>
      <c r="G43" s="2060"/>
      <c r="H43" s="2209" t="s">
        <v>2092</v>
      </c>
      <c r="I43" s="1919"/>
      <c r="J43" s="1919"/>
      <c r="K43" s="1919"/>
      <c r="L43" s="1919"/>
      <c r="M43" s="1919"/>
      <c r="N43" s="1919"/>
      <c r="O43" s="1919"/>
      <c r="P43" s="1919"/>
      <c r="Q43" s="1919"/>
      <c r="R43" s="1919"/>
    </row>
    <row r="44" spans="1:27" ht="24" customHeight="1">
      <c r="A44" s="1919"/>
      <c r="B44" s="2215"/>
      <c r="C44" s="2066"/>
      <c r="D44" s="2066"/>
      <c r="E44" s="2066"/>
      <c r="F44" s="2066"/>
      <c r="G44" s="2060"/>
      <c r="H44" s="1919"/>
      <c r="I44" s="1919"/>
      <c r="J44" s="1919"/>
      <c r="K44" s="1919"/>
      <c r="L44" s="1919"/>
      <c r="M44" s="1919"/>
      <c r="N44" s="1919"/>
      <c r="O44" s="1919"/>
      <c r="P44" s="1919"/>
      <c r="Q44" s="1919"/>
      <c r="R44" s="1919"/>
    </row>
    <row r="45" spans="1:27" ht="24" customHeight="1">
      <c r="A45" s="1919"/>
      <c r="B45" s="2215"/>
      <c r="C45" s="2066"/>
      <c r="D45" s="2066"/>
      <c r="E45" s="2066"/>
      <c r="F45" s="2066"/>
      <c r="G45" s="2060"/>
      <c r="H45" s="1919"/>
      <c r="I45" s="1919"/>
      <c r="J45" s="1919"/>
      <c r="K45" s="1919"/>
      <c r="L45" s="1919"/>
      <c r="M45" s="1919"/>
      <c r="N45" s="1919"/>
      <c r="O45" s="1919"/>
      <c r="P45" s="1919"/>
      <c r="Q45" s="1919"/>
      <c r="R45" s="1919"/>
    </row>
    <row r="46" spans="1:27" ht="24" customHeight="1">
      <c r="A46" s="1919"/>
      <c r="B46" s="2215"/>
      <c r="C46" s="2066"/>
      <c r="D46" s="2066"/>
      <c r="E46" s="2066"/>
      <c r="F46" s="2066"/>
      <c r="G46" s="2060"/>
      <c r="H46" s="1919"/>
      <c r="I46" s="1919"/>
      <c r="J46" s="1919"/>
      <c r="K46" s="1919"/>
      <c r="L46" s="1919"/>
      <c r="M46" s="1919"/>
      <c r="N46" s="1919"/>
      <c r="O46" s="1919"/>
      <c r="P46" s="1919"/>
      <c r="Q46" s="1919"/>
      <c r="R46" s="1919"/>
    </row>
    <row r="47" spans="1:27" ht="24" customHeight="1">
      <c r="A47" s="1919"/>
      <c r="B47" s="2060"/>
      <c r="C47" s="1919"/>
      <c r="D47" s="1919"/>
      <c r="E47" s="1919"/>
      <c r="F47" s="1919"/>
      <c r="G47" s="2060"/>
      <c r="H47" s="1919"/>
      <c r="I47" s="1919"/>
      <c r="J47" s="1919"/>
      <c r="K47" s="1919"/>
      <c r="L47" s="1919"/>
      <c r="M47" s="1919"/>
      <c r="N47" s="1919"/>
      <c r="O47" s="1919"/>
      <c r="P47" s="1919"/>
      <c r="Q47" s="1919"/>
      <c r="R47" s="1919"/>
    </row>
    <row r="48" spans="1:27" ht="24" customHeight="1">
      <c r="A48" s="1919"/>
      <c r="B48" s="369" t="s">
        <v>2093</v>
      </c>
      <c r="C48" s="28" t="s">
        <v>2094</v>
      </c>
      <c r="D48" s="275" t="s">
        <v>2095</v>
      </c>
      <c r="E48" s="2195" t="s">
        <v>2096</v>
      </c>
      <c r="F48" s="1919"/>
      <c r="G48" s="2060"/>
      <c r="H48" s="1919"/>
      <c r="I48" s="1919"/>
      <c r="J48" s="1919"/>
      <c r="K48" s="1919"/>
      <c r="L48" s="1919"/>
      <c r="M48" s="1919"/>
      <c r="N48" s="1919"/>
      <c r="O48" s="1919"/>
      <c r="P48" s="1919"/>
      <c r="Q48" s="1919"/>
      <c r="R48" s="1919"/>
    </row>
    <row r="49" spans="1:27" ht="24" customHeight="1">
      <c r="A49" s="1919"/>
      <c r="B49" s="369" t="s">
        <v>2097</v>
      </c>
      <c r="C49" s="28" t="s">
        <v>2098</v>
      </c>
      <c r="D49" s="28" t="s">
        <v>2099</v>
      </c>
      <c r="E49" s="2066" t="s">
        <v>2100</v>
      </c>
      <c r="F49" s="1919"/>
      <c r="G49" s="2060"/>
      <c r="H49" s="1919"/>
      <c r="I49" s="1919"/>
      <c r="J49" s="1919"/>
      <c r="K49" s="1919"/>
      <c r="L49" s="1919"/>
      <c r="M49" s="1919"/>
      <c r="N49" s="1919"/>
      <c r="O49" s="1919"/>
      <c r="P49" s="1919"/>
      <c r="Q49" s="1919"/>
      <c r="R49" s="1919"/>
    </row>
    <row r="50" spans="1:27" ht="24" customHeight="1">
      <c r="A50" s="1919"/>
      <c r="B50" s="370" t="s">
        <v>2101</v>
      </c>
      <c r="C50" s="28" t="s">
        <v>2098</v>
      </c>
      <c r="D50" s="28" t="s">
        <v>2102</v>
      </c>
      <c r="E50" s="2066" t="s">
        <v>2100</v>
      </c>
      <c r="F50" s="1919"/>
      <c r="G50" s="2060"/>
      <c r="H50" s="1919"/>
      <c r="I50" s="1919"/>
      <c r="J50" s="1919"/>
      <c r="K50" s="1919"/>
      <c r="L50" s="1919"/>
      <c r="M50" s="1919"/>
      <c r="N50" s="1919"/>
      <c r="O50" s="1919"/>
      <c r="P50" s="1919"/>
      <c r="Q50" s="1919"/>
      <c r="R50" s="1919"/>
    </row>
    <row r="51" spans="1:27" ht="24" customHeight="1">
      <c r="A51" s="2065" t="s">
        <v>2103</v>
      </c>
      <c r="B51" s="369" t="s">
        <v>2104</v>
      </c>
      <c r="C51" s="28" t="s">
        <v>2105</v>
      </c>
      <c r="D51" s="28" t="s">
        <v>2106</v>
      </c>
      <c r="E51" s="2066" t="s">
        <v>2107</v>
      </c>
      <c r="F51" s="1919"/>
      <c r="G51" s="2060"/>
      <c r="H51" s="1919"/>
      <c r="I51" s="1919"/>
      <c r="J51" s="1919"/>
      <c r="K51" s="1919"/>
      <c r="L51" s="1919"/>
      <c r="M51" s="1919"/>
      <c r="N51" s="1919"/>
      <c r="O51" s="1919"/>
      <c r="P51" s="1919"/>
      <c r="Q51" s="1919"/>
      <c r="R51" s="1919"/>
    </row>
    <row r="52" spans="1:27" ht="24" customHeight="1">
      <c r="A52" s="1919"/>
      <c r="B52" s="369" t="s">
        <v>2108</v>
      </c>
      <c r="C52" s="28" t="s">
        <v>2109</v>
      </c>
      <c r="D52" s="28" t="s">
        <v>2110</v>
      </c>
      <c r="E52" s="2066" t="s">
        <v>2107</v>
      </c>
      <c r="F52" s="1919"/>
      <c r="G52" s="2060"/>
      <c r="H52" s="1919"/>
      <c r="I52" s="1919"/>
      <c r="J52" s="1919"/>
      <c r="K52" s="1919"/>
      <c r="L52" s="1919"/>
      <c r="M52" s="1919"/>
      <c r="N52" s="1919"/>
      <c r="O52" s="1919"/>
      <c r="P52" s="1919"/>
      <c r="Q52" s="1919"/>
      <c r="R52" s="1919"/>
    </row>
    <row r="53" spans="1:27" ht="24" customHeight="1">
      <c r="A53" s="1919"/>
      <c r="B53" s="369" t="s">
        <v>2111</v>
      </c>
      <c r="C53" s="2065" t="s">
        <v>4022</v>
      </c>
      <c r="D53" s="1919"/>
      <c r="E53" s="1919"/>
      <c r="F53" s="1919"/>
      <c r="G53" s="2060"/>
      <c r="H53" s="1919"/>
      <c r="I53" s="1919"/>
      <c r="J53" s="1919"/>
      <c r="K53" s="1919"/>
      <c r="L53" s="1919"/>
      <c r="M53" s="1919"/>
      <c r="N53" s="1919"/>
      <c r="O53" s="1919"/>
      <c r="P53" s="1919"/>
      <c r="Q53" s="1919"/>
      <c r="R53" s="1919"/>
    </row>
    <row r="54" spans="1:27" ht="24" customHeight="1">
      <c r="A54" s="1919"/>
      <c r="B54" s="369" t="s">
        <v>2112</v>
      </c>
      <c r="C54" s="1919"/>
      <c r="D54" s="1919"/>
      <c r="E54" s="1919"/>
      <c r="F54" s="1919"/>
      <c r="G54" s="2060"/>
      <c r="H54" s="1919"/>
      <c r="I54" s="1919"/>
      <c r="J54" s="1919"/>
      <c r="K54" s="1919"/>
      <c r="L54" s="1919"/>
      <c r="M54" s="1919"/>
      <c r="N54" s="1919"/>
      <c r="O54" s="1919"/>
      <c r="P54" s="1919"/>
      <c r="Q54" s="1919"/>
      <c r="R54" s="1919"/>
    </row>
    <row r="55" spans="1:27" ht="24" customHeight="1">
      <c r="A55" s="1919"/>
      <c r="B55" s="369" t="s">
        <v>2113</v>
      </c>
      <c r="C55" s="1919"/>
      <c r="D55" s="1919"/>
      <c r="E55" s="1919"/>
      <c r="F55" s="1919"/>
      <c r="G55" s="2060"/>
      <c r="H55" s="2209" t="s">
        <v>2114</v>
      </c>
      <c r="I55" s="1919"/>
      <c r="J55" s="1919"/>
      <c r="K55" s="1919"/>
      <c r="L55" s="1919"/>
      <c r="M55" s="1919"/>
      <c r="N55" s="1919"/>
      <c r="O55" s="1919"/>
      <c r="P55" s="1919"/>
      <c r="Q55" s="1919"/>
      <c r="R55" s="1919"/>
      <c r="T55" s="312"/>
      <c r="U55" s="312"/>
      <c r="V55" s="312"/>
      <c r="W55" s="312"/>
      <c r="X55" s="312"/>
      <c r="Y55" s="312"/>
      <c r="Z55" s="312"/>
      <c r="AA55" s="312"/>
    </row>
    <row r="56" spans="1:27" ht="24" customHeight="1">
      <c r="A56" s="1919"/>
      <c r="B56" s="369" t="s">
        <v>2115</v>
      </c>
      <c r="C56" s="1919"/>
      <c r="D56" s="1919"/>
      <c r="E56" s="1919"/>
      <c r="F56" s="1919"/>
      <c r="G56" s="2060"/>
      <c r="H56" s="1919"/>
      <c r="I56" s="1919"/>
      <c r="J56" s="1919"/>
      <c r="K56" s="1919"/>
      <c r="L56" s="1919"/>
      <c r="M56" s="1919"/>
      <c r="N56" s="1919"/>
      <c r="O56" s="1919"/>
      <c r="P56" s="1919"/>
      <c r="Q56" s="1919"/>
      <c r="R56" s="1919"/>
      <c r="T56" s="312"/>
      <c r="U56" s="312"/>
      <c r="V56" s="312"/>
      <c r="W56" s="312"/>
      <c r="X56" s="312"/>
      <c r="Y56" s="312"/>
      <c r="Z56" s="312"/>
      <c r="AA56" s="312"/>
    </row>
    <row r="57" spans="1:27" ht="24" customHeight="1">
      <c r="A57" s="1919"/>
      <c r="B57" s="369" t="s">
        <v>2116</v>
      </c>
      <c r="C57" s="1919"/>
      <c r="D57" s="1919"/>
      <c r="E57" s="1919"/>
      <c r="F57" s="1919"/>
      <c r="G57" s="2060"/>
      <c r="H57" s="1919"/>
      <c r="I57" s="1919"/>
      <c r="J57" s="1919"/>
      <c r="K57" s="1919"/>
      <c r="L57" s="1919"/>
      <c r="M57" s="1919"/>
      <c r="N57" s="1919"/>
      <c r="O57" s="1919"/>
      <c r="P57" s="1919"/>
      <c r="Q57" s="1919"/>
      <c r="R57" s="1919"/>
      <c r="T57" s="312"/>
      <c r="U57" s="312"/>
      <c r="V57" s="312"/>
      <c r="W57" s="312"/>
      <c r="X57" s="312"/>
      <c r="Y57" s="312"/>
      <c r="Z57" s="312"/>
      <c r="AA57" s="312"/>
    </row>
    <row r="58" spans="1:27" ht="24" customHeight="1">
      <c r="A58" s="1919"/>
      <c r="B58" s="2234" t="s">
        <v>2117</v>
      </c>
      <c r="C58" s="2066" t="s">
        <v>2118</v>
      </c>
      <c r="D58" s="2066" t="s">
        <v>2119</v>
      </c>
      <c r="E58" s="2195" t="s">
        <v>2120</v>
      </c>
      <c r="F58" s="2066" t="s">
        <v>2121</v>
      </c>
      <c r="G58" s="2060"/>
      <c r="H58" s="1919"/>
      <c r="I58" s="1919"/>
      <c r="J58" s="1919"/>
      <c r="K58" s="1919"/>
      <c r="L58" s="1919"/>
      <c r="M58" s="1919"/>
      <c r="N58" s="1919"/>
      <c r="O58" s="1919"/>
      <c r="P58" s="1919"/>
      <c r="Q58" s="1919"/>
      <c r="R58" s="1919"/>
      <c r="T58" s="312"/>
      <c r="U58" s="312"/>
      <c r="V58" s="312"/>
      <c r="W58" s="312"/>
      <c r="X58" s="312"/>
      <c r="Y58" s="312"/>
      <c r="Z58" s="312"/>
      <c r="AA58" s="312"/>
    </row>
    <row r="59" spans="1:27" ht="24" customHeight="1">
      <c r="A59" s="1919"/>
      <c r="B59" s="1984"/>
      <c r="C59" s="1919"/>
      <c r="D59" s="1919"/>
      <c r="E59" s="1919"/>
      <c r="F59" s="1919"/>
      <c r="G59" s="2060"/>
      <c r="H59" s="1919"/>
      <c r="I59" s="1919"/>
      <c r="J59" s="1919"/>
      <c r="K59" s="1919"/>
      <c r="L59" s="1919"/>
      <c r="M59" s="1919"/>
      <c r="N59" s="1919"/>
      <c r="O59" s="1919"/>
      <c r="P59" s="1919"/>
      <c r="Q59" s="1919"/>
      <c r="R59" s="1919"/>
      <c r="S59" s="312"/>
      <c r="T59" s="312"/>
      <c r="U59" s="312"/>
      <c r="V59" s="312"/>
      <c r="W59" s="312"/>
      <c r="X59" s="312"/>
      <c r="Y59" s="312"/>
      <c r="Z59" s="312"/>
      <c r="AA59" s="312"/>
    </row>
    <row r="60" spans="1:27" ht="24" customHeight="1">
      <c r="A60" s="1919"/>
      <c r="B60" s="1969"/>
      <c r="C60" s="1919"/>
      <c r="D60" s="1919"/>
      <c r="E60" s="1919"/>
      <c r="F60" s="1919"/>
      <c r="G60" s="2060"/>
      <c r="H60" s="1919"/>
      <c r="I60" s="1919"/>
      <c r="J60" s="1919"/>
      <c r="K60" s="1919"/>
      <c r="L60" s="1919"/>
      <c r="M60" s="1919"/>
      <c r="N60" s="1919"/>
      <c r="O60" s="1919"/>
      <c r="P60" s="1919"/>
      <c r="Q60" s="1919"/>
      <c r="R60" s="1919"/>
      <c r="S60" s="312"/>
      <c r="T60" s="312"/>
      <c r="U60" s="312"/>
      <c r="V60" s="312"/>
      <c r="W60" s="312"/>
      <c r="X60" s="312"/>
      <c r="Y60" s="312"/>
      <c r="Z60" s="312"/>
      <c r="AA60" s="312"/>
    </row>
    <row r="61" spans="1:27" ht="24" customHeight="1">
      <c r="A61" s="1919"/>
      <c r="B61" s="2215" t="s">
        <v>2122</v>
      </c>
      <c r="C61" s="2233" t="s">
        <v>1027</v>
      </c>
      <c r="D61" s="2233" t="s">
        <v>2123</v>
      </c>
      <c r="E61" s="2233" t="s">
        <v>2124</v>
      </c>
      <c r="F61" s="2233" t="s">
        <v>2125</v>
      </c>
      <c r="G61" s="1969"/>
      <c r="H61" s="1919"/>
      <c r="I61" s="1919"/>
      <c r="J61" s="1919"/>
      <c r="K61" s="1919"/>
      <c r="L61" s="1919"/>
      <c r="M61" s="1919"/>
      <c r="N61" s="1919"/>
      <c r="O61" s="1919"/>
      <c r="P61" s="1919"/>
      <c r="Q61" s="1919"/>
      <c r="R61" s="1919"/>
      <c r="S61" s="312"/>
      <c r="T61" s="312"/>
      <c r="U61" s="312"/>
      <c r="V61" s="312"/>
      <c r="W61" s="312"/>
      <c r="X61" s="312"/>
      <c r="Y61" s="312"/>
      <c r="Z61" s="312"/>
      <c r="AA61" s="312"/>
    </row>
    <row r="62" spans="1:27" ht="24" customHeight="1">
      <c r="A62" s="1919"/>
      <c r="B62" s="2060"/>
      <c r="C62" s="1919"/>
      <c r="D62" s="1919"/>
      <c r="E62" s="1919"/>
      <c r="F62" s="1919"/>
      <c r="G62" s="2060"/>
      <c r="H62" s="1919"/>
      <c r="I62" s="1919"/>
      <c r="J62" s="1919"/>
      <c r="K62" s="1919"/>
      <c r="L62" s="1919"/>
      <c r="M62" s="1919"/>
      <c r="N62" s="1919"/>
      <c r="O62" s="1919"/>
      <c r="P62" s="1919"/>
      <c r="Q62" s="1919"/>
      <c r="R62" s="1919"/>
      <c r="S62" s="312"/>
      <c r="T62" s="312"/>
      <c r="U62" s="312"/>
      <c r="V62" s="312"/>
      <c r="W62" s="312"/>
      <c r="X62" s="312"/>
      <c r="Y62" s="312"/>
      <c r="Z62" s="312"/>
      <c r="AA62" s="312"/>
    </row>
    <row r="63" spans="1:27" ht="24" customHeight="1">
      <c r="A63" s="1919"/>
      <c r="B63" s="2060"/>
      <c r="C63" s="1919"/>
      <c r="D63" s="1919"/>
      <c r="E63" s="1919"/>
      <c r="F63" s="1919"/>
      <c r="G63" s="2060"/>
      <c r="H63" s="1919"/>
      <c r="I63" s="1919"/>
      <c r="J63" s="1919"/>
      <c r="K63" s="1919"/>
      <c r="L63" s="1919"/>
      <c r="M63" s="1919"/>
      <c r="N63" s="1919"/>
      <c r="O63" s="1919"/>
      <c r="P63" s="1919"/>
      <c r="Q63" s="1919"/>
      <c r="R63" s="1919"/>
      <c r="S63" s="312"/>
      <c r="T63" s="312"/>
      <c r="U63" s="312"/>
      <c r="V63" s="312"/>
      <c r="W63" s="312"/>
      <c r="X63" s="312"/>
      <c r="Y63" s="312"/>
      <c r="Z63" s="312"/>
      <c r="AA63" s="312"/>
    </row>
    <row r="64" spans="1:27" ht="24" customHeight="1">
      <c r="A64" s="1919"/>
      <c r="B64" s="2060"/>
      <c r="C64" s="2015"/>
      <c r="D64" s="2015"/>
      <c r="E64" s="2015"/>
      <c r="F64" s="2015"/>
      <c r="G64" s="2031"/>
      <c r="H64" s="2216" t="s">
        <v>2126</v>
      </c>
      <c r="I64" s="1919"/>
      <c r="J64" s="1919"/>
      <c r="K64" s="1919"/>
      <c r="L64" s="1919"/>
      <c r="M64" s="1919"/>
      <c r="N64" s="1919"/>
      <c r="O64" s="1919"/>
      <c r="P64" s="1919"/>
      <c r="Q64" s="1919"/>
      <c r="R64" s="1919"/>
      <c r="S64" s="312"/>
      <c r="T64" s="312"/>
      <c r="U64" s="312"/>
      <c r="V64" s="312"/>
      <c r="W64" s="312"/>
      <c r="X64" s="312"/>
      <c r="Y64" s="312"/>
      <c r="Z64" s="312"/>
      <c r="AA64" s="312"/>
    </row>
    <row r="65" spans="1:27" ht="24" customHeight="1">
      <c r="A65" s="2214" t="s">
        <v>2127</v>
      </c>
      <c r="B65" s="2215" t="s">
        <v>2128</v>
      </c>
      <c r="C65" s="2066" t="s">
        <v>1054</v>
      </c>
      <c r="D65" s="2066" t="s">
        <v>2129</v>
      </c>
      <c r="E65" s="1919"/>
      <c r="F65" s="2066" t="s">
        <v>2130</v>
      </c>
      <c r="G65" s="2235" t="s">
        <v>2131</v>
      </c>
      <c r="H65" s="1919"/>
      <c r="I65" s="1919"/>
      <c r="J65" s="1919"/>
      <c r="K65" s="1919"/>
      <c r="L65" s="1919"/>
      <c r="M65" s="1919"/>
      <c r="N65" s="1919"/>
      <c r="O65" s="1919"/>
      <c r="P65" s="1919"/>
      <c r="Q65" s="1919"/>
      <c r="R65" s="1919"/>
      <c r="S65" s="312"/>
      <c r="T65" s="312"/>
      <c r="U65" s="312"/>
      <c r="V65" s="312"/>
      <c r="W65" s="312"/>
      <c r="X65" s="312"/>
      <c r="Y65" s="312"/>
      <c r="Z65" s="312"/>
      <c r="AA65" s="312"/>
    </row>
    <row r="66" spans="1:27" ht="24" customHeight="1">
      <c r="A66" s="1919"/>
      <c r="B66" s="2060"/>
      <c r="C66" s="1919"/>
      <c r="D66" s="1919"/>
      <c r="E66" s="1919"/>
      <c r="F66" s="1919"/>
      <c r="G66" s="2060"/>
      <c r="H66" s="1919"/>
      <c r="I66" s="1919"/>
      <c r="J66" s="1919"/>
      <c r="K66" s="1919"/>
      <c r="L66" s="1919"/>
      <c r="M66" s="1919"/>
      <c r="N66" s="1919"/>
      <c r="O66" s="1919"/>
      <c r="P66" s="1919"/>
      <c r="Q66" s="1919"/>
      <c r="R66" s="1919"/>
      <c r="S66" s="312"/>
      <c r="T66" s="312"/>
      <c r="U66" s="312"/>
      <c r="V66" s="312"/>
      <c r="W66" s="312"/>
      <c r="X66" s="312"/>
      <c r="Y66" s="312"/>
      <c r="Z66" s="312"/>
      <c r="AA66" s="312"/>
    </row>
    <row r="67" spans="1:27" ht="24" customHeight="1">
      <c r="A67" s="1919"/>
      <c r="B67" s="2060"/>
      <c r="C67" s="1919"/>
      <c r="D67" s="1919"/>
      <c r="E67" s="1919"/>
      <c r="F67" s="1919"/>
      <c r="G67" s="2060"/>
      <c r="H67" s="1919"/>
      <c r="I67" s="1919"/>
      <c r="J67" s="1919"/>
      <c r="K67" s="1919"/>
      <c r="L67" s="1919"/>
      <c r="M67" s="1919"/>
      <c r="N67" s="1919"/>
      <c r="O67" s="1919"/>
      <c r="P67" s="1919"/>
      <c r="Q67" s="1919"/>
      <c r="R67" s="1919"/>
      <c r="S67" s="312"/>
      <c r="T67" s="312"/>
      <c r="U67" s="312"/>
      <c r="V67" s="312"/>
      <c r="W67" s="312"/>
      <c r="X67" s="312"/>
      <c r="Y67" s="312"/>
      <c r="Z67" s="312"/>
      <c r="AA67" s="312"/>
    </row>
    <row r="68" spans="1:27" ht="24" customHeight="1">
      <c r="A68" s="1919"/>
      <c r="B68" s="2060"/>
      <c r="C68" s="1919"/>
      <c r="D68" s="1919"/>
      <c r="E68" s="1919"/>
      <c r="F68" s="1919"/>
      <c r="G68" s="2060"/>
      <c r="H68" s="1919"/>
      <c r="I68" s="1919"/>
      <c r="J68" s="1919"/>
      <c r="K68" s="1919"/>
      <c r="L68" s="1919"/>
      <c r="M68" s="1919"/>
      <c r="N68" s="1919"/>
      <c r="O68" s="1919"/>
      <c r="P68" s="1919"/>
      <c r="Q68" s="1919"/>
      <c r="R68" s="1919"/>
      <c r="S68" s="312"/>
      <c r="T68" s="312"/>
      <c r="U68" s="312"/>
      <c r="V68" s="312"/>
      <c r="W68" s="312"/>
      <c r="X68" s="312"/>
      <c r="Y68" s="312"/>
      <c r="Z68" s="312"/>
      <c r="AA68" s="312"/>
    </row>
    <row r="69" spans="1:27" ht="24" customHeight="1">
      <c r="A69" s="1919"/>
      <c r="B69" s="2060"/>
      <c r="C69" s="1919"/>
      <c r="D69" s="1919"/>
      <c r="E69" s="1919"/>
      <c r="F69" s="1919"/>
      <c r="G69" s="2060"/>
      <c r="H69" s="1919"/>
      <c r="I69" s="1919"/>
      <c r="J69" s="1919"/>
      <c r="K69" s="1919"/>
      <c r="L69" s="1919"/>
      <c r="M69" s="1919"/>
      <c r="N69" s="1919"/>
      <c r="O69" s="1919"/>
      <c r="P69" s="1919"/>
      <c r="Q69" s="1919"/>
      <c r="R69" s="1919"/>
      <c r="S69" s="312"/>
      <c r="T69" s="312"/>
      <c r="U69" s="312"/>
      <c r="V69" s="312"/>
      <c r="W69" s="312"/>
      <c r="X69" s="312"/>
      <c r="Y69" s="312"/>
      <c r="Z69" s="312"/>
      <c r="AA69" s="312"/>
    </row>
    <row r="70" spans="1:27" ht="24" customHeight="1">
      <c r="A70" s="1919"/>
      <c r="B70" s="2215" t="s">
        <v>2132</v>
      </c>
      <c r="C70" s="2066" t="s">
        <v>1054</v>
      </c>
      <c r="D70" s="2195" t="s">
        <v>2133</v>
      </c>
      <c r="E70" s="1919"/>
      <c r="F70" s="2195" t="s">
        <v>2134</v>
      </c>
      <c r="G70" s="1919"/>
      <c r="H70" s="371"/>
      <c r="I70" s="371"/>
      <c r="J70" s="371"/>
      <c r="K70" s="371"/>
      <c r="L70" s="371"/>
      <c r="M70" s="371"/>
      <c r="N70" s="371"/>
      <c r="O70" s="371"/>
      <c r="P70" s="371"/>
      <c r="Q70" s="371"/>
      <c r="R70" s="371"/>
      <c r="S70" s="312"/>
      <c r="T70" s="312"/>
      <c r="U70" s="312"/>
      <c r="V70" s="312"/>
      <c r="W70" s="312"/>
      <c r="X70" s="312"/>
      <c r="Y70" s="312"/>
      <c r="Z70" s="312"/>
      <c r="AA70" s="312"/>
    </row>
    <row r="71" spans="1:27" ht="24" customHeight="1">
      <c r="A71" s="1919"/>
      <c r="B71" s="2060"/>
      <c r="C71" s="1919"/>
      <c r="D71" s="1919"/>
      <c r="E71" s="1919"/>
      <c r="F71" s="1919"/>
      <c r="G71" s="1919"/>
      <c r="H71" s="371"/>
      <c r="I71" s="371"/>
      <c r="J71" s="371"/>
      <c r="K71" s="371"/>
      <c r="L71" s="371"/>
      <c r="M71" s="371"/>
      <c r="N71" s="371"/>
      <c r="O71" s="371"/>
      <c r="P71" s="371"/>
      <c r="Q71" s="371"/>
      <c r="R71" s="371"/>
      <c r="S71" s="312"/>
      <c r="T71" s="312"/>
      <c r="U71" s="312"/>
      <c r="V71" s="312"/>
      <c r="W71" s="312"/>
      <c r="X71" s="312"/>
      <c r="Y71" s="312"/>
      <c r="Z71" s="312"/>
      <c r="AA71" s="312"/>
    </row>
    <row r="72" spans="1:27" ht="24" customHeight="1">
      <c r="A72" s="1919"/>
      <c r="B72" s="2060"/>
      <c r="C72" s="1919"/>
      <c r="D72" s="1919"/>
      <c r="E72" s="1919"/>
      <c r="F72" s="1919"/>
      <c r="G72" s="1919"/>
      <c r="H72" s="371"/>
      <c r="I72" s="371"/>
      <c r="J72" s="371"/>
      <c r="K72" s="371"/>
      <c r="L72" s="371"/>
      <c r="M72" s="371"/>
      <c r="N72" s="371"/>
      <c r="O72" s="371"/>
      <c r="P72" s="371"/>
      <c r="Q72" s="371"/>
      <c r="R72" s="371"/>
      <c r="S72" s="312"/>
      <c r="T72" s="312"/>
      <c r="U72" s="312"/>
      <c r="V72" s="312"/>
      <c r="W72" s="312"/>
      <c r="X72" s="312"/>
      <c r="Y72" s="312"/>
      <c r="Z72" s="312"/>
      <c r="AA72" s="312"/>
    </row>
    <row r="73" spans="1:27" ht="24" customHeight="1">
      <c r="A73" s="1919"/>
      <c r="B73" s="2060"/>
      <c r="C73" s="1919"/>
      <c r="D73" s="1919"/>
      <c r="E73" s="1919"/>
      <c r="F73" s="1919"/>
      <c r="G73" s="1919"/>
      <c r="H73" s="371"/>
      <c r="I73" s="371"/>
      <c r="J73" s="371"/>
      <c r="K73" s="371"/>
      <c r="L73" s="371"/>
      <c r="M73" s="371"/>
      <c r="N73" s="371"/>
      <c r="O73" s="371"/>
      <c r="P73" s="371"/>
      <c r="Q73" s="371"/>
      <c r="R73" s="371"/>
      <c r="S73" s="312"/>
      <c r="T73" s="312"/>
      <c r="U73" s="312"/>
      <c r="V73" s="312"/>
      <c r="W73" s="312"/>
      <c r="X73" s="312"/>
      <c r="Y73" s="312"/>
      <c r="Z73" s="312"/>
      <c r="AA73" s="312"/>
    </row>
    <row r="74" spans="1:27" ht="24" customHeight="1">
      <c r="A74" s="1919"/>
      <c r="B74" s="2236" t="s">
        <v>2135</v>
      </c>
      <c r="C74" s="2066" t="s">
        <v>914</v>
      </c>
      <c r="D74" s="2066" t="s">
        <v>2136</v>
      </c>
      <c r="E74" s="1919"/>
      <c r="F74" s="2195" t="s">
        <v>2137</v>
      </c>
      <c r="G74" s="1919"/>
      <c r="H74" s="371"/>
      <c r="I74" s="371"/>
      <c r="J74" s="371"/>
      <c r="K74" s="371"/>
      <c r="L74" s="371"/>
      <c r="M74" s="371"/>
      <c r="N74" s="371"/>
      <c r="O74" s="371"/>
      <c r="P74" s="371"/>
      <c r="Q74" s="371"/>
      <c r="R74" s="371"/>
      <c r="S74" s="312"/>
      <c r="T74" s="312"/>
      <c r="U74" s="312"/>
      <c r="V74" s="312"/>
      <c r="W74" s="312"/>
      <c r="X74" s="312"/>
      <c r="Y74" s="312"/>
      <c r="Z74" s="312"/>
      <c r="AA74" s="312"/>
    </row>
    <row r="75" spans="1:27" ht="24" customHeight="1">
      <c r="A75" s="1919"/>
      <c r="B75" s="2060"/>
      <c r="C75" s="1919"/>
      <c r="D75" s="1919"/>
      <c r="E75" s="1919"/>
      <c r="F75" s="1919"/>
      <c r="G75" s="1919"/>
      <c r="H75" s="371"/>
      <c r="I75" s="371"/>
      <c r="J75" s="371"/>
      <c r="K75" s="371"/>
      <c r="L75" s="371"/>
      <c r="M75" s="371"/>
      <c r="N75" s="371"/>
      <c r="O75" s="371"/>
      <c r="P75" s="371"/>
      <c r="Q75" s="371"/>
      <c r="R75" s="371"/>
      <c r="S75" s="312"/>
      <c r="T75" s="312"/>
      <c r="U75" s="312"/>
      <c r="V75" s="312"/>
      <c r="W75" s="312"/>
      <c r="X75" s="312"/>
      <c r="Y75" s="312"/>
      <c r="Z75" s="312"/>
      <c r="AA75" s="312"/>
    </row>
    <row r="76" spans="1:27" ht="24" customHeight="1">
      <c r="A76" s="1919"/>
      <c r="B76" s="2060"/>
      <c r="C76" s="1919"/>
      <c r="D76" s="1919"/>
      <c r="E76" s="1919"/>
      <c r="F76" s="1919"/>
      <c r="G76" s="1919"/>
      <c r="H76" s="371"/>
      <c r="I76" s="371"/>
      <c r="J76" s="371"/>
      <c r="K76" s="371"/>
      <c r="L76" s="371"/>
      <c r="M76" s="371"/>
      <c r="N76" s="371"/>
      <c r="O76" s="371"/>
      <c r="P76" s="371"/>
      <c r="Q76" s="371"/>
      <c r="R76" s="371"/>
      <c r="S76" s="312"/>
      <c r="T76" s="312"/>
      <c r="U76" s="312"/>
      <c r="V76" s="312"/>
      <c r="W76" s="312"/>
      <c r="X76" s="312"/>
      <c r="Y76" s="312"/>
      <c r="Z76" s="312"/>
      <c r="AA76" s="312"/>
    </row>
    <row r="77" spans="1:27" ht="24" customHeight="1">
      <c r="A77" s="1919"/>
      <c r="B77" s="2215" t="s">
        <v>2138</v>
      </c>
      <c r="C77" s="2066" t="s">
        <v>1025</v>
      </c>
      <c r="D77" s="2066" t="s">
        <v>2139</v>
      </c>
      <c r="E77" s="1919"/>
      <c r="F77" s="2066"/>
      <c r="G77" s="1919"/>
      <c r="H77" s="372"/>
      <c r="I77" s="372"/>
      <c r="J77" s="372"/>
      <c r="K77" s="372"/>
      <c r="L77" s="372"/>
      <c r="M77" s="372"/>
      <c r="N77" s="373"/>
      <c r="O77" s="373"/>
      <c r="P77" s="312"/>
      <c r="Q77" s="312"/>
      <c r="R77" s="312"/>
      <c r="S77" s="312"/>
      <c r="T77" s="312"/>
      <c r="U77" s="312"/>
      <c r="V77" s="312"/>
      <c r="W77" s="312"/>
      <c r="X77" s="312"/>
      <c r="Y77" s="312"/>
      <c r="Z77" s="312"/>
      <c r="AA77" s="312"/>
    </row>
    <row r="78" spans="1:27" ht="24" customHeight="1">
      <c r="A78" s="1919"/>
      <c r="B78" s="2060"/>
      <c r="C78" s="1919"/>
      <c r="D78" s="1919"/>
      <c r="E78" s="1919"/>
      <c r="F78" s="1919"/>
      <c r="G78" s="1919"/>
      <c r="H78" s="372"/>
      <c r="I78" s="372"/>
      <c r="J78" s="372"/>
      <c r="K78" s="372"/>
      <c r="L78" s="372"/>
      <c r="M78" s="372"/>
      <c r="N78" s="373"/>
      <c r="O78" s="373"/>
      <c r="P78" s="312"/>
      <c r="Q78" s="312"/>
      <c r="R78" s="312"/>
      <c r="S78" s="312"/>
      <c r="T78" s="312"/>
      <c r="U78" s="312"/>
      <c r="V78" s="312"/>
      <c r="W78" s="312"/>
      <c r="X78" s="312"/>
      <c r="Y78" s="312"/>
      <c r="Z78" s="312"/>
      <c r="AA78" s="312"/>
    </row>
    <row r="79" spans="1:27" ht="24" customHeight="1">
      <c r="A79" s="1919"/>
      <c r="B79" s="2060"/>
      <c r="C79" s="1919"/>
      <c r="D79" s="1919"/>
      <c r="E79" s="1919"/>
      <c r="F79" s="1919"/>
      <c r="G79" s="1919"/>
      <c r="H79" s="372"/>
      <c r="I79" s="372"/>
      <c r="J79" s="372"/>
      <c r="K79" s="372"/>
      <c r="L79" s="372"/>
      <c r="M79" s="372"/>
      <c r="N79" s="373"/>
      <c r="O79" s="373"/>
      <c r="P79" s="312"/>
      <c r="Q79" s="312"/>
      <c r="R79" s="312"/>
      <c r="S79" s="312"/>
      <c r="T79" s="312"/>
      <c r="U79" s="312"/>
      <c r="V79" s="312"/>
      <c r="W79" s="312"/>
      <c r="X79" s="312"/>
      <c r="Y79" s="312"/>
      <c r="Z79" s="312"/>
      <c r="AA79" s="312"/>
    </row>
    <row r="80" spans="1:27" ht="24" customHeight="1">
      <c r="A80" s="2004" t="s">
        <v>2074</v>
      </c>
      <c r="B80" s="2004" t="s">
        <v>2075</v>
      </c>
      <c r="C80" s="2004" t="s">
        <v>139</v>
      </c>
      <c r="D80" s="1964"/>
      <c r="E80" s="1964"/>
      <c r="F80" s="1964"/>
      <c r="G80" s="1964"/>
      <c r="H80" s="372"/>
      <c r="I80" s="372"/>
      <c r="J80" s="372"/>
      <c r="K80" s="372"/>
      <c r="L80" s="372"/>
      <c r="M80" s="372"/>
      <c r="N80" s="373"/>
      <c r="O80" s="373"/>
      <c r="P80" s="312"/>
      <c r="Q80" s="312"/>
      <c r="R80" s="312"/>
      <c r="S80" s="312"/>
      <c r="T80" s="312"/>
      <c r="U80" s="312"/>
      <c r="V80" s="312"/>
      <c r="W80" s="312"/>
      <c r="X80" s="312"/>
      <c r="Y80" s="312"/>
      <c r="Z80" s="312"/>
      <c r="AA80" s="312"/>
    </row>
    <row r="81" spans="1:27" ht="24" customHeight="1">
      <c r="A81" s="1919"/>
      <c r="B81" s="1919"/>
      <c r="C81" s="1919"/>
      <c r="D81" s="1919"/>
      <c r="E81" s="1919"/>
      <c r="F81" s="1919"/>
      <c r="G81" s="1919"/>
      <c r="H81" s="372"/>
      <c r="I81" s="372"/>
      <c r="J81" s="372"/>
      <c r="K81" s="372"/>
      <c r="L81" s="372"/>
      <c r="M81" s="372"/>
      <c r="N81" s="373"/>
      <c r="O81" s="373"/>
      <c r="P81" s="312"/>
      <c r="Q81" s="312"/>
      <c r="R81" s="312"/>
      <c r="S81" s="312"/>
      <c r="T81" s="312"/>
      <c r="U81" s="312"/>
      <c r="V81" s="312"/>
      <c r="W81" s="312"/>
      <c r="X81" s="312"/>
      <c r="Y81" s="312"/>
      <c r="Z81" s="312"/>
      <c r="AA81" s="312"/>
    </row>
    <row r="82" spans="1:27" ht="24" customHeight="1">
      <c r="A82" s="2065" t="s">
        <v>2140</v>
      </c>
      <c r="B82" s="22" t="s">
        <v>2141</v>
      </c>
      <c r="C82" s="2214" t="s">
        <v>2142</v>
      </c>
      <c r="D82" s="1919"/>
      <c r="E82" s="1919"/>
      <c r="F82" s="1919"/>
      <c r="G82" s="1919"/>
      <c r="H82" s="372"/>
      <c r="I82" s="372"/>
      <c r="J82" s="372"/>
      <c r="K82" s="372"/>
      <c r="L82" s="372"/>
      <c r="M82" s="372"/>
      <c r="N82" s="373"/>
      <c r="O82" s="373"/>
      <c r="P82" s="312"/>
      <c r="Q82" s="312"/>
      <c r="R82" s="312"/>
      <c r="S82" s="312"/>
      <c r="T82" s="312"/>
      <c r="U82" s="312"/>
      <c r="V82" s="312"/>
      <c r="W82" s="312"/>
      <c r="X82" s="312"/>
      <c r="Y82" s="312"/>
      <c r="Z82" s="312"/>
      <c r="AA82" s="312"/>
    </row>
    <row r="83" spans="1:27" ht="24" customHeight="1">
      <c r="A83" s="1919"/>
      <c r="B83" s="22" t="s">
        <v>2143</v>
      </c>
      <c r="C83" s="2214" t="s">
        <v>2144</v>
      </c>
      <c r="D83" s="1919"/>
      <c r="E83" s="1919"/>
      <c r="F83" s="1919"/>
      <c r="G83" s="1919"/>
      <c r="H83" s="372"/>
      <c r="I83" s="372"/>
      <c r="J83" s="372"/>
      <c r="K83" s="372"/>
      <c r="L83" s="372"/>
      <c r="M83" s="372"/>
      <c r="N83" s="373"/>
      <c r="O83" s="373"/>
      <c r="P83" s="312"/>
      <c r="Q83" s="312"/>
      <c r="R83" s="312"/>
      <c r="S83" s="312"/>
      <c r="T83" s="312"/>
      <c r="U83" s="312"/>
      <c r="V83" s="312"/>
      <c r="W83" s="312"/>
      <c r="X83" s="312"/>
      <c r="Y83" s="312"/>
      <c r="Z83" s="312"/>
      <c r="AA83" s="312"/>
    </row>
    <row r="84" spans="1:27" ht="24" customHeight="1">
      <c r="A84" s="1919"/>
      <c r="B84" s="22" t="s">
        <v>2145</v>
      </c>
      <c r="C84" s="2214" t="s">
        <v>2146</v>
      </c>
      <c r="D84" s="1919"/>
      <c r="E84" s="1919"/>
      <c r="F84" s="1919"/>
      <c r="G84" s="1919"/>
      <c r="H84" s="372"/>
      <c r="I84" s="372"/>
      <c r="J84" s="372"/>
      <c r="K84" s="372"/>
      <c r="L84" s="372"/>
      <c r="M84" s="372"/>
      <c r="N84" s="373"/>
      <c r="O84" s="373"/>
      <c r="P84" s="312"/>
      <c r="Q84" s="312"/>
      <c r="R84" s="312"/>
      <c r="S84" s="312"/>
      <c r="T84" s="312"/>
      <c r="U84" s="312"/>
      <c r="V84" s="312"/>
      <c r="W84" s="312"/>
      <c r="X84" s="312"/>
      <c r="Y84" s="312"/>
      <c r="Z84" s="312"/>
      <c r="AA84" s="312"/>
    </row>
    <row r="85" spans="1:27" ht="24" customHeight="1">
      <c r="A85" s="1919"/>
      <c r="B85" s="22" t="s">
        <v>2147</v>
      </c>
      <c r="C85" s="2214" t="s">
        <v>2148</v>
      </c>
      <c r="D85" s="1919"/>
      <c r="E85" s="1919"/>
      <c r="F85" s="1919"/>
      <c r="G85" s="1919"/>
      <c r="H85" s="372"/>
      <c r="I85" s="372"/>
      <c r="J85" s="372"/>
      <c r="K85" s="372"/>
      <c r="L85" s="372"/>
      <c r="M85" s="372"/>
      <c r="N85" s="373"/>
      <c r="O85" s="373"/>
      <c r="P85" s="312"/>
      <c r="Q85" s="312"/>
      <c r="R85" s="312"/>
      <c r="S85" s="312"/>
      <c r="T85" s="312"/>
      <c r="U85" s="312"/>
      <c r="V85" s="312"/>
      <c r="W85" s="312"/>
      <c r="X85" s="312"/>
      <c r="Y85" s="312"/>
      <c r="Z85" s="312"/>
      <c r="AA85" s="312"/>
    </row>
    <row r="86" spans="1:27" ht="24" customHeight="1">
      <c r="A86" s="1919"/>
      <c r="B86" s="22" t="s">
        <v>2149</v>
      </c>
      <c r="C86" s="2214" t="s">
        <v>2150</v>
      </c>
      <c r="D86" s="1919"/>
      <c r="E86" s="1919"/>
      <c r="F86" s="1919"/>
      <c r="G86" s="1919"/>
      <c r="H86" s="372"/>
      <c r="I86" s="372"/>
      <c r="J86" s="372"/>
      <c r="K86" s="372"/>
      <c r="L86" s="372"/>
      <c r="M86" s="372"/>
      <c r="N86" s="373"/>
      <c r="O86" s="373"/>
      <c r="P86" s="312"/>
      <c r="Q86" s="312"/>
      <c r="R86" s="312"/>
      <c r="S86" s="312"/>
      <c r="T86" s="312"/>
      <c r="U86" s="312"/>
      <c r="V86" s="312"/>
      <c r="W86" s="312"/>
      <c r="X86" s="312"/>
      <c r="Y86" s="312"/>
      <c r="Z86" s="312"/>
      <c r="AA86" s="312"/>
    </row>
    <row r="87" spans="1:27" ht="24" customHeight="1">
      <c r="A87" s="1919"/>
      <c r="B87" s="22" t="s">
        <v>2151</v>
      </c>
      <c r="C87" s="2214" t="s">
        <v>2152</v>
      </c>
      <c r="D87" s="1919"/>
      <c r="E87" s="1919"/>
      <c r="F87" s="1919"/>
      <c r="G87" s="1919"/>
      <c r="H87" s="372"/>
      <c r="I87" s="372"/>
      <c r="J87" s="372"/>
      <c r="K87" s="372"/>
      <c r="L87" s="372"/>
      <c r="M87" s="372"/>
      <c r="N87" s="373"/>
      <c r="O87" s="373"/>
      <c r="P87" s="312"/>
      <c r="Q87" s="312"/>
      <c r="R87" s="312"/>
      <c r="S87" s="312"/>
      <c r="T87" s="312"/>
      <c r="U87" s="312"/>
      <c r="V87" s="312"/>
      <c r="W87" s="312"/>
      <c r="X87" s="312"/>
      <c r="Y87" s="312"/>
      <c r="Z87" s="312"/>
      <c r="AA87" s="312"/>
    </row>
    <row r="88" spans="1:27" ht="24" customHeight="1">
      <c r="A88" s="1919"/>
      <c r="B88" s="22" t="s">
        <v>2153</v>
      </c>
      <c r="C88" s="2065" t="s">
        <v>2154</v>
      </c>
      <c r="D88" s="1919"/>
      <c r="E88" s="1919"/>
      <c r="F88" s="1919"/>
      <c r="G88" s="1919"/>
      <c r="H88" s="372"/>
      <c r="I88" s="372"/>
      <c r="J88" s="372"/>
      <c r="K88" s="372"/>
      <c r="L88" s="372"/>
      <c r="M88" s="372"/>
      <c r="N88" s="373"/>
      <c r="O88" s="373"/>
      <c r="P88" s="312"/>
      <c r="Q88" s="312"/>
      <c r="R88" s="312"/>
      <c r="S88" s="312"/>
      <c r="T88" s="312"/>
      <c r="U88" s="312"/>
      <c r="V88" s="312"/>
      <c r="W88" s="312"/>
      <c r="X88" s="312"/>
      <c r="Y88" s="312"/>
      <c r="Z88" s="312"/>
      <c r="AA88" s="312"/>
    </row>
    <row r="89" spans="1:27" ht="24" customHeight="1">
      <c r="A89" s="2065" t="s">
        <v>2155</v>
      </c>
      <c r="B89" s="22" t="s">
        <v>2156</v>
      </c>
      <c r="C89" s="2065" t="s">
        <v>2157</v>
      </c>
      <c r="D89" s="1919"/>
      <c r="E89" s="1919"/>
      <c r="F89" s="1919"/>
      <c r="G89" s="1919"/>
      <c r="H89" s="372"/>
      <c r="I89" s="372"/>
      <c r="J89" s="372"/>
      <c r="K89" s="372"/>
      <c r="L89" s="372"/>
      <c r="M89" s="372"/>
      <c r="N89" s="373"/>
      <c r="O89" s="373"/>
      <c r="P89" s="312"/>
      <c r="Q89" s="312"/>
      <c r="R89" s="312"/>
      <c r="S89" s="312"/>
      <c r="T89" s="312"/>
      <c r="U89" s="312"/>
      <c r="V89" s="312"/>
      <c r="W89" s="312"/>
      <c r="X89" s="312"/>
      <c r="Y89" s="312"/>
      <c r="Z89" s="312"/>
      <c r="AA89" s="312"/>
    </row>
    <row r="90" spans="1:27" ht="24" customHeight="1">
      <c r="A90" s="1919"/>
      <c r="B90" s="22" t="s">
        <v>2158</v>
      </c>
      <c r="C90" s="2065" t="s">
        <v>2159</v>
      </c>
      <c r="D90" s="1919"/>
      <c r="E90" s="1919"/>
      <c r="F90" s="1919"/>
      <c r="G90" s="1919"/>
      <c r="H90" s="372"/>
      <c r="I90" s="372"/>
      <c r="J90" s="372"/>
      <c r="K90" s="372"/>
      <c r="L90" s="372"/>
      <c r="M90" s="372"/>
      <c r="N90" s="373"/>
      <c r="O90" s="373"/>
      <c r="P90" s="312"/>
      <c r="Q90" s="312"/>
      <c r="R90" s="312"/>
      <c r="S90" s="312"/>
      <c r="T90" s="312"/>
      <c r="U90" s="312"/>
      <c r="V90" s="312"/>
      <c r="W90" s="312"/>
      <c r="X90" s="312"/>
      <c r="Y90" s="312"/>
      <c r="Z90" s="312"/>
      <c r="AA90" s="312"/>
    </row>
    <row r="91" spans="1:27" ht="24" customHeight="1">
      <c r="A91" s="1919"/>
      <c r="B91" s="22" t="s">
        <v>2160</v>
      </c>
      <c r="C91" s="2065" t="s">
        <v>2161</v>
      </c>
      <c r="D91" s="1919"/>
      <c r="E91" s="1919"/>
      <c r="F91" s="1919"/>
      <c r="G91" s="1919"/>
      <c r="H91" s="372"/>
      <c r="I91" s="372"/>
      <c r="J91" s="372"/>
      <c r="K91" s="372"/>
      <c r="L91" s="372"/>
      <c r="M91" s="372"/>
      <c r="N91" s="373"/>
      <c r="O91" s="373"/>
      <c r="P91" s="312"/>
      <c r="Q91" s="312"/>
      <c r="R91" s="312"/>
      <c r="S91" s="312"/>
      <c r="T91" s="312"/>
      <c r="U91" s="312"/>
      <c r="V91" s="312"/>
      <c r="W91" s="312"/>
      <c r="X91" s="312"/>
      <c r="Y91" s="312"/>
      <c r="Z91" s="312"/>
      <c r="AA91" s="312"/>
    </row>
    <row r="92" spans="1:27" ht="24" customHeight="1">
      <c r="A92" s="1919"/>
      <c r="B92" s="22" t="s">
        <v>2162</v>
      </c>
      <c r="C92" s="2065" t="s">
        <v>2163</v>
      </c>
      <c r="D92" s="1919"/>
      <c r="E92" s="1919"/>
      <c r="F92" s="1919"/>
      <c r="G92" s="1919"/>
      <c r="H92" s="372"/>
      <c r="I92" s="372"/>
      <c r="J92" s="372"/>
      <c r="K92" s="372"/>
      <c r="L92" s="372"/>
      <c r="M92" s="372"/>
      <c r="N92" s="373"/>
      <c r="O92" s="373"/>
      <c r="P92" s="312"/>
      <c r="Q92" s="312"/>
      <c r="R92" s="312"/>
      <c r="S92" s="312"/>
      <c r="T92" s="312"/>
      <c r="U92" s="312"/>
      <c r="V92" s="312"/>
      <c r="W92" s="312"/>
      <c r="X92" s="312"/>
      <c r="Y92" s="312"/>
      <c r="Z92" s="312"/>
      <c r="AA92" s="312"/>
    </row>
    <row r="93" spans="1:27" ht="24" customHeight="1">
      <c r="A93" s="312"/>
      <c r="B93" s="312"/>
      <c r="C93" s="312"/>
      <c r="D93" s="312"/>
      <c r="E93" s="312"/>
      <c r="F93" s="312"/>
      <c r="G93" s="312"/>
      <c r="H93" s="372"/>
      <c r="I93" s="372"/>
      <c r="J93" s="372"/>
      <c r="K93" s="372"/>
      <c r="L93" s="372"/>
      <c r="M93" s="372"/>
      <c r="N93" s="373"/>
      <c r="O93" s="373"/>
      <c r="P93" s="312"/>
      <c r="Q93" s="312"/>
      <c r="R93" s="312"/>
      <c r="S93" s="312"/>
      <c r="T93" s="312"/>
      <c r="U93" s="312"/>
      <c r="V93" s="312"/>
      <c r="W93" s="312"/>
      <c r="X93" s="312"/>
      <c r="Y93" s="312"/>
      <c r="Z93" s="312"/>
      <c r="AA93" s="312"/>
    </row>
    <row r="94" spans="1:27" ht="24" customHeight="1">
      <c r="A94" s="312"/>
      <c r="B94" s="312"/>
      <c r="C94" s="312"/>
      <c r="D94" s="312"/>
      <c r="E94" s="312"/>
      <c r="F94" s="312"/>
      <c r="G94" s="312"/>
      <c r="H94" s="372"/>
      <c r="I94" s="372"/>
      <c r="J94" s="372"/>
      <c r="K94" s="372"/>
      <c r="L94" s="372"/>
      <c r="M94" s="372"/>
      <c r="N94" s="373"/>
      <c r="O94" s="373"/>
      <c r="P94" s="312"/>
      <c r="Q94" s="312"/>
      <c r="R94" s="312"/>
      <c r="S94" s="312"/>
      <c r="T94" s="312"/>
      <c r="U94" s="312"/>
      <c r="V94" s="312"/>
      <c r="W94" s="312"/>
      <c r="X94" s="312"/>
      <c r="Y94" s="312"/>
      <c r="Z94" s="312"/>
      <c r="AA94" s="312"/>
    </row>
    <row r="95" spans="1:27" ht="24" customHeight="1">
      <c r="A95" s="312"/>
      <c r="B95" s="312"/>
      <c r="C95" s="312"/>
      <c r="D95" s="312"/>
      <c r="E95" s="312"/>
      <c r="F95" s="312"/>
      <c r="G95" s="312"/>
      <c r="H95" s="372"/>
      <c r="I95" s="372"/>
      <c r="J95" s="372"/>
      <c r="K95" s="372"/>
      <c r="L95" s="372"/>
      <c r="M95" s="372"/>
      <c r="N95" s="373"/>
      <c r="O95" s="373"/>
      <c r="P95" s="312"/>
      <c r="Q95" s="312"/>
      <c r="R95" s="312"/>
      <c r="S95" s="312"/>
      <c r="T95" s="312"/>
      <c r="U95" s="312"/>
      <c r="V95" s="312"/>
      <c r="W95" s="312"/>
      <c r="X95" s="312"/>
      <c r="Y95" s="312"/>
      <c r="Z95" s="312"/>
      <c r="AA95" s="312"/>
    </row>
    <row r="96" spans="1:27" ht="24" customHeight="1">
      <c r="A96" s="312"/>
      <c r="B96" s="312"/>
      <c r="C96" s="312"/>
      <c r="D96" s="312"/>
      <c r="E96" s="312"/>
      <c r="F96" s="312"/>
      <c r="G96" s="312"/>
      <c r="H96" s="372"/>
      <c r="I96" s="372"/>
      <c r="J96" s="372"/>
      <c r="K96" s="372"/>
      <c r="L96" s="372"/>
      <c r="M96" s="372"/>
      <c r="N96" s="373"/>
      <c r="O96" s="373"/>
      <c r="P96" s="312"/>
      <c r="Q96" s="312"/>
      <c r="R96" s="312"/>
      <c r="S96" s="312"/>
      <c r="T96" s="312"/>
      <c r="U96" s="312"/>
      <c r="V96" s="312"/>
      <c r="W96" s="312"/>
      <c r="X96" s="312"/>
      <c r="Y96" s="312"/>
      <c r="Z96" s="312"/>
      <c r="AA96" s="312"/>
    </row>
    <row r="97" spans="1:27" ht="24" customHeight="1">
      <c r="A97" s="312"/>
      <c r="B97" s="312"/>
      <c r="C97" s="312"/>
      <c r="D97" s="312"/>
      <c r="E97" s="312"/>
      <c r="F97" s="312"/>
      <c r="G97" s="312"/>
      <c r="H97" s="372"/>
      <c r="I97" s="372"/>
      <c r="J97" s="372"/>
      <c r="K97" s="372"/>
      <c r="L97" s="372"/>
      <c r="M97" s="372"/>
      <c r="N97" s="373"/>
      <c r="O97" s="373"/>
      <c r="P97" s="312"/>
      <c r="Q97" s="312"/>
      <c r="R97" s="312"/>
      <c r="S97" s="312"/>
      <c r="T97" s="312"/>
      <c r="U97" s="312"/>
      <c r="V97" s="312"/>
      <c r="W97" s="312"/>
      <c r="X97" s="312"/>
      <c r="Y97" s="312"/>
      <c r="Z97" s="312"/>
      <c r="AA97" s="312"/>
    </row>
    <row r="98" spans="1:27" ht="24" customHeight="1">
      <c r="A98" s="312"/>
      <c r="B98" s="312"/>
      <c r="C98" s="312"/>
      <c r="D98" s="312"/>
      <c r="E98" s="312"/>
      <c r="F98" s="312"/>
      <c r="G98" s="312"/>
      <c r="H98" s="372"/>
      <c r="I98" s="372"/>
      <c r="J98" s="372"/>
      <c r="K98" s="372"/>
      <c r="L98" s="372"/>
      <c r="M98" s="372"/>
      <c r="N98" s="373"/>
      <c r="O98" s="373"/>
      <c r="P98" s="312"/>
      <c r="Q98" s="312"/>
      <c r="R98" s="312"/>
      <c r="S98" s="312"/>
      <c r="T98" s="312"/>
      <c r="U98" s="312"/>
      <c r="V98" s="312"/>
      <c r="W98" s="312"/>
      <c r="X98" s="312"/>
      <c r="Y98" s="312"/>
      <c r="Z98" s="312"/>
      <c r="AA98" s="312"/>
    </row>
    <row r="99" spans="1:27" ht="24" customHeight="1">
      <c r="A99" s="312"/>
      <c r="B99" s="312"/>
      <c r="C99" s="312"/>
      <c r="D99" s="312"/>
      <c r="E99" s="312"/>
      <c r="F99" s="312"/>
      <c r="G99" s="312"/>
      <c r="H99" s="372"/>
      <c r="I99" s="372"/>
      <c r="J99" s="372"/>
      <c r="K99" s="372"/>
      <c r="L99" s="372"/>
      <c r="M99" s="372"/>
      <c r="N99" s="373"/>
      <c r="O99" s="373"/>
      <c r="P99" s="312"/>
      <c r="Q99" s="312"/>
      <c r="R99" s="312"/>
      <c r="S99" s="312"/>
      <c r="T99" s="312"/>
      <c r="U99" s="312"/>
      <c r="V99" s="312"/>
      <c r="W99" s="312"/>
      <c r="X99" s="312"/>
      <c r="Y99" s="312"/>
      <c r="Z99" s="312"/>
      <c r="AA99" s="312"/>
    </row>
    <row r="100" spans="1:27" ht="24" customHeight="1">
      <c r="A100" s="312"/>
      <c r="B100" s="312"/>
      <c r="C100" s="312"/>
      <c r="D100" s="312"/>
      <c r="E100" s="312"/>
      <c r="F100" s="312"/>
      <c r="G100" s="312"/>
      <c r="H100" s="372"/>
      <c r="I100" s="372"/>
      <c r="J100" s="372"/>
      <c r="K100" s="372"/>
      <c r="L100" s="372"/>
      <c r="M100" s="372"/>
      <c r="N100" s="373"/>
      <c r="O100" s="373"/>
      <c r="P100" s="312"/>
      <c r="Q100" s="312"/>
      <c r="R100" s="312"/>
      <c r="S100" s="312"/>
      <c r="T100" s="312"/>
      <c r="U100" s="312"/>
      <c r="V100" s="312"/>
      <c r="W100" s="312"/>
      <c r="X100" s="312"/>
      <c r="Y100" s="312"/>
      <c r="Z100" s="312"/>
      <c r="AA100" s="312"/>
    </row>
    <row r="101" spans="1:27" ht="24" customHeight="1">
      <c r="A101" s="312"/>
      <c r="B101" s="312"/>
      <c r="C101" s="312"/>
      <c r="D101" s="312"/>
      <c r="E101" s="312"/>
      <c r="F101" s="312"/>
      <c r="G101" s="312"/>
      <c r="H101" s="372"/>
      <c r="I101" s="372"/>
      <c r="J101" s="372"/>
      <c r="K101" s="372"/>
      <c r="L101" s="372"/>
      <c r="M101" s="372"/>
      <c r="N101" s="373"/>
      <c r="O101" s="373"/>
      <c r="P101" s="312"/>
      <c r="Q101" s="312"/>
      <c r="R101" s="312"/>
      <c r="S101" s="312"/>
      <c r="T101" s="312"/>
      <c r="U101" s="312"/>
      <c r="V101" s="312"/>
      <c r="W101" s="312"/>
      <c r="X101" s="312"/>
      <c r="Y101" s="312"/>
      <c r="Z101" s="312"/>
      <c r="AA101" s="312"/>
    </row>
    <row r="102" spans="1:27" ht="24" customHeight="1">
      <c r="A102" s="312"/>
      <c r="B102" s="312"/>
      <c r="C102" s="312"/>
      <c r="D102" s="312"/>
      <c r="E102" s="312"/>
      <c r="F102" s="312"/>
      <c r="G102" s="312"/>
      <c r="H102" s="372"/>
      <c r="I102" s="372"/>
      <c r="J102" s="372"/>
      <c r="K102" s="372"/>
      <c r="L102" s="372"/>
      <c r="M102" s="372"/>
      <c r="N102" s="373"/>
      <c r="O102" s="373"/>
      <c r="P102" s="312"/>
      <c r="Q102" s="312"/>
      <c r="R102" s="312"/>
      <c r="S102" s="312"/>
      <c r="T102" s="312"/>
      <c r="U102" s="312"/>
      <c r="V102" s="312"/>
      <c r="W102" s="312"/>
      <c r="X102" s="312"/>
      <c r="Y102" s="312"/>
      <c r="Z102" s="312"/>
      <c r="AA102" s="312"/>
    </row>
    <row r="103" spans="1:27" ht="24" customHeight="1">
      <c r="A103" s="312"/>
      <c r="B103" s="312"/>
      <c r="C103" s="312"/>
      <c r="D103" s="312"/>
      <c r="E103" s="312"/>
      <c r="F103" s="312"/>
      <c r="G103" s="312"/>
      <c r="H103" s="372"/>
      <c r="I103" s="372"/>
      <c r="J103" s="372"/>
      <c r="K103" s="372"/>
      <c r="L103" s="372"/>
      <c r="M103" s="372"/>
      <c r="N103" s="373"/>
      <c r="O103" s="373"/>
      <c r="P103" s="312"/>
      <c r="Q103" s="312"/>
      <c r="R103" s="312"/>
      <c r="S103" s="312"/>
      <c r="T103" s="312"/>
      <c r="U103" s="312"/>
      <c r="V103" s="312"/>
      <c r="W103" s="312"/>
      <c r="X103" s="312"/>
      <c r="Y103" s="312"/>
      <c r="Z103" s="312"/>
      <c r="AA103" s="312"/>
    </row>
    <row r="104" spans="1:27" ht="24" customHeight="1">
      <c r="A104" s="312"/>
      <c r="B104" s="312"/>
      <c r="C104" s="312"/>
      <c r="D104" s="312"/>
      <c r="E104" s="312"/>
      <c r="F104" s="312"/>
      <c r="G104" s="312"/>
      <c r="H104" s="372"/>
      <c r="I104" s="372"/>
      <c r="J104" s="372"/>
      <c r="K104" s="372"/>
      <c r="L104" s="372"/>
      <c r="M104" s="372"/>
      <c r="N104" s="373"/>
      <c r="O104" s="373"/>
      <c r="P104" s="312"/>
      <c r="Q104" s="312"/>
      <c r="R104" s="312"/>
      <c r="S104" s="312"/>
      <c r="T104" s="312"/>
      <c r="U104" s="312"/>
      <c r="V104" s="312"/>
      <c r="W104" s="312"/>
      <c r="X104" s="312"/>
      <c r="Y104" s="312"/>
      <c r="Z104" s="312"/>
      <c r="AA104" s="312"/>
    </row>
    <row r="105" spans="1:27" ht="24" customHeight="1">
      <c r="A105" s="312"/>
      <c r="B105" s="312"/>
      <c r="C105" s="312"/>
      <c r="D105" s="312"/>
      <c r="E105" s="312"/>
      <c r="F105" s="312"/>
      <c r="G105" s="312"/>
      <c r="H105" s="372"/>
      <c r="I105" s="372"/>
      <c r="J105" s="372"/>
      <c r="K105" s="372"/>
      <c r="L105" s="372"/>
      <c r="M105" s="372"/>
      <c r="N105" s="373"/>
      <c r="O105" s="373"/>
      <c r="P105" s="312"/>
      <c r="Q105" s="312"/>
      <c r="R105" s="312"/>
      <c r="S105" s="312"/>
      <c r="T105" s="312"/>
      <c r="U105" s="312"/>
      <c r="V105" s="312"/>
      <c r="W105" s="312"/>
      <c r="X105" s="312"/>
      <c r="Y105" s="312"/>
      <c r="Z105" s="312"/>
      <c r="AA105" s="312"/>
    </row>
    <row r="106" spans="1:27" ht="24" customHeight="1">
      <c r="A106" s="312"/>
      <c r="B106" s="312"/>
      <c r="C106" s="312"/>
      <c r="D106" s="312"/>
      <c r="E106" s="312"/>
      <c r="F106" s="312"/>
      <c r="G106" s="312"/>
      <c r="H106" s="372"/>
      <c r="I106" s="372"/>
      <c r="J106" s="372"/>
      <c r="K106" s="372"/>
      <c r="L106" s="372"/>
      <c r="M106" s="372"/>
      <c r="N106" s="373"/>
      <c r="O106" s="373"/>
      <c r="P106" s="312"/>
      <c r="Q106" s="312"/>
      <c r="R106" s="312"/>
      <c r="S106" s="312"/>
      <c r="T106" s="312"/>
      <c r="U106" s="312"/>
      <c r="V106" s="312"/>
      <c r="W106" s="312"/>
      <c r="X106" s="312"/>
      <c r="Y106" s="312"/>
      <c r="Z106" s="312"/>
      <c r="AA106" s="312"/>
    </row>
    <row r="107" spans="1:27" ht="24" customHeight="1">
      <c r="A107" s="312"/>
      <c r="B107" s="312"/>
      <c r="C107" s="312"/>
      <c r="D107" s="312"/>
      <c r="E107" s="312"/>
      <c r="F107" s="312"/>
      <c r="G107" s="312"/>
      <c r="H107" s="372"/>
      <c r="I107" s="372"/>
      <c r="J107" s="372"/>
      <c r="K107" s="372"/>
      <c r="L107" s="372"/>
      <c r="M107" s="372"/>
      <c r="N107" s="373"/>
      <c r="O107" s="373"/>
      <c r="P107" s="312"/>
      <c r="Q107" s="312"/>
      <c r="R107" s="312"/>
      <c r="S107" s="312"/>
      <c r="T107" s="312"/>
      <c r="U107" s="312"/>
      <c r="V107" s="312"/>
      <c r="W107" s="312"/>
      <c r="X107" s="312"/>
      <c r="Y107" s="312"/>
      <c r="Z107" s="312"/>
      <c r="AA107" s="312"/>
    </row>
    <row r="108" spans="1:27" ht="24" customHeight="1">
      <c r="A108" s="312"/>
      <c r="B108" s="312"/>
      <c r="C108" s="312"/>
      <c r="D108" s="312"/>
      <c r="E108" s="312"/>
      <c r="F108" s="312"/>
      <c r="G108" s="312"/>
      <c r="H108" s="372"/>
      <c r="I108" s="372"/>
      <c r="J108" s="372"/>
      <c r="K108" s="372"/>
      <c r="L108" s="372"/>
      <c r="M108" s="372"/>
      <c r="N108" s="373"/>
      <c r="O108" s="373"/>
      <c r="P108" s="312"/>
      <c r="Q108" s="312"/>
      <c r="R108" s="312"/>
      <c r="S108" s="312"/>
      <c r="T108" s="312"/>
      <c r="U108" s="312"/>
      <c r="V108" s="312"/>
      <c r="W108" s="312"/>
      <c r="X108" s="312"/>
      <c r="Y108" s="312"/>
      <c r="Z108" s="312"/>
      <c r="AA108" s="312"/>
    </row>
    <row r="109" spans="1:27" ht="24" customHeight="1">
      <c r="A109" s="312"/>
      <c r="B109" s="312"/>
      <c r="C109" s="312"/>
      <c r="D109" s="312"/>
      <c r="E109" s="312"/>
      <c r="F109" s="312"/>
      <c r="G109" s="312"/>
      <c r="H109" s="372"/>
      <c r="I109" s="372"/>
      <c r="J109" s="372"/>
      <c r="K109" s="372"/>
      <c r="L109" s="372"/>
      <c r="M109" s="372"/>
      <c r="N109" s="373"/>
      <c r="O109" s="373"/>
      <c r="P109" s="312"/>
      <c r="Q109" s="312"/>
      <c r="R109" s="312"/>
      <c r="S109" s="312"/>
      <c r="T109" s="312"/>
      <c r="U109" s="312"/>
      <c r="V109" s="312"/>
      <c r="W109" s="312"/>
      <c r="X109" s="312"/>
      <c r="Y109" s="312"/>
      <c r="Z109" s="312"/>
      <c r="AA109" s="312"/>
    </row>
    <row r="110" spans="1:27" ht="24" customHeight="1">
      <c r="A110" s="312"/>
      <c r="B110" s="312"/>
      <c r="C110" s="312"/>
      <c r="D110" s="312"/>
      <c r="E110" s="312"/>
      <c r="F110" s="312"/>
      <c r="G110" s="312"/>
      <c r="H110" s="372"/>
      <c r="I110" s="372"/>
      <c r="J110" s="372"/>
      <c r="K110" s="372"/>
      <c r="L110" s="372"/>
      <c r="M110" s="372"/>
      <c r="N110" s="373"/>
      <c r="O110" s="373"/>
      <c r="P110" s="312"/>
      <c r="Q110" s="312"/>
      <c r="R110" s="312"/>
      <c r="S110" s="312"/>
      <c r="T110" s="312"/>
      <c r="U110" s="312"/>
      <c r="V110" s="312"/>
      <c r="W110" s="312"/>
      <c r="X110" s="312"/>
      <c r="Y110" s="312"/>
      <c r="Z110" s="312"/>
      <c r="AA110" s="312"/>
    </row>
    <row r="111" spans="1:27" ht="24" customHeight="1">
      <c r="A111" s="312"/>
      <c r="B111" s="312"/>
      <c r="C111" s="312"/>
      <c r="D111" s="312"/>
      <c r="E111" s="312"/>
      <c r="F111" s="312"/>
      <c r="G111" s="312"/>
      <c r="H111" s="372"/>
      <c r="I111" s="372"/>
      <c r="J111" s="372"/>
      <c r="K111" s="372"/>
      <c r="L111" s="372"/>
      <c r="M111" s="372"/>
      <c r="N111" s="373"/>
      <c r="O111" s="373"/>
      <c r="P111" s="312"/>
      <c r="Q111" s="312"/>
      <c r="R111" s="312"/>
      <c r="S111" s="312"/>
      <c r="T111" s="312"/>
      <c r="U111" s="312"/>
      <c r="V111" s="312"/>
      <c r="W111" s="312"/>
      <c r="X111" s="312"/>
      <c r="Y111" s="312"/>
      <c r="Z111" s="312"/>
      <c r="AA111" s="312"/>
    </row>
    <row r="112" spans="1:27" ht="24" customHeight="1">
      <c r="A112" s="312"/>
      <c r="B112" s="312"/>
      <c r="C112" s="312"/>
      <c r="D112" s="312"/>
      <c r="E112" s="312"/>
      <c r="F112" s="312"/>
      <c r="G112" s="312"/>
      <c r="H112" s="372"/>
      <c r="I112" s="372"/>
      <c r="J112" s="372"/>
      <c r="K112" s="372"/>
      <c r="L112" s="372"/>
      <c r="M112" s="372"/>
      <c r="N112" s="373"/>
      <c r="O112" s="373"/>
      <c r="P112" s="312"/>
      <c r="Q112" s="312"/>
      <c r="R112" s="312"/>
      <c r="S112" s="312"/>
      <c r="T112" s="312"/>
      <c r="U112" s="312"/>
      <c r="V112" s="312"/>
      <c r="W112" s="312"/>
      <c r="X112" s="312"/>
      <c r="Y112" s="312"/>
      <c r="Z112" s="312"/>
      <c r="AA112" s="312"/>
    </row>
    <row r="113" spans="1:27" ht="24" customHeight="1">
      <c r="A113" s="312"/>
      <c r="B113" s="312"/>
      <c r="C113" s="312"/>
      <c r="D113" s="312"/>
      <c r="E113" s="312"/>
      <c r="F113" s="312"/>
      <c r="G113" s="312"/>
      <c r="H113" s="372"/>
      <c r="I113" s="372"/>
      <c r="J113" s="372"/>
      <c r="K113" s="372"/>
      <c r="L113" s="372"/>
      <c r="M113" s="372"/>
      <c r="N113" s="373"/>
      <c r="O113" s="373"/>
      <c r="P113" s="312"/>
      <c r="Q113" s="312"/>
      <c r="R113" s="312"/>
      <c r="S113" s="312"/>
      <c r="T113" s="312"/>
      <c r="U113" s="312"/>
      <c r="V113" s="312"/>
      <c r="W113" s="312"/>
      <c r="X113" s="312"/>
      <c r="Y113" s="312"/>
      <c r="Z113" s="312"/>
      <c r="AA113" s="312"/>
    </row>
    <row r="114" spans="1:27" ht="24" customHeight="1">
      <c r="A114" s="312"/>
      <c r="B114" s="312"/>
      <c r="C114" s="312"/>
      <c r="D114" s="312"/>
      <c r="E114" s="312"/>
      <c r="F114" s="312"/>
      <c r="G114" s="312"/>
      <c r="H114" s="372"/>
      <c r="I114" s="372"/>
      <c r="J114" s="372"/>
      <c r="K114" s="372"/>
      <c r="L114" s="372"/>
      <c r="M114" s="372"/>
      <c r="N114" s="373"/>
      <c r="O114" s="373"/>
      <c r="P114" s="312"/>
      <c r="Q114" s="312"/>
      <c r="R114" s="312"/>
      <c r="S114" s="312"/>
      <c r="T114" s="312"/>
      <c r="U114" s="312"/>
      <c r="V114" s="312"/>
      <c r="W114" s="312"/>
      <c r="X114" s="312"/>
      <c r="Y114" s="312"/>
      <c r="Z114" s="312"/>
      <c r="AA114" s="312"/>
    </row>
    <row r="115" spans="1:27" ht="24" customHeight="1">
      <c r="A115" s="312"/>
      <c r="B115" s="312"/>
      <c r="C115" s="312"/>
      <c r="D115" s="312"/>
      <c r="E115" s="312"/>
      <c r="F115" s="312"/>
      <c r="G115" s="312"/>
      <c r="H115" s="372"/>
      <c r="I115" s="372"/>
      <c r="J115" s="372"/>
      <c r="K115" s="372"/>
      <c r="L115" s="372"/>
      <c r="M115" s="372"/>
      <c r="N115" s="373"/>
      <c r="O115" s="373"/>
      <c r="P115" s="312"/>
      <c r="Q115" s="312"/>
      <c r="R115" s="312"/>
      <c r="S115" s="312"/>
      <c r="T115" s="312"/>
      <c r="U115" s="312"/>
      <c r="V115" s="312"/>
      <c r="W115" s="312"/>
      <c r="X115" s="312"/>
      <c r="Y115" s="312"/>
      <c r="Z115" s="312"/>
      <c r="AA115" s="312"/>
    </row>
    <row r="116" spans="1:27" ht="24" customHeight="1">
      <c r="A116" s="312"/>
      <c r="B116" s="312"/>
      <c r="C116" s="312"/>
      <c r="D116" s="312"/>
      <c r="E116" s="312"/>
      <c r="F116" s="312"/>
      <c r="G116" s="312"/>
      <c r="H116" s="372"/>
      <c r="I116" s="372"/>
      <c r="J116" s="372"/>
      <c r="K116" s="372"/>
      <c r="L116" s="372"/>
      <c r="M116" s="372"/>
      <c r="N116" s="373"/>
      <c r="O116" s="373"/>
      <c r="P116" s="312"/>
      <c r="Q116" s="312"/>
      <c r="R116" s="312"/>
      <c r="S116" s="312"/>
      <c r="T116" s="312"/>
      <c r="U116" s="312"/>
      <c r="V116" s="312"/>
      <c r="W116" s="312"/>
      <c r="X116" s="312"/>
      <c r="Y116" s="312"/>
      <c r="Z116" s="312"/>
      <c r="AA116" s="312"/>
    </row>
    <row r="117" spans="1:27" ht="24" customHeight="1">
      <c r="A117" s="312"/>
      <c r="B117" s="312"/>
      <c r="C117" s="312"/>
      <c r="D117" s="312"/>
      <c r="E117" s="312"/>
      <c r="F117" s="312"/>
      <c r="G117" s="312"/>
      <c r="H117" s="372"/>
      <c r="I117" s="372"/>
      <c r="J117" s="372"/>
      <c r="K117" s="372"/>
      <c r="L117" s="372"/>
      <c r="M117" s="372"/>
      <c r="N117" s="373"/>
      <c r="O117" s="373"/>
      <c r="P117" s="312"/>
      <c r="Q117" s="312"/>
      <c r="R117" s="312"/>
      <c r="S117" s="312"/>
      <c r="T117" s="312"/>
      <c r="U117" s="312"/>
      <c r="V117" s="312"/>
      <c r="W117" s="312"/>
      <c r="X117" s="312"/>
      <c r="Y117" s="312"/>
      <c r="Z117" s="312"/>
      <c r="AA117" s="312"/>
    </row>
    <row r="118" spans="1:27" ht="24" customHeight="1">
      <c r="A118" s="312"/>
      <c r="B118" s="312"/>
      <c r="C118" s="312"/>
      <c r="D118" s="312"/>
      <c r="E118" s="312"/>
      <c r="F118" s="312"/>
      <c r="G118" s="312"/>
      <c r="H118" s="372"/>
      <c r="I118" s="372"/>
      <c r="J118" s="372"/>
      <c r="K118" s="372"/>
      <c r="L118" s="372"/>
      <c r="M118" s="372"/>
      <c r="N118" s="373"/>
      <c r="O118" s="373"/>
      <c r="P118" s="312"/>
      <c r="Q118" s="312"/>
      <c r="R118" s="312"/>
      <c r="S118" s="312"/>
      <c r="T118" s="312"/>
      <c r="U118" s="312"/>
      <c r="V118" s="312"/>
      <c r="W118" s="312"/>
      <c r="X118" s="312"/>
      <c r="Y118" s="312"/>
      <c r="Z118" s="312"/>
      <c r="AA118" s="312"/>
    </row>
    <row r="119" spans="1:27" ht="24" customHeight="1">
      <c r="A119" s="312"/>
      <c r="B119" s="312"/>
      <c r="C119" s="312"/>
      <c r="D119" s="312"/>
      <c r="E119" s="312"/>
      <c r="F119" s="312"/>
      <c r="G119" s="312"/>
      <c r="H119" s="372"/>
      <c r="I119" s="372"/>
      <c r="J119" s="372"/>
      <c r="K119" s="372"/>
      <c r="L119" s="372"/>
      <c r="M119" s="372"/>
      <c r="N119" s="373"/>
      <c r="O119" s="373"/>
      <c r="P119" s="312"/>
      <c r="Q119" s="312"/>
      <c r="R119" s="312"/>
      <c r="S119" s="312"/>
      <c r="T119" s="312"/>
      <c r="U119" s="312"/>
      <c r="V119" s="312"/>
      <c r="W119" s="312"/>
      <c r="X119" s="312"/>
      <c r="Y119" s="312"/>
      <c r="Z119" s="312"/>
      <c r="AA119" s="312"/>
    </row>
    <row r="120" spans="1:27" ht="24" customHeight="1">
      <c r="A120" s="312"/>
      <c r="B120" s="312"/>
      <c r="C120" s="312"/>
      <c r="D120" s="312"/>
      <c r="E120" s="312"/>
      <c r="F120" s="312"/>
      <c r="G120" s="312"/>
      <c r="H120" s="372"/>
      <c r="I120" s="372"/>
      <c r="J120" s="372"/>
      <c r="K120" s="372"/>
      <c r="L120" s="372"/>
      <c r="M120" s="372"/>
      <c r="N120" s="373"/>
      <c r="O120" s="373"/>
      <c r="P120" s="312"/>
      <c r="Q120" s="312"/>
      <c r="R120" s="312"/>
      <c r="S120" s="312"/>
      <c r="T120" s="312"/>
      <c r="U120" s="312"/>
      <c r="V120" s="312"/>
      <c r="W120" s="312"/>
      <c r="X120" s="312"/>
      <c r="Y120" s="312"/>
      <c r="Z120" s="312"/>
      <c r="AA120" s="312"/>
    </row>
    <row r="121" spans="1:27" ht="24" customHeight="1">
      <c r="A121" s="312"/>
      <c r="B121" s="312"/>
      <c r="C121" s="312"/>
      <c r="D121" s="312"/>
      <c r="E121" s="312"/>
      <c r="F121" s="312"/>
      <c r="G121" s="312"/>
      <c r="H121" s="372"/>
      <c r="I121" s="372"/>
      <c r="J121" s="372"/>
      <c r="K121" s="372"/>
      <c r="L121" s="372"/>
      <c r="M121" s="372"/>
      <c r="N121" s="373"/>
      <c r="O121" s="373"/>
      <c r="P121" s="312"/>
      <c r="Q121" s="312"/>
      <c r="R121" s="312"/>
      <c r="S121" s="312"/>
      <c r="T121" s="312"/>
      <c r="U121" s="312"/>
      <c r="V121" s="312"/>
      <c r="W121" s="312"/>
      <c r="X121" s="312"/>
      <c r="Y121" s="312"/>
      <c r="Z121" s="312"/>
      <c r="AA121" s="312"/>
    </row>
    <row r="122" spans="1:27" ht="24" customHeight="1">
      <c r="A122" s="312"/>
      <c r="B122" s="312"/>
      <c r="C122" s="312"/>
      <c r="D122" s="312"/>
      <c r="E122" s="312"/>
      <c r="F122" s="312"/>
      <c r="G122" s="312"/>
      <c r="H122" s="372"/>
      <c r="I122" s="372"/>
      <c r="J122" s="372"/>
      <c r="K122" s="372"/>
      <c r="L122" s="372"/>
      <c r="M122" s="372"/>
      <c r="N122" s="373"/>
      <c r="O122" s="373"/>
      <c r="P122" s="312"/>
      <c r="Q122" s="312"/>
      <c r="R122" s="312"/>
      <c r="S122" s="312"/>
      <c r="T122" s="312"/>
      <c r="U122" s="312"/>
      <c r="V122" s="312"/>
      <c r="W122" s="312"/>
      <c r="X122" s="312"/>
      <c r="Y122" s="312"/>
      <c r="Z122" s="312"/>
      <c r="AA122" s="312"/>
    </row>
    <row r="123" spans="1:27" ht="24" customHeight="1">
      <c r="A123" s="312"/>
      <c r="B123" s="312"/>
      <c r="C123" s="312"/>
      <c r="D123" s="312"/>
      <c r="E123" s="312"/>
      <c r="F123" s="312"/>
      <c r="G123" s="312"/>
      <c r="H123" s="372"/>
      <c r="I123" s="372"/>
      <c r="J123" s="372"/>
      <c r="K123" s="372"/>
      <c r="L123" s="372"/>
      <c r="M123" s="372"/>
      <c r="N123" s="373"/>
      <c r="O123" s="373"/>
      <c r="P123" s="312"/>
      <c r="Q123" s="312"/>
      <c r="R123" s="312"/>
      <c r="S123" s="312"/>
      <c r="T123" s="312"/>
      <c r="U123" s="312"/>
      <c r="V123" s="312"/>
      <c r="W123" s="312"/>
      <c r="X123" s="312"/>
      <c r="Y123" s="312"/>
      <c r="Z123" s="312"/>
      <c r="AA123" s="312"/>
    </row>
    <row r="124" spans="1:27" ht="24" customHeight="1">
      <c r="A124" s="312"/>
      <c r="B124" s="312"/>
      <c r="C124" s="312"/>
      <c r="D124" s="312"/>
      <c r="E124" s="312"/>
      <c r="F124" s="312"/>
      <c r="G124" s="312"/>
      <c r="H124" s="372"/>
      <c r="I124" s="372"/>
      <c r="J124" s="372"/>
      <c r="K124" s="372"/>
      <c r="L124" s="372"/>
      <c r="M124" s="372"/>
      <c r="N124" s="373"/>
      <c r="O124" s="373"/>
      <c r="P124" s="312"/>
      <c r="Q124" s="312"/>
      <c r="R124" s="312"/>
      <c r="S124" s="312"/>
      <c r="T124" s="312"/>
      <c r="U124" s="312"/>
      <c r="V124" s="312"/>
      <c r="W124" s="312"/>
      <c r="X124" s="312"/>
      <c r="Y124" s="312"/>
      <c r="Z124" s="312"/>
      <c r="AA124" s="312"/>
    </row>
    <row r="125" spans="1:27" ht="24" customHeight="1">
      <c r="A125" s="312"/>
      <c r="B125" s="312"/>
      <c r="C125" s="312"/>
      <c r="D125" s="312"/>
      <c r="E125" s="312"/>
      <c r="F125" s="312"/>
      <c r="G125" s="312"/>
      <c r="H125" s="372"/>
      <c r="I125" s="372"/>
      <c r="J125" s="372"/>
      <c r="K125" s="372"/>
      <c r="L125" s="372"/>
      <c r="M125" s="372"/>
      <c r="N125" s="373"/>
      <c r="O125" s="373"/>
      <c r="P125" s="312"/>
      <c r="Q125" s="312"/>
      <c r="R125" s="312"/>
      <c r="S125" s="312"/>
      <c r="T125" s="312"/>
      <c r="U125" s="312"/>
      <c r="V125" s="312"/>
      <c r="W125" s="312"/>
      <c r="X125" s="312"/>
      <c r="Y125" s="312"/>
      <c r="Z125" s="312"/>
      <c r="AA125" s="312"/>
    </row>
    <row r="126" spans="1:27" ht="24" customHeight="1">
      <c r="A126" s="312"/>
      <c r="B126" s="312"/>
      <c r="C126" s="312"/>
      <c r="D126" s="312"/>
      <c r="E126" s="312"/>
      <c r="F126" s="312"/>
      <c r="G126" s="312"/>
      <c r="H126" s="372"/>
      <c r="I126" s="372"/>
      <c r="J126" s="372"/>
      <c r="K126" s="372"/>
      <c r="L126" s="372"/>
      <c r="M126" s="372"/>
      <c r="N126" s="373"/>
      <c r="O126" s="373"/>
      <c r="P126" s="312"/>
      <c r="Q126" s="312"/>
      <c r="R126" s="312"/>
      <c r="S126" s="312"/>
      <c r="T126" s="312"/>
      <c r="U126" s="312"/>
      <c r="V126" s="312"/>
      <c r="W126" s="312"/>
      <c r="X126" s="312"/>
      <c r="Y126" s="312"/>
      <c r="Z126" s="312"/>
      <c r="AA126" s="312"/>
    </row>
    <row r="127" spans="1:27" ht="24" customHeight="1">
      <c r="A127" s="312"/>
      <c r="B127" s="312"/>
      <c r="C127" s="312"/>
      <c r="D127" s="312"/>
      <c r="E127" s="312"/>
      <c r="F127" s="312"/>
      <c r="G127" s="312"/>
      <c r="H127" s="372"/>
      <c r="I127" s="372"/>
      <c r="J127" s="372"/>
      <c r="K127" s="372"/>
      <c r="L127" s="372"/>
      <c r="M127" s="372"/>
      <c r="N127" s="373"/>
      <c r="O127" s="373"/>
      <c r="P127" s="312"/>
      <c r="Q127" s="312"/>
      <c r="R127" s="312"/>
      <c r="S127" s="312"/>
      <c r="T127" s="312"/>
      <c r="U127" s="312"/>
      <c r="V127" s="312"/>
      <c r="W127" s="312"/>
      <c r="X127" s="312"/>
      <c r="Y127" s="312"/>
      <c r="Z127" s="312"/>
      <c r="AA127" s="312"/>
    </row>
    <row r="128" spans="1:27" ht="24" customHeight="1">
      <c r="A128" s="312"/>
      <c r="B128" s="312"/>
      <c r="C128" s="312"/>
      <c r="D128" s="312"/>
      <c r="E128" s="312"/>
      <c r="F128" s="312"/>
      <c r="G128" s="312"/>
      <c r="H128" s="372"/>
      <c r="I128" s="372"/>
      <c r="J128" s="372"/>
      <c r="K128" s="372"/>
      <c r="L128" s="372"/>
      <c r="M128" s="372"/>
      <c r="N128" s="373"/>
      <c r="O128" s="373"/>
      <c r="P128" s="312"/>
      <c r="Q128" s="312"/>
      <c r="R128" s="312"/>
      <c r="S128" s="312"/>
      <c r="T128" s="312"/>
      <c r="U128" s="312"/>
      <c r="V128" s="312"/>
      <c r="W128" s="312"/>
      <c r="X128" s="312"/>
      <c r="Y128" s="312"/>
      <c r="Z128" s="312"/>
      <c r="AA128" s="312"/>
    </row>
    <row r="129" spans="1:27" ht="24" customHeight="1">
      <c r="A129" s="312"/>
      <c r="B129" s="312"/>
      <c r="C129" s="312"/>
      <c r="D129" s="312"/>
      <c r="E129" s="312"/>
      <c r="F129" s="312"/>
      <c r="G129" s="312"/>
      <c r="H129" s="372"/>
      <c r="I129" s="372"/>
      <c r="J129" s="372"/>
      <c r="K129" s="372"/>
      <c r="L129" s="372"/>
      <c r="M129" s="372"/>
      <c r="N129" s="373"/>
      <c r="O129" s="373"/>
      <c r="P129" s="312"/>
      <c r="Q129" s="312"/>
      <c r="R129" s="312"/>
      <c r="S129" s="312"/>
      <c r="T129" s="312"/>
      <c r="U129" s="312"/>
      <c r="V129" s="312"/>
      <c r="W129" s="312"/>
      <c r="X129" s="312"/>
      <c r="Y129" s="312"/>
      <c r="Z129" s="312"/>
      <c r="AA129" s="312"/>
    </row>
    <row r="130" spans="1:27" ht="24" customHeight="1">
      <c r="A130" s="312"/>
      <c r="B130" s="312"/>
      <c r="C130" s="312"/>
      <c r="D130" s="312"/>
      <c r="E130" s="312"/>
      <c r="F130" s="312"/>
      <c r="G130" s="312"/>
      <c r="H130" s="372"/>
      <c r="I130" s="372"/>
      <c r="J130" s="372"/>
      <c r="K130" s="372"/>
      <c r="L130" s="372"/>
      <c r="M130" s="372"/>
      <c r="N130" s="373"/>
      <c r="O130" s="373"/>
      <c r="P130" s="312"/>
      <c r="Q130" s="312"/>
      <c r="R130" s="312"/>
      <c r="S130" s="312"/>
      <c r="T130" s="312"/>
      <c r="U130" s="312"/>
      <c r="V130" s="312"/>
      <c r="W130" s="312"/>
      <c r="X130" s="312"/>
      <c r="Y130" s="312"/>
      <c r="Z130" s="312"/>
      <c r="AA130" s="312"/>
    </row>
    <row r="131" spans="1:27" ht="24" customHeight="1">
      <c r="A131" s="312"/>
      <c r="B131" s="312"/>
      <c r="C131" s="312"/>
      <c r="D131" s="312"/>
      <c r="E131" s="312"/>
      <c r="F131" s="312"/>
      <c r="G131" s="312"/>
      <c r="H131" s="372"/>
      <c r="I131" s="372"/>
      <c r="J131" s="372"/>
      <c r="K131" s="372"/>
      <c r="L131" s="372"/>
      <c r="M131" s="372"/>
      <c r="N131" s="373"/>
      <c r="O131" s="373"/>
      <c r="P131" s="312"/>
      <c r="Q131" s="312"/>
      <c r="R131" s="312"/>
      <c r="S131" s="312"/>
      <c r="T131" s="312"/>
      <c r="U131" s="312"/>
      <c r="V131" s="312"/>
      <c r="W131" s="312"/>
      <c r="X131" s="312"/>
      <c r="Y131" s="312"/>
      <c r="Z131" s="312"/>
      <c r="AA131" s="312"/>
    </row>
    <row r="132" spans="1:27" ht="24" customHeight="1">
      <c r="A132" s="312"/>
      <c r="B132" s="312"/>
      <c r="C132" s="312"/>
      <c r="D132" s="312"/>
      <c r="E132" s="312"/>
      <c r="F132" s="312"/>
      <c r="G132" s="312"/>
      <c r="H132" s="372"/>
      <c r="I132" s="372"/>
      <c r="J132" s="372"/>
      <c r="K132" s="372"/>
      <c r="L132" s="372"/>
      <c r="M132" s="372"/>
      <c r="N132" s="373"/>
      <c r="O132" s="373"/>
      <c r="P132" s="312"/>
      <c r="Q132" s="312"/>
      <c r="R132" s="312"/>
      <c r="S132" s="312"/>
      <c r="T132" s="312"/>
      <c r="U132" s="312"/>
      <c r="V132" s="312"/>
      <c r="W132" s="312"/>
      <c r="X132" s="312"/>
      <c r="Y132" s="312"/>
      <c r="Z132" s="312"/>
      <c r="AA132" s="312"/>
    </row>
    <row r="133" spans="1:27" ht="24" customHeight="1">
      <c r="A133" s="312"/>
      <c r="B133" s="312"/>
      <c r="C133" s="312"/>
      <c r="D133" s="312"/>
      <c r="E133" s="312"/>
      <c r="F133" s="312"/>
      <c r="G133" s="312"/>
      <c r="H133" s="372"/>
      <c r="I133" s="372"/>
      <c r="J133" s="372"/>
      <c r="K133" s="372"/>
      <c r="L133" s="372"/>
      <c r="M133" s="372"/>
      <c r="N133" s="373"/>
      <c r="O133" s="373"/>
      <c r="P133" s="312"/>
      <c r="Q133" s="312"/>
      <c r="R133" s="312"/>
      <c r="S133" s="312"/>
      <c r="T133" s="312"/>
      <c r="U133" s="312"/>
      <c r="V133" s="312"/>
      <c r="W133" s="312"/>
      <c r="X133" s="312"/>
      <c r="Y133" s="312"/>
      <c r="Z133" s="312"/>
      <c r="AA133" s="312"/>
    </row>
    <row r="134" spans="1:27" ht="24" customHeight="1">
      <c r="A134" s="312"/>
      <c r="B134" s="312"/>
      <c r="C134" s="312"/>
      <c r="D134" s="312"/>
      <c r="E134" s="312"/>
      <c r="F134" s="312"/>
      <c r="G134" s="312"/>
      <c r="H134" s="372"/>
      <c r="I134" s="372"/>
      <c r="J134" s="372"/>
      <c r="K134" s="372"/>
      <c r="L134" s="372"/>
      <c r="M134" s="372"/>
      <c r="N134" s="373"/>
      <c r="O134" s="373"/>
      <c r="P134" s="312"/>
      <c r="Q134" s="312"/>
      <c r="R134" s="312"/>
      <c r="S134" s="312"/>
      <c r="T134" s="312"/>
      <c r="U134" s="312"/>
      <c r="V134" s="312"/>
      <c r="W134" s="312"/>
      <c r="X134" s="312"/>
      <c r="Y134" s="312"/>
      <c r="Z134" s="312"/>
      <c r="AA134" s="312"/>
    </row>
    <row r="135" spans="1:27" ht="24" customHeight="1">
      <c r="A135" s="312"/>
      <c r="B135" s="312"/>
      <c r="C135" s="312"/>
      <c r="D135" s="312"/>
      <c r="E135" s="312"/>
      <c r="F135" s="312"/>
      <c r="G135" s="312"/>
      <c r="H135" s="372"/>
      <c r="I135" s="372"/>
      <c r="J135" s="372"/>
      <c r="K135" s="372"/>
      <c r="L135" s="372"/>
      <c r="M135" s="372"/>
      <c r="N135" s="373"/>
      <c r="O135" s="373"/>
      <c r="P135" s="312"/>
      <c r="Q135" s="312"/>
      <c r="R135" s="312"/>
      <c r="S135" s="312"/>
      <c r="T135" s="312"/>
      <c r="U135" s="312"/>
      <c r="V135" s="312"/>
      <c r="W135" s="312"/>
      <c r="X135" s="312"/>
      <c r="Y135" s="312"/>
      <c r="Z135" s="312"/>
      <c r="AA135" s="312"/>
    </row>
    <row r="136" spans="1:27" ht="24" customHeight="1">
      <c r="A136" s="312"/>
      <c r="B136" s="312"/>
      <c r="C136" s="312"/>
      <c r="D136" s="312"/>
      <c r="E136" s="312"/>
      <c r="F136" s="312"/>
      <c r="G136" s="312"/>
      <c r="H136" s="372"/>
      <c r="I136" s="372"/>
      <c r="J136" s="372"/>
      <c r="K136" s="372"/>
      <c r="L136" s="372"/>
      <c r="M136" s="372"/>
      <c r="N136" s="373"/>
      <c r="O136" s="373"/>
      <c r="P136" s="312"/>
      <c r="Q136" s="312"/>
      <c r="R136" s="312"/>
      <c r="S136" s="312"/>
      <c r="T136" s="312"/>
      <c r="U136" s="312"/>
      <c r="V136" s="312"/>
      <c r="W136" s="312"/>
      <c r="X136" s="312"/>
      <c r="Y136" s="312"/>
      <c r="Z136" s="312"/>
      <c r="AA136" s="312"/>
    </row>
    <row r="137" spans="1:27" ht="24" customHeight="1">
      <c r="A137" s="312"/>
      <c r="B137" s="312"/>
      <c r="C137" s="312"/>
      <c r="D137" s="312"/>
      <c r="E137" s="312"/>
      <c r="F137" s="312"/>
      <c r="G137" s="312"/>
      <c r="H137" s="372"/>
      <c r="I137" s="372"/>
      <c r="J137" s="372"/>
      <c r="K137" s="372"/>
      <c r="L137" s="372"/>
      <c r="M137" s="372"/>
      <c r="N137" s="373"/>
      <c r="O137" s="373"/>
      <c r="P137" s="312"/>
      <c r="Q137" s="312"/>
      <c r="R137" s="312"/>
      <c r="S137" s="312"/>
      <c r="T137" s="312"/>
      <c r="U137" s="312"/>
      <c r="V137" s="312"/>
      <c r="W137" s="312"/>
      <c r="X137" s="312"/>
      <c r="Y137" s="312"/>
      <c r="Z137" s="312"/>
      <c r="AA137" s="312"/>
    </row>
    <row r="138" spans="1:27" ht="24" customHeight="1">
      <c r="A138" s="312"/>
      <c r="B138" s="312"/>
      <c r="C138" s="312"/>
      <c r="D138" s="312"/>
      <c r="E138" s="312"/>
      <c r="F138" s="312"/>
      <c r="G138" s="312"/>
      <c r="H138" s="372"/>
      <c r="I138" s="372"/>
      <c r="J138" s="372"/>
      <c r="K138" s="372"/>
      <c r="L138" s="372"/>
      <c r="M138" s="372"/>
      <c r="N138" s="373"/>
      <c r="O138" s="373"/>
      <c r="P138" s="312"/>
      <c r="Q138" s="312"/>
      <c r="R138" s="312"/>
      <c r="S138" s="312"/>
      <c r="T138" s="312"/>
      <c r="U138" s="312"/>
      <c r="V138" s="312"/>
      <c r="W138" s="312"/>
      <c r="X138" s="312"/>
      <c r="Y138" s="312"/>
      <c r="Z138" s="312"/>
      <c r="AA138" s="312"/>
    </row>
    <row r="139" spans="1:27" ht="24" customHeight="1">
      <c r="A139" s="312"/>
      <c r="B139" s="312"/>
      <c r="C139" s="312"/>
      <c r="D139" s="312"/>
      <c r="E139" s="312"/>
      <c r="F139" s="312"/>
      <c r="G139" s="312"/>
      <c r="H139" s="372"/>
      <c r="I139" s="372"/>
      <c r="J139" s="372"/>
      <c r="K139" s="372"/>
      <c r="L139" s="372"/>
      <c r="M139" s="372"/>
      <c r="N139" s="373"/>
      <c r="O139" s="373"/>
      <c r="P139" s="312"/>
      <c r="Q139" s="312"/>
      <c r="R139" s="312"/>
      <c r="S139" s="312"/>
      <c r="T139" s="312"/>
      <c r="U139" s="312"/>
      <c r="V139" s="312"/>
      <c r="W139" s="312"/>
      <c r="X139" s="312"/>
      <c r="Y139" s="312"/>
      <c r="Z139" s="312"/>
      <c r="AA139" s="312"/>
    </row>
    <row r="140" spans="1:27" ht="24" customHeight="1">
      <c r="A140" s="312"/>
      <c r="B140" s="312"/>
      <c r="C140" s="312"/>
      <c r="D140" s="312"/>
      <c r="E140" s="312"/>
      <c r="F140" s="312"/>
      <c r="G140" s="312"/>
      <c r="H140" s="372"/>
      <c r="I140" s="372"/>
      <c r="J140" s="372"/>
      <c r="K140" s="372"/>
      <c r="L140" s="372"/>
      <c r="M140" s="372"/>
      <c r="N140" s="373"/>
      <c r="O140" s="373"/>
      <c r="P140" s="312"/>
      <c r="Q140" s="312"/>
      <c r="R140" s="312"/>
      <c r="S140" s="312"/>
      <c r="T140" s="312"/>
      <c r="U140" s="312"/>
      <c r="V140" s="312"/>
      <c r="W140" s="312"/>
      <c r="X140" s="312"/>
      <c r="Y140" s="312"/>
      <c r="Z140" s="312"/>
      <c r="AA140" s="312"/>
    </row>
    <row r="141" spans="1:27" ht="24" customHeight="1">
      <c r="A141" s="312"/>
      <c r="B141" s="312"/>
      <c r="C141" s="312"/>
      <c r="D141" s="312"/>
      <c r="E141" s="312"/>
      <c r="F141" s="312"/>
      <c r="G141" s="312"/>
      <c r="H141" s="372"/>
      <c r="I141" s="372"/>
      <c r="J141" s="372"/>
      <c r="K141" s="372"/>
      <c r="L141" s="372"/>
      <c r="M141" s="372"/>
      <c r="N141" s="373"/>
      <c r="O141" s="373"/>
      <c r="P141" s="312"/>
      <c r="Q141" s="312"/>
      <c r="R141" s="312"/>
      <c r="S141" s="312"/>
      <c r="T141" s="312"/>
      <c r="U141" s="312"/>
      <c r="V141" s="312"/>
      <c r="W141" s="312"/>
      <c r="X141" s="312"/>
      <c r="Y141" s="312"/>
      <c r="Z141" s="312"/>
      <c r="AA141" s="312"/>
    </row>
    <row r="142" spans="1:27" ht="24" customHeight="1">
      <c r="A142" s="312"/>
      <c r="B142" s="312"/>
      <c r="C142" s="312"/>
      <c r="D142" s="312"/>
      <c r="E142" s="312"/>
      <c r="F142" s="312"/>
      <c r="G142" s="312"/>
      <c r="H142" s="372"/>
      <c r="I142" s="372"/>
      <c r="J142" s="372"/>
      <c r="K142" s="372"/>
      <c r="L142" s="372"/>
      <c r="M142" s="372"/>
      <c r="N142" s="373"/>
      <c r="O142" s="373"/>
      <c r="P142" s="312"/>
      <c r="Q142" s="312"/>
      <c r="R142" s="312"/>
      <c r="S142" s="312"/>
      <c r="T142" s="312"/>
      <c r="U142" s="312"/>
      <c r="V142" s="312"/>
      <c r="W142" s="312"/>
      <c r="X142" s="312"/>
      <c r="Y142" s="312"/>
      <c r="Z142" s="312"/>
      <c r="AA142" s="312"/>
    </row>
    <row r="143" spans="1:27" ht="24" customHeight="1">
      <c r="A143" s="312"/>
      <c r="B143" s="312"/>
      <c r="C143" s="312"/>
      <c r="D143" s="312"/>
      <c r="E143" s="312"/>
      <c r="F143" s="312"/>
      <c r="G143" s="312"/>
      <c r="H143" s="372"/>
      <c r="I143" s="372"/>
      <c r="J143" s="372"/>
      <c r="K143" s="372"/>
      <c r="L143" s="372"/>
      <c r="M143" s="372"/>
      <c r="N143" s="373"/>
      <c r="O143" s="373"/>
      <c r="P143" s="312"/>
      <c r="Q143" s="312"/>
      <c r="R143" s="312"/>
      <c r="S143" s="312"/>
      <c r="T143" s="312"/>
      <c r="U143" s="312"/>
      <c r="V143" s="312"/>
      <c r="W143" s="312"/>
      <c r="X143" s="312"/>
      <c r="Y143" s="312"/>
      <c r="Z143" s="312"/>
      <c r="AA143" s="312"/>
    </row>
    <row r="144" spans="1:27" ht="24" customHeight="1">
      <c r="A144" s="312"/>
      <c r="B144" s="312"/>
      <c r="C144" s="312"/>
      <c r="D144" s="312"/>
      <c r="E144" s="312"/>
      <c r="F144" s="312"/>
      <c r="G144" s="312"/>
      <c r="H144" s="372"/>
      <c r="I144" s="372"/>
      <c r="J144" s="372"/>
      <c r="K144" s="372"/>
      <c r="L144" s="372"/>
      <c r="M144" s="372"/>
      <c r="N144" s="373"/>
      <c r="O144" s="373"/>
      <c r="P144" s="312"/>
      <c r="Q144" s="312"/>
      <c r="R144" s="312"/>
      <c r="S144" s="312"/>
      <c r="T144" s="312"/>
      <c r="U144" s="312"/>
      <c r="V144" s="312"/>
      <c r="W144" s="312"/>
      <c r="X144" s="312"/>
      <c r="Y144" s="312"/>
      <c r="Z144" s="312"/>
      <c r="AA144" s="312"/>
    </row>
    <row r="145" spans="1:27" ht="24" customHeight="1">
      <c r="A145" s="312"/>
      <c r="B145" s="312"/>
      <c r="C145" s="312"/>
      <c r="D145" s="312"/>
      <c r="E145" s="312"/>
      <c r="F145" s="312"/>
      <c r="G145" s="312"/>
      <c r="H145" s="372"/>
      <c r="I145" s="372"/>
      <c r="J145" s="372"/>
      <c r="K145" s="372"/>
      <c r="L145" s="372"/>
      <c r="M145" s="372"/>
      <c r="N145" s="373"/>
      <c r="O145" s="373"/>
      <c r="P145" s="312"/>
      <c r="Q145" s="312"/>
      <c r="R145" s="312"/>
      <c r="S145" s="312"/>
      <c r="T145" s="312"/>
      <c r="U145" s="312"/>
      <c r="V145" s="312"/>
      <c r="W145" s="312"/>
      <c r="X145" s="312"/>
      <c r="Y145" s="312"/>
      <c r="Z145" s="312"/>
      <c r="AA145" s="312"/>
    </row>
    <row r="146" spans="1:27" ht="24" customHeight="1">
      <c r="A146" s="312"/>
      <c r="B146" s="312"/>
      <c r="C146" s="312"/>
      <c r="D146" s="312"/>
      <c r="E146" s="312"/>
      <c r="F146" s="312"/>
      <c r="G146" s="312"/>
      <c r="H146" s="372"/>
      <c r="I146" s="372"/>
      <c r="J146" s="372"/>
      <c r="K146" s="372"/>
      <c r="L146" s="372"/>
      <c r="M146" s="372"/>
      <c r="N146" s="373"/>
      <c r="O146" s="373"/>
      <c r="P146" s="312"/>
      <c r="Q146" s="312"/>
      <c r="R146" s="312"/>
      <c r="S146" s="312"/>
      <c r="T146" s="312"/>
      <c r="U146" s="312"/>
      <c r="V146" s="312"/>
      <c r="W146" s="312"/>
      <c r="X146" s="312"/>
      <c r="Y146" s="312"/>
      <c r="Z146" s="312"/>
      <c r="AA146" s="312"/>
    </row>
    <row r="147" spans="1:27" ht="24" customHeight="1">
      <c r="A147" s="312"/>
      <c r="B147" s="312"/>
      <c r="C147" s="312"/>
      <c r="D147" s="312"/>
      <c r="E147" s="312"/>
      <c r="F147" s="312"/>
      <c r="G147" s="312"/>
      <c r="H147" s="372"/>
      <c r="I147" s="372"/>
      <c r="J147" s="372"/>
      <c r="K147" s="372"/>
      <c r="L147" s="372"/>
      <c r="M147" s="372"/>
      <c r="N147" s="373"/>
      <c r="O147" s="373"/>
      <c r="P147" s="312"/>
      <c r="Q147" s="312"/>
      <c r="R147" s="312"/>
      <c r="S147" s="312"/>
      <c r="T147" s="312"/>
      <c r="U147" s="312"/>
      <c r="V147" s="312"/>
      <c r="W147" s="312"/>
      <c r="X147" s="312"/>
      <c r="Y147" s="312"/>
      <c r="Z147" s="312"/>
      <c r="AA147" s="312"/>
    </row>
    <row r="148" spans="1:27" ht="24" customHeight="1">
      <c r="A148" s="312"/>
      <c r="B148" s="312"/>
      <c r="C148" s="312"/>
      <c r="D148" s="312"/>
      <c r="E148" s="312"/>
      <c r="F148" s="312"/>
      <c r="G148" s="312"/>
      <c r="H148" s="372"/>
      <c r="I148" s="372"/>
      <c r="J148" s="372"/>
      <c r="K148" s="372"/>
      <c r="L148" s="372"/>
      <c r="M148" s="372"/>
      <c r="N148" s="373"/>
      <c r="O148" s="373"/>
      <c r="P148" s="312"/>
      <c r="Q148" s="312"/>
      <c r="R148" s="312"/>
      <c r="S148" s="312"/>
      <c r="T148" s="312"/>
      <c r="U148" s="312"/>
      <c r="V148" s="312"/>
      <c r="W148" s="312"/>
      <c r="X148" s="312"/>
      <c r="Y148" s="312"/>
      <c r="Z148" s="312"/>
      <c r="AA148" s="312"/>
    </row>
    <row r="149" spans="1:27" ht="24" customHeight="1">
      <c r="A149" s="312"/>
      <c r="B149" s="312"/>
      <c r="C149" s="312"/>
      <c r="D149" s="312"/>
      <c r="E149" s="312"/>
      <c r="F149" s="312"/>
      <c r="G149" s="312"/>
      <c r="H149" s="372"/>
      <c r="I149" s="372"/>
      <c r="J149" s="372"/>
      <c r="K149" s="372"/>
      <c r="L149" s="372"/>
      <c r="M149" s="372"/>
      <c r="N149" s="373"/>
      <c r="O149" s="373"/>
      <c r="P149" s="312"/>
      <c r="Q149" s="312"/>
      <c r="R149" s="312"/>
      <c r="S149" s="312"/>
      <c r="T149" s="312"/>
      <c r="U149" s="312"/>
      <c r="V149" s="312"/>
      <c r="W149" s="312"/>
      <c r="X149" s="312"/>
      <c r="Y149" s="312"/>
      <c r="Z149" s="312"/>
      <c r="AA149" s="312"/>
    </row>
    <row r="150" spans="1:27" ht="24" customHeight="1">
      <c r="A150" s="312"/>
      <c r="B150" s="312"/>
      <c r="C150" s="312"/>
      <c r="D150" s="312"/>
      <c r="E150" s="312"/>
      <c r="F150" s="312"/>
      <c r="G150" s="312"/>
      <c r="H150" s="372"/>
      <c r="I150" s="372"/>
      <c r="J150" s="372"/>
      <c r="K150" s="372"/>
      <c r="L150" s="372"/>
      <c r="M150" s="372"/>
      <c r="N150" s="373"/>
      <c r="O150" s="373"/>
      <c r="P150" s="312"/>
      <c r="Q150" s="312"/>
      <c r="R150" s="312"/>
      <c r="S150" s="312"/>
      <c r="T150" s="312"/>
      <c r="U150" s="312"/>
      <c r="V150" s="312"/>
      <c r="W150" s="312"/>
      <c r="X150" s="312"/>
      <c r="Y150" s="312"/>
      <c r="Z150" s="312"/>
      <c r="AA150" s="312"/>
    </row>
    <row r="151" spans="1:27" ht="24" customHeight="1">
      <c r="A151" s="312"/>
      <c r="B151" s="312"/>
      <c r="C151" s="312"/>
      <c r="D151" s="312"/>
      <c r="E151" s="312"/>
      <c r="F151" s="312"/>
      <c r="G151" s="312"/>
      <c r="H151" s="372"/>
      <c r="I151" s="372"/>
      <c r="J151" s="372"/>
      <c r="K151" s="372"/>
      <c r="L151" s="372"/>
      <c r="M151" s="372"/>
      <c r="N151" s="373"/>
      <c r="O151" s="373"/>
      <c r="P151" s="312"/>
      <c r="Q151" s="312"/>
      <c r="R151" s="312"/>
      <c r="S151" s="312"/>
      <c r="T151" s="312"/>
      <c r="U151" s="312"/>
      <c r="V151" s="312"/>
      <c r="W151" s="312"/>
      <c r="X151" s="312"/>
      <c r="Y151" s="312"/>
      <c r="Z151" s="312"/>
      <c r="AA151" s="312"/>
    </row>
    <row r="152" spans="1:27" ht="24" customHeight="1">
      <c r="A152" s="312"/>
      <c r="B152" s="312"/>
      <c r="C152" s="312"/>
      <c r="D152" s="312"/>
      <c r="E152" s="312"/>
      <c r="F152" s="312"/>
      <c r="G152" s="312"/>
      <c r="H152" s="372"/>
      <c r="I152" s="372"/>
      <c r="J152" s="372"/>
      <c r="K152" s="372"/>
      <c r="L152" s="372"/>
      <c r="M152" s="372"/>
      <c r="N152" s="373"/>
      <c r="O152" s="373"/>
      <c r="P152" s="312"/>
      <c r="Q152" s="312"/>
      <c r="R152" s="312"/>
      <c r="S152" s="312"/>
      <c r="T152" s="312"/>
      <c r="U152" s="312"/>
      <c r="V152" s="312"/>
      <c r="W152" s="312"/>
      <c r="X152" s="312"/>
      <c r="Y152" s="312"/>
      <c r="Z152" s="312"/>
      <c r="AA152" s="312"/>
    </row>
    <row r="153" spans="1:27" ht="24" customHeight="1">
      <c r="A153" s="312"/>
      <c r="B153" s="312"/>
      <c r="C153" s="312"/>
      <c r="D153" s="312"/>
      <c r="E153" s="312"/>
      <c r="F153" s="312"/>
      <c r="G153" s="312"/>
      <c r="H153" s="372"/>
      <c r="I153" s="372"/>
      <c r="J153" s="372"/>
      <c r="K153" s="372"/>
      <c r="L153" s="372"/>
      <c r="M153" s="372"/>
      <c r="N153" s="373"/>
      <c r="O153" s="373"/>
      <c r="P153" s="312"/>
      <c r="Q153" s="312"/>
      <c r="R153" s="312"/>
      <c r="S153" s="312"/>
      <c r="T153" s="312"/>
      <c r="U153" s="312"/>
      <c r="V153" s="312"/>
      <c r="W153" s="312"/>
      <c r="X153" s="312"/>
      <c r="Y153" s="312"/>
      <c r="Z153" s="312"/>
      <c r="AA153" s="312"/>
    </row>
    <row r="154" spans="1:27" ht="24" customHeight="1">
      <c r="A154" s="312"/>
      <c r="B154" s="312"/>
      <c r="C154" s="312"/>
      <c r="D154" s="312"/>
      <c r="E154" s="312"/>
      <c r="F154" s="312"/>
      <c r="G154" s="312"/>
      <c r="H154" s="372"/>
      <c r="I154" s="372"/>
      <c r="J154" s="372"/>
      <c r="K154" s="372"/>
      <c r="L154" s="372"/>
      <c r="M154" s="372"/>
      <c r="N154" s="373"/>
      <c r="O154" s="373"/>
      <c r="P154" s="312"/>
      <c r="Q154" s="312"/>
      <c r="R154" s="312"/>
      <c r="S154" s="312"/>
      <c r="T154" s="312"/>
      <c r="U154" s="312"/>
      <c r="V154" s="312"/>
      <c r="W154" s="312"/>
      <c r="X154" s="312"/>
      <c r="Y154" s="312"/>
      <c r="Z154" s="312"/>
      <c r="AA154" s="312"/>
    </row>
    <row r="155" spans="1:27" ht="24" customHeight="1">
      <c r="A155" s="312"/>
      <c r="B155" s="312"/>
      <c r="C155" s="312"/>
      <c r="D155" s="312"/>
      <c r="E155" s="312"/>
      <c r="F155" s="312"/>
      <c r="G155" s="312"/>
      <c r="H155" s="372"/>
      <c r="I155" s="372"/>
      <c r="J155" s="372"/>
      <c r="K155" s="372"/>
      <c r="L155" s="372"/>
      <c r="M155" s="372"/>
      <c r="N155" s="373"/>
      <c r="O155" s="373"/>
      <c r="P155" s="312"/>
      <c r="Q155" s="312"/>
      <c r="R155" s="312"/>
      <c r="S155" s="312"/>
      <c r="T155" s="312"/>
      <c r="U155" s="312"/>
      <c r="V155" s="312"/>
      <c r="W155" s="312"/>
      <c r="X155" s="312"/>
      <c r="Y155" s="312"/>
      <c r="Z155" s="312"/>
      <c r="AA155" s="312"/>
    </row>
    <row r="156" spans="1:27" ht="24" customHeight="1">
      <c r="A156" s="312"/>
      <c r="B156" s="312"/>
      <c r="C156" s="312"/>
      <c r="D156" s="312"/>
      <c r="E156" s="312"/>
      <c r="F156" s="312"/>
      <c r="G156" s="312"/>
      <c r="H156" s="372"/>
      <c r="I156" s="372"/>
      <c r="J156" s="372"/>
      <c r="K156" s="372"/>
      <c r="L156" s="372"/>
      <c r="M156" s="372"/>
      <c r="N156" s="373"/>
      <c r="O156" s="373"/>
      <c r="P156" s="312"/>
      <c r="Q156" s="312"/>
      <c r="R156" s="312"/>
      <c r="S156" s="312"/>
      <c r="T156" s="312"/>
      <c r="U156" s="312"/>
      <c r="V156" s="312"/>
      <c r="W156" s="312"/>
      <c r="X156" s="312"/>
      <c r="Y156" s="312"/>
      <c r="Z156" s="312"/>
      <c r="AA156" s="312"/>
    </row>
    <row r="157" spans="1:27" ht="24" customHeight="1">
      <c r="A157" s="312"/>
      <c r="B157" s="312"/>
      <c r="C157" s="312"/>
      <c r="D157" s="312"/>
      <c r="E157" s="312"/>
      <c r="F157" s="312"/>
      <c r="G157" s="312"/>
      <c r="H157" s="372"/>
      <c r="I157" s="372"/>
      <c r="J157" s="372"/>
      <c r="K157" s="372"/>
      <c r="L157" s="372"/>
      <c r="M157" s="372"/>
      <c r="N157" s="373"/>
      <c r="O157" s="373"/>
      <c r="P157" s="312"/>
      <c r="Q157" s="312"/>
      <c r="R157" s="312"/>
      <c r="S157" s="312"/>
      <c r="T157" s="312"/>
      <c r="U157" s="312"/>
      <c r="V157" s="312"/>
      <c r="W157" s="312"/>
      <c r="X157" s="312"/>
      <c r="Y157" s="312"/>
      <c r="Z157" s="312"/>
      <c r="AA157" s="312"/>
    </row>
    <row r="158" spans="1:27" ht="24" customHeight="1">
      <c r="A158" s="312"/>
      <c r="B158" s="312"/>
      <c r="C158" s="312"/>
      <c r="D158" s="312"/>
      <c r="E158" s="312"/>
      <c r="F158" s="312"/>
      <c r="G158" s="312"/>
      <c r="H158" s="372"/>
      <c r="I158" s="372"/>
      <c r="J158" s="372"/>
      <c r="K158" s="372"/>
      <c r="L158" s="372"/>
      <c r="M158" s="372"/>
      <c r="N158" s="373"/>
      <c r="O158" s="373"/>
      <c r="P158" s="312"/>
      <c r="Q158" s="312"/>
      <c r="R158" s="312"/>
      <c r="S158" s="312"/>
      <c r="T158" s="312"/>
      <c r="U158" s="312"/>
      <c r="V158" s="312"/>
      <c r="W158" s="312"/>
      <c r="X158" s="312"/>
      <c r="Y158" s="312"/>
      <c r="Z158" s="312"/>
      <c r="AA158" s="312"/>
    </row>
    <row r="159" spans="1:27" ht="24" customHeight="1">
      <c r="A159" s="312"/>
      <c r="B159" s="312"/>
      <c r="C159" s="312"/>
      <c r="D159" s="312"/>
      <c r="E159" s="312"/>
      <c r="F159" s="312"/>
      <c r="G159" s="312"/>
      <c r="H159" s="372"/>
      <c r="I159" s="372"/>
      <c r="J159" s="372"/>
      <c r="K159" s="372"/>
      <c r="L159" s="372"/>
      <c r="M159" s="372"/>
      <c r="N159" s="373"/>
      <c r="O159" s="373"/>
      <c r="P159" s="312"/>
      <c r="Q159" s="312"/>
      <c r="R159" s="312"/>
      <c r="S159" s="312"/>
      <c r="T159" s="312"/>
      <c r="U159" s="312"/>
      <c r="V159" s="312"/>
      <c r="W159" s="312"/>
      <c r="X159" s="312"/>
      <c r="Y159" s="312"/>
      <c r="Z159" s="312"/>
      <c r="AA159" s="312"/>
    </row>
    <row r="160" spans="1:27" ht="24" customHeight="1">
      <c r="A160" s="312"/>
      <c r="B160" s="312"/>
      <c r="C160" s="312"/>
      <c r="D160" s="312"/>
      <c r="E160" s="312"/>
      <c r="F160" s="312"/>
      <c r="G160" s="312"/>
      <c r="H160" s="372"/>
      <c r="I160" s="372"/>
      <c r="J160" s="372"/>
      <c r="K160" s="372"/>
      <c r="L160" s="372"/>
      <c r="M160" s="372"/>
      <c r="N160" s="373"/>
      <c r="O160" s="373"/>
      <c r="P160" s="312"/>
      <c r="Q160" s="312"/>
      <c r="R160" s="312"/>
      <c r="S160" s="312"/>
      <c r="T160" s="312"/>
      <c r="U160" s="312"/>
      <c r="V160" s="312"/>
      <c r="W160" s="312"/>
      <c r="X160" s="312"/>
      <c r="Y160" s="312"/>
      <c r="Z160" s="312"/>
      <c r="AA160" s="312"/>
    </row>
    <row r="161" spans="1:27" ht="24" customHeight="1">
      <c r="A161" s="312"/>
      <c r="B161" s="312"/>
      <c r="C161" s="312"/>
      <c r="D161" s="312"/>
      <c r="E161" s="312"/>
      <c r="F161" s="312"/>
      <c r="G161" s="312"/>
      <c r="H161" s="372"/>
      <c r="I161" s="372"/>
      <c r="J161" s="372"/>
      <c r="K161" s="372"/>
      <c r="L161" s="372"/>
      <c r="M161" s="372"/>
      <c r="N161" s="373"/>
      <c r="O161" s="373"/>
      <c r="P161" s="312"/>
      <c r="Q161" s="312"/>
      <c r="R161" s="312"/>
      <c r="S161" s="312"/>
      <c r="T161" s="312"/>
      <c r="U161" s="312"/>
      <c r="V161" s="312"/>
      <c r="W161" s="312"/>
      <c r="X161" s="312"/>
      <c r="Y161" s="312"/>
      <c r="Z161" s="312"/>
      <c r="AA161" s="312"/>
    </row>
    <row r="162" spans="1:27" ht="24" customHeight="1">
      <c r="A162" s="312"/>
      <c r="B162" s="312"/>
      <c r="C162" s="312"/>
      <c r="D162" s="312"/>
      <c r="E162" s="312"/>
      <c r="F162" s="312"/>
      <c r="G162" s="312"/>
      <c r="H162" s="372"/>
      <c r="I162" s="372"/>
      <c r="J162" s="372"/>
      <c r="K162" s="372"/>
      <c r="L162" s="372"/>
      <c r="M162" s="372"/>
      <c r="N162" s="373"/>
      <c r="O162" s="373"/>
      <c r="P162" s="312"/>
      <c r="Q162" s="312"/>
      <c r="R162" s="312"/>
      <c r="S162" s="312"/>
      <c r="T162" s="312"/>
      <c r="U162" s="312"/>
      <c r="V162" s="312"/>
      <c r="W162" s="312"/>
      <c r="X162" s="312"/>
      <c r="Y162" s="312"/>
      <c r="Z162" s="312"/>
      <c r="AA162" s="312"/>
    </row>
    <row r="163" spans="1:27" ht="24" customHeight="1">
      <c r="A163" s="312"/>
      <c r="B163" s="312"/>
      <c r="C163" s="312"/>
      <c r="D163" s="312"/>
      <c r="E163" s="312"/>
      <c r="F163" s="312"/>
      <c r="G163" s="312"/>
      <c r="H163" s="372"/>
      <c r="I163" s="372"/>
      <c r="J163" s="372"/>
      <c r="K163" s="372"/>
      <c r="L163" s="372"/>
      <c r="M163" s="372"/>
      <c r="N163" s="373"/>
      <c r="O163" s="373"/>
      <c r="P163" s="312"/>
      <c r="Q163" s="312"/>
      <c r="R163" s="312"/>
      <c r="S163" s="312"/>
      <c r="T163" s="312"/>
      <c r="U163" s="312"/>
      <c r="V163" s="312"/>
      <c r="W163" s="312"/>
      <c r="X163" s="312"/>
      <c r="Y163" s="312"/>
      <c r="Z163" s="312"/>
      <c r="AA163" s="312"/>
    </row>
    <row r="164" spans="1:27" ht="24" customHeight="1">
      <c r="A164" s="312"/>
      <c r="B164" s="312"/>
      <c r="C164" s="312"/>
      <c r="D164" s="312"/>
      <c r="E164" s="312"/>
      <c r="F164" s="312"/>
      <c r="G164" s="312"/>
      <c r="H164" s="372"/>
      <c r="I164" s="372"/>
      <c r="J164" s="372"/>
      <c r="K164" s="372"/>
      <c r="L164" s="372"/>
      <c r="M164" s="372"/>
      <c r="N164" s="373"/>
      <c r="O164" s="373"/>
      <c r="P164" s="312"/>
      <c r="Q164" s="312"/>
      <c r="R164" s="312"/>
      <c r="S164" s="312"/>
      <c r="T164" s="312"/>
      <c r="U164" s="312"/>
      <c r="V164" s="312"/>
      <c r="W164" s="312"/>
      <c r="X164" s="312"/>
      <c r="Y164" s="312"/>
      <c r="Z164" s="312"/>
      <c r="AA164" s="312"/>
    </row>
    <row r="165" spans="1:27" ht="24" customHeight="1">
      <c r="A165" s="312"/>
      <c r="B165" s="312"/>
      <c r="C165" s="312"/>
      <c r="D165" s="312"/>
      <c r="E165" s="312"/>
      <c r="F165" s="312"/>
      <c r="G165" s="312"/>
      <c r="H165" s="372"/>
      <c r="I165" s="372"/>
      <c r="J165" s="372"/>
      <c r="K165" s="372"/>
      <c r="L165" s="372"/>
      <c r="M165" s="372"/>
      <c r="N165" s="373"/>
      <c r="O165" s="373"/>
      <c r="P165" s="312"/>
      <c r="Q165" s="312"/>
      <c r="R165" s="312"/>
      <c r="S165" s="312"/>
      <c r="T165" s="312"/>
      <c r="U165" s="312"/>
      <c r="V165" s="312"/>
      <c r="W165" s="312"/>
      <c r="X165" s="312"/>
      <c r="Y165" s="312"/>
      <c r="Z165" s="312"/>
      <c r="AA165" s="312"/>
    </row>
    <row r="166" spans="1:27" ht="24" customHeight="1">
      <c r="A166" s="312"/>
      <c r="B166" s="312"/>
      <c r="C166" s="312"/>
      <c r="D166" s="312"/>
      <c r="E166" s="312"/>
      <c r="F166" s="312"/>
      <c r="G166" s="312"/>
      <c r="H166" s="372"/>
      <c r="I166" s="372"/>
      <c r="J166" s="372"/>
      <c r="K166" s="372"/>
      <c r="L166" s="372"/>
      <c r="M166" s="372"/>
      <c r="N166" s="373"/>
      <c r="O166" s="373"/>
      <c r="P166" s="312"/>
      <c r="Q166" s="312"/>
      <c r="R166" s="312"/>
      <c r="S166" s="312"/>
      <c r="T166" s="312"/>
      <c r="U166" s="312"/>
      <c r="V166" s="312"/>
      <c r="W166" s="312"/>
      <c r="X166" s="312"/>
      <c r="Y166" s="312"/>
      <c r="Z166" s="312"/>
      <c r="AA166" s="312"/>
    </row>
    <row r="167" spans="1:27" ht="24" customHeight="1">
      <c r="A167" s="312"/>
      <c r="B167" s="312"/>
      <c r="C167" s="312"/>
      <c r="D167" s="312"/>
      <c r="E167" s="312"/>
      <c r="F167" s="312"/>
      <c r="G167" s="312"/>
      <c r="H167" s="372"/>
      <c r="I167" s="372"/>
      <c r="J167" s="372"/>
      <c r="K167" s="372"/>
      <c r="L167" s="372"/>
      <c r="M167" s="372"/>
      <c r="N167" s="373"/>
      <c r="O167" s="373"/>
      <c r="P167" s="312"/>
      <c r="Q167" s="312"/>
      <c r="R167" s="312"/>
      <c r="S167" s="312"/>
      <c r="T167" s="312"/>
      <c r="U167" s="312"/>
      <c r="V167" s="312"/>
      <c r="W167" s="312"/>
      <c r="X167" s="312"/>
      <c r="Y167" s="312"/>
      <c r="Z167" s="312"/>
      <c r="AA167" s="312"/>
    </row>
    <row r="168" spans="1:27" ht="24" customHeight="1">
      <c r="A168" s="312"/>
      <c r="B168" s="312"/>
      <c r="C168" s="312"/>
      <c r="D168" s="312"/>
      <c r="E168" s="312"/>
      <c r="F168" s="312"/>
      <c r="G168" s="312"/>
      <c r="H168" s="372"/>
      <c r="I168" s="372"/>
      <c r="J168" s="372"/>
      <c r="K168" s="372"/>
      <c r="L168" s="372"/>
      <c r="M168" s="372"/>
      <c r="N168" s="373"/>
      <c r="O168" s="373"/>
      <c r="P168" s="312"/>
      <c r="Q168" s="312"/>
      <c r="R168" s="312"/>
      <c r="S168" s="312"/>
      <c r="T168" s="312"/>
      <c r="U168" s="312"/>
      <c r="V168" s="312"/>
      <c r="W168" s="312"/>
      <c r="X168" s="312"/>
      <c r="Y168" s="312"/>
      <c r="Z168" s="312"/>
      <c r="AA168" s="312"/>
    </row>
    <row r="169" spans="1:27" ht="24" customHeight="1">
      <c r="A169" s="312"/>
      <c r="B169" s="312"/>
      <c r="C169" s="312"/>
      <c r="D169" s="312"/>
      <c r="E169" s="312"/>
      <c r="F169" s="312"/>
      <c r="G169" s="312"/>
      <c r="H169" s="372"/>
      <c r="I169" s="372"/>
      <c r="J169" s="372"/>
      <c r="K169" s="372"/>
      <c r="L169" s="372"/>
      <c r="M169" s="372"/>
      <c r="N169" s="373"/>
      <c r="O169" s="373"/>
      <c r="P169" s="312"/>
      <c r="Q169" s="312"/>
      <c r="R169" s="312"/>
      <c r="S169" s="312"/>
      <c r="T169" s="312"/>
      <c r="U169" s="312"/>
      <c r="V169" s="312"/>
      <c r="W169" s="312"/>
      <c r="X169" s="312"/>
      <c r="Y169" s="312"/>
      <c r="Z169" s="312"/>
      <c r="AA169" s="312"/>
    </row>
    <row r="170" spans="1:27" ht="24" customHeight="1">
      <c r="A170" s="312"/>
      <c r="B170" s="312"/>
      <c r="C170" s="312"/>
      <c r="D170" s="312"/>
      <c r="E170" s="312"/>
      <c r="F170" s="312"/>
      <c r="G170" s="312"/>
      <c r="H170" s="372"/>
      <c r="I170" s="372"/>
      <c r="J170" s="372"/>
      <c r="K170" s="372"/>
      <c r="L170" s="372"/>
      <c r="M170" s="372"/>
      <c r="N170" s="373"/>
      <c r="O170" s="373"/>
      <c r="P170" s="312"/>
      <c r="Q170" s="312"/>
      <c r="R170" s="312"/>
      <c r="S170" s="312"/>
      <c r="T170" s="312"/>
      <c r="U170" s="312"/>
      <c r="V170" s="312"/>
      <c r="W170" s="312"/>
      <c r="X170" s="312"/>
      <c r="Y170" s="312"/>
      <c r="Z170" s="312"/>
      <c r="AA170" s="312"/>
    </row>
    <row r="171" spans="1:27" ht="24" customHeight="1">
      <c r="A171" s="312"/>
      <c r="B171" s="312"/>
      <c r="C171" s="312"/>
      <c r="D171" s="312"/>
      <c r="E171" s="312"/>
      <c r="F171" s="312"/>
      <c r="G171" s="312"/>
      <c r="H171" s="372"/>
      <c r="I171" s="372"/>
      <c r="J171" s="372"/>
      <c r="K171" s="372"/>
      <c r="L171" s="372"/>
      <c r="M171" s="372"/>
      <c r="N171" s="373"/>
      <c r="O171" s="373"/>
      <c r="P171" s="312"/>
      <c r="Q171" s="312"/>
      <c r="R171" s="312"/>
      <c r="S171" s="312"/>
      <c r="T171" s="312"/>
      <c r="U171" s="312"/>
      <c r="V171" s="312"/>
      <c r="W171" s="312"/>
      <c r="X171" s="312"/>
      <c r="Y171" s="312"/>
      <c r="Z171" s="312"/>
      <c r="AA171" s="312"/>
    </row>
    <row r="172" spans="1:27" ht="24" customHeight="1">
      <c r="A172" s="312"/>
      <c r="B172" s="312"/>
      <c r="C172" s="312"/>
      <c r="D172" s="312"/>
      <c r="E172" s="312"/>
      <c r="F172" s="312"/>
      <c r="G172" s="312"/>
      <c r="H172" s="372"/>
      <c r="I172" s="372"/>
      <c r="J172" s="372"/>
      <c r="K172" s="372"/>
      <c r="L172" s="372"/>
      <c r="M172" s="372"/>
      <c r="N172" s="373"/>
      <c r="O172" s="373"/>
      <c r="P172" s="312"/>
      <c r="Q172" s="312"/>
      <c r="R172" s="312"/>
      <c r="S172" s="312"/>
      <c r="T172" s="312"/>
      <c r="U172" s="312"/>
      <c r="V172" s="312"/>
      <c r="W172" s="312"/>
      <c r="X172" s="312"/>
      <c r="Y172" s="312"/>
      <c r="Z172" s="312"/>
      <c r="AA172" s="312"/>
    </row>
    <row r="173" spans="1:27" ht="24" customHeight="1">
      <c r="A173" s="312"/>
      <c r="B173" s="312"/>
      <c r="C173" s="312"/>
      <c r="D173" s="312"/>
      <c r="E173" s="312"/>
      <c r="F173" s="312"/>
      <c r="G173" s="312"/>
      <c r="H173" s="372"/>
      <c r="I173" s="372"/>
      <c r="J173" s="372"/>
      <c r="K173" s="372"/>
      <c r="L173" s="372"/>
      <c r="M173" s="372"/>
      <c r="N173" s="373"/>
      <c r="O173" s="373"/>
      <c r="P173" s="312"/>
      <c r="Q173" s="312"/>
      <c r="R173" s="312"/>
      <c r="S173" s="312"/>
      <c r="T173" s="312"/>
      <c r="U173" s="312"/>
      <c r="V173" s="312"/>
      <c r="W173" s="312"/>
      <c r="X173" s="312"/>
      <c r="Y173" s="312"/>
      <c r="Z173" s="312"/>
      <c r="AA173" s="312"/>
    </row>
    <row r="174" spans="1:27" ht="24" customHeight="1">
      <c r="A174" s="312"/>
      <c r="B174" s="312"/>
      <c r="C174" s="312"/>
      <c r="D174" s="312"/>
      <c r="E174" s="312"/>
      <c r="F174" s="312"/>
      <c r="G174" s="312"/>
      <c r="H174" s="372"/>
      <c r="I174" s="372"/>
      <c r="J174" s="372"/>
      <c r="K174" s="372"/>
      <c r="L174" s="372"/>
      <c r="M174" s="372"/>
      <c r="N174" s="373"/>
      <c r="O174" s="373"/>
      <c r="P174" s="312"/>
      <c r="Q174" s="312"/>
      <c r="R174" s="312"/>
      <c r="S174" s="312"/>
      <c r="T174" s="312"/>
      <c r="U174" s="312"/>
      <c r="V174" s="312"/>
      <c r="W174" s="312"/>
      <c r="X174" s="312"/>
      <c r="Y174" s="312"/>
      <c r="Z174" s="312"/>
      <c r="AA174" s="312"/>
    </row>
    <row r="175" spans="1:27" ht="24" customHeight="1">
      <c r="A175" s="312"/>
      <c r="B175" s="312"/>
      <c r="C175" s="312"/>
      <c r="D175" s="312"/>
      <c r="E175" s="312"/>
      <c r="F175" s="312"/>
      <c r="G175" s="312"/>
      <c r="H175" s="372"/>
      <c r="I175" s="372"/>
      <c r="J175" s="372"/>
      <c r="K175" s="372"/>
      <c r="L175" s="372"/>
      <c r="M175" s="372"/>
      <c r="N175" s="373"/>
      <c r="O175" s="373"/>
      <c r="P175" s="312"/>
      <c r="Q175" s="312"/>
      <c r="R175" s="312"/>
      <c r="S175" s="312"/>
      <c r="T175" s="312"/>
      <c r="U175" s="312"/>
      <c r="V175" s="312"/>
      <c r="W175" s="312"/>
      <c r="X175" s="312"/>
      <c r="Y175" s="312"/>
      <c r="Z175" s="312"/>
      <c r="AA175" s="312"/>
    </row>
    <row r="176" spans="1:27" ht="24" customHeight="1">
      <c r="A176" s="312"/>
      <c r="B176" s="312"/>
      <c r="C176" s="312"/>
      <c r="D176" s="312"/>
      <c r="E176" s="312"/>
      <c r="F176" s="312"/>
      <c r="G176" s="312"/>
      <c r="H176" s="372"/>
      <c r="I176" s="372"/>
      <c r="J176" s="372"/>
      <c r="K176" s="372"/>
      <c r="L176" s="372"/>
      <c r="M176" s="372"/>
      <c r="N176" s="373"/>
      <c r="O176" s="373"/>
      <c r="P176" s="312"/>
      <c r="Q176" s="312"/>
      <c r="R176" s="312"/>
      <c r="S176" s="312"/>
      <c r="T176" s="312"/>
      <c r="U176" s="312"/>
      <c r="V176" s="312"/>
      <c r="W176" s="312"/>
      <c r="X176" s="312"/>
      <c r="Y176" s="312"/>
      <c r="Z176" s="312"/>
      <c r="AA176" s="312"/>
    </row>
    <row r="177" spans="1:27" ht="24" customHeight="1">
      <c r="A177" s="312"/>
      <c r="B177" s="312"/>
      <c r="C177" s="312"/>
      <c r="D177" s="312"/>
      <c r="E177" s="312"/>
      <c r="F177" s="312"/>
      <c r="G177" s="312"/>
      <c r="H177" s="372"/>
      <c r="I177" s="372"/>
      <c r="J177" s="372"/>
      <c r="K177" s="372"/>
      <c r="L177" s="372"/>
      <c r="M177" s="372"/>
      <c r="N177" s="373"/>
      <c r="O177" s="373"/>
      <c r="P177" s="312"/>
      <c r="Q177" s="312"/>
      <c r="R177" s="312"/>
      <c r="S177" s="312"/>
      <c r="T177" s="312"/>
      <c r="U177" s="312"/>
      <c r="V177" s="312"/>
      <c r="W177" s="312"/>
      <c r="X177" s="312"/>
      <c r="Y177" s="312"/>
      <c r="Z177" s="312"/>
      <c r="AA177" s="312"/>
    </row>
    <row r="178" spans="1:27" ht="24" customHeight="1">
      <c r="A178" s="312"/>
      <c r="B178" s="312"/>
      <c r="C178" s="312"/>
      <c r="D178" s="312"/>
      <c r="E178" s="312"/>
      <c r="F178" s="312"/>
      <c r="G178" s="312"/>
      <c r="H178" s="372"/>
      <c r="I178" s="372"/>
      <c r="J178" s="372"/>
      <c r="K178" s="372"/>
      <c r="L178" s="372"/>
      <c r="M178" s="372"/>
      <c r="N178" s="373"/>
      <c r="O178" s="373"/>
      <c r="P178" s="312"/>
      <c r="Q178" s="312"/>
      <c r="R178" s="312"/>
      <c r="S178" s="312"/>
      <c r="T178" s="312"/>
      <c r="U178" s="312"/>
      <c r="V178" s="312"/>
      <c r="W178" s="312"/>
      <c r="X178" s="312"/>
      <c r="Y178" s="312"/>
      <c r="Z178" s="312"/>
      <c r="AA178" s="312"/>
    </row>
    <row r="179" spans="1:27" ht="24" customHeight="1">
      <c r="A179" s="312"/>
      <c r="B179" s="312"/>
      <c r="C179" s="312"/>
      <c r="D179" s="312"/>
      <c r="E179" s="312"/>
      <c r="F179" s="312"/>
      <c r="G179" s="312"/>
      <c r="H179" s="372"/>
      <c r="I179" s="372"/>
      <c r="J179" s="372"/>
      <c r="K179" s="372"/>
      <c r="L179" s="372"/>
      <c r="M179" s="372"/>
      <c r="N179" s="373"/>
      <c r="O179" s="373"/>
      <c r="P179" s="312"/>
      <c r="Q179" s="312"/>
      <c r="R179" s="312"/>
      <c r="S179" s="312"/>
      <c r="T179" s="312"/>
      <c r="U179" s="312"/>
      <c r="V179" s="312"/>
      <c r="W179" s="312"/>
      <c r="X179" s="312"/>
      <c r="Y179" s="312"/>
      <c r="Z179" s="312"/>
      <c r="AA179" s="312"/>
    </row>
    <row r="180" spans="1:27" ht="24" customHeight="1">
      <c r="A180" s="312"/>
      <c r="B180" s="312"/>
      <c r="C180" s="312"/>
      <c r="D180" s="312"/>
      <c r="E180" s="312"/>
      <c r="F180" s="312"/>
      <c r="G180" s="312"/>
      <c r="H180" s="372"/>
      <c r="I180" s="372"/>
      <c r="J180" s="372"/>
      <c r="K180" s="372"/>
      <c r="L180" s="372"/>
      <c r="M180" s="372"/>
      <c r="N180" s="373"/>
      <c r="O180" s="373"/>
      <c r="P180" s="312"/>
      <c r="Q180" s="312"/>
      <c r="R180" s="312"/>
      <c r="S180" s="312"/>
      <c r="T180" s="312"/>
      <c r="U180" s="312"/>
      <c r="V180" s="312"/>
      <c r="W180" s="312"/>
      <c r="X180" s="312"/>
      <c r="Y180" s="312"/>
      <c r="Z180" s="312"/>
      <c r="AA180" s="312"/>
    </row>
    <row r="181" spans="1:27" ht="24" customHeight="1">
      <c r="A181" s="312"/>
      <c r="B181" s="312"/>
      <c r="C181" s="312"/>
      <c r="D181" s="312"/>
      <c r="E181" s="312"/>
      <c r="F181" s="312"/>
      <c r="G181" s="312"/>
      <c r="H181" s="372"/>
      <c r="I181" s="372"/>
      <c r="J181" s="372"/>
      <c r="K181" s="372"/>
      <c r="L181" s="372"/>
      <c r="M181" s="372"/>
      <c r="N181" s="373"/>
      <c r="O181" s="373"/>
      <c r="P181" s="312"/>
      <c r="Q181" s="312"/>
      <c r="R181" s="312"/>
      <c r="S181" s="312"/>
      <c r="T181" s="312"/>
      <c r="U181" s="312"/>
      <c r="V181" s="312"/>
      <c r="W181" s="312"/>
      <c r="X181" s="312"/>
      <c r="Y181" s="312"/>
      <c r="Z181" s="312"/>
      <c r="AA181" s="312"/>
    </row>
    <row r="182" spans="1:27" ht="24" customHeight="1">
      <c r="A182" s="312"/>
      <c r="B182" s="312"/>
      <c r="C182" s="312"/>
      <c r="D182" s="312"/>
      <c r="E182" s="312"/>
      <c r="F182" s="312"/>
      <c r="G182" s="312"/>
      <c r="H182" s="372"/>
      <c r="I182" s="372"/>
      <c r="J182" s="372"/>
      <c r="K182" s="372"/>
      <c r="L182" s="372"/>
      <c r="M182" s="372"/>
      <c r="N182" s="373"/>
      <c r="O182" s="373"/>
      <c r="P182" s="312"/>
      <c r="Q182" s="312"/>
      <c r="R182" s="312"/>
      <c r="S182" s="312"/>
      <c r="T182" s="312"/>
      <c r="U182" s="312"/>
      <c r="V182" s="312"/>
      <c r="W182" s="312"/>
      <c r="X182" s="312"/>
      <c r="Y182" s="312"/>
      <c r="Z182" s="312"/>
      <c r="AA182" s="312"/>
    </row>
    <row r="183" spans="1:27" ht="24" customHeight="1">
      <c r="A183" s="312"/>
      <c r="B183" s="312"/>
      <c r="C183" s="312"/>
      <c r="D183" s="312"/>
      <c r="E183" s="312"/>
      <c r="F183" s="312"/>
      <c r="G183" s="312"/>
      <c r="H183" s="372"/>
      <c r="I183" s="372"/>
      <c r="J183" s="372"/>
      <c r="K183" s="372"/>
      <c r="L183" s="372"/>
      <c r="M183" s="372"/>
      <c r="N183" s="373"/>
      <c r="O183" s="373"/>
      <c r="P183" s="312"/>
      <c r="Q183" s="312"/>
      <c r="R183" s="312"/>
      <c r="S183" s="312"/>
      <c r="T183" s="312"/>
      <c r="U183" s="312"/>
      <c r="V183" s="312"/>
      <c r="W183" s="312"/>
      <c r="X183" s="312"/>
      <c r="Y183" s="312"/>
      <c r="Z183" s="312"/>
      <c r="AA183" s="312"/>
    </row>
    <row r="184" spans="1:27" ht="24" customHeight="1">
      <c r="A184" s="312"/>
      <c r="B184" s="312"/>
      <c r="C184" s="312"/>
      <c r="D184" s="312"/>
      <c r="E184" s="312"/>
      <c r="F184" s="312"/>
      <c r="G184" s="312"/>
      <c r="H184" s="372"/>
      <c r="I184" s="372"/>
      <c r="J184" s="372"/>
      <c r="K184" s="372"/>
      <c r="L184" s="372"/>
      <c r="M184" s="372"/>
      <c r="N184" s="373"/>
      <c r="O184" s="373"/>
      <c r="P184" s="312"/>
      <c r="Q184" s="312"/>
      <c r="R184" s="312"/>
      <c r="S184" s="312"/>
      <c r="T184" s="312"/>
      <c r="U184" s="312"/>
      <c r="V184" s="312"/>
      <c r="W184" s="312"/>
      <c r="X184" s="312"/>
      <c r="Y184" s="312"/>
      <c r="Z184" s="312"/>
      <c r="AA184" s="312"/>
    </row>
    <row r="185" spans="1:27" ht="24" customHeight="1">
      <c r="A185" s="312"/>
      <c r="B185" s="312"/>
      <c r="C185" s="312"/>
      <c r="D185" s="312"/>
      <c r="E185" s="312"/>
      <c r="F185" s="312"/>
      <c r="G185" s="312"/>
      <c r="H185" s="372"/>
      <c r="I185" s="372"/>
      <c r="J185" s="372"/>
      <c r="K185" s="372"/>
      <c r="L185" s="372"/>
      <c r="M185" s="372"/>
      <c r="N185" s="373"/>
      <c r="O185" s="373"/>
      <c r="P185" s="312"/>
      <c r="Q185" s="312"/>
      <c r="R185" s="312"/>
      <c r="S185" s="312"/>
      <c r="T185" s="312"/>
      <c r="U185" s="312"/>
      <c r="V185" s="312"/>
      <c r="W185" s="312"/>
      <c r="X185" s="312"/>
      <c r="Y185" s="312"/>
      <c r="Z185" s="312"/>
      <c r="AA185" s="312"/>
    </row>
    <row r="186" spans="1:27" ht="24" customHeight="1">
      <c r="A186" s="312"/>
      <c r="B186" s="312"/>
      <c r="C186" s="312"/>
      <c r="D186" s="312"/>
      <c r="E186" s="312"/>
      <c r="F186" s="312"/>
      <c r="G186" s="312"/>
      <c r="H186" s="372"/>
      <c r="I186" s="372"/>
      <c r="J186" s="372"/>
      <c r="K186" s="372"/>
      <c r="L186" s="372"/>
      <c r="M186" s="372"/>
      <c r="N186" s="373"/>
      <c r="O186" s="373"/>
      <c r="P186" s="312"/>
      <c r="Q186" s="312"/>
      <c r="R186" s="312"/>
      <c r="S186" s="312"/>
      <c r="T186" s="312"/>
      <c r="U186" s="312"/>
      <c r="V186" s="312"/>
      <c r="W186" s="312"/>
      <c r="X186" s="312"/>
      <c r="Y186" s="312"/>
      <c r="Z186" s="312"/>
      <c r="AA186" s="312"/>
    </row>
    <row r="187" spans="1:27" ht="24" customHeight="1">
      <c r="A187" s="312"/>
      <c r="B187" s="312"/>
      <c r="C187" s="312"/>
      <c r="D187" s="312"/>
      <c r="E187" s="312"/>
      <c r="F187" s="312"/>
      <c r="G187" s="312"/>
      <c r="H187" s="372"/>
      <c r="I187" s="372"/>
      <c r="J187" s="372"/>
      <c r="K187" s="372"/>
      <c r="L187" s="372"/>
      <c r="M187" s="372"/>
      <c r="N187" s="373"/>
      <c r="O187" s="373"/>
      <c r="P187" s="312"/>
      <c r="Q187" s="312"/>
      <c r="R187" s="312"/>
      <c r="S187" s="312"/>
      <c r="T187" s="312"/>
      <c r="U187" s="312"/>
      <c r="V187" s="312"/>
      <c r="W187" s="312"/>
      <c r="X187" s="312"/>
      <c r="Y187" s="312"/>
      <c r="Z187" s="312"/>
      <c r="AA187" s="312"/>
    </row>
    <row r="188" spans="1:27" ht="24" customHeight="1">
      <c r="A188" s="312"/>
      <c r="B188" s="312"/>
      <c r="C188" s="312"/>
      <c r="D188" s="312"/>
      <c r="E188" s="312"/>
      <c r="F188" s="312"/>
      <c r="G188" s="312"/>
      <c r="H188" s="372"/>
      <c r="I188" s="372"/>
      <c r="J188" s="372"/>
      <c r="K188" s="372"/>
      <c r="L188" s="372"/>
      <c r="M188" s="372"/>
      <c r="N188" s="373"/>
      <c r="O188" s="373"/>
      <c r="P188" s="312"/>
      <c r="Q188" s="312"/>
      <c r="R188" s="312"/>
      <c r="S188" s="312"/>
      <c r="T188" s="312"/>
      <c r="U188" s="312"/>
      <c r="V188" s="312"/>
      <c r="W188" s="312"/>
      <c r="X188" s="312"/>
      <c r="Y188" s="312"/>
      <c r="Z188" s="312"/>
      <c r="AA188" s="312"/>
    </row>
    <row r="189" spans="1:27" ht="24" customHeight="1">
      <c r="A189" s="312"/>
      <c r="B189" s="312"/>
      <c r="C189" s="312"/>
      <c r="D189" s="312"/>
      <c r="E189" s="312"/>
      <c r="F189" s="312"/>
      <c r="G189" s="312"/>
      <c r="P189" s="312"/>
      <c r="Q189" s="312"/>
      <c r="R189" s="312"/>
      <c r="S189" s="312"/>
      <c r="T189" s="312"/>
      <c r="U189" s="312"/>
      <c r="V189" s="312"/>
      <c r="W189" s="312"/>
      <c r="X189" s="312"/>
      <c r="Y189" s="312"/>
      <c r="Z189" s="312"/>
      <c r="AA189" s="312"/>
    </row>
    <row r="190" spans="1:27" ht="24" customHeight="1">
      <c r="A190" s="312"/>
      <c r="B190" s="312"/>
      <c r="C190" s="312"/>
      <c r="D190" s="312"/>
      <c r="E190" s="312"/>
      <c r="F190" s="312"/>
      <c r="G190" s="312"/>
      <c r="P190" s="312"/>
      <c r="Q190" s="312"/>
      <c r="R190" s="312"/>
      <c r="S190" s="312"/>
      <c r="T190" s="312"/>
      <c r="U190" s="312"/>
      <c r="V190" s="312"/>
      <c r="W190" s="312"/>
      <c r="X190" s="312"/>
      <c r="Y190" s="312"/>
      <c r="Z190" s="312"/>
      <c r="AA190" s="312"/>
    </row>
    <row r="191" spans="1:27" ht="24" customHeight="1">
      <c r="A191" s="312"/>
      <c r="B191" s="312"/>
      <c r="C191" s="312"/>
      <c r="D191" s="312"/>
      <c r="E191" s="312"/>
      <c r="F191" s="312"/>
      <c r="G191" s="312"/>
      <c r="P191" s="312"/>
      <c r="Q191" s="312"/>
      <c r="R191" s="312"/>
      <c r="S191" s="312"/>
      <c r="T191" s="312"/>
      <c r="U191" s="312"/>
      <c r="V191" s="312"/>
      <c r="W191" s="312"/>
      <c r="X191" s="312"/>
      <c r="Y191" s="312"/>
      <c r="Z191" s="312"/>
      <c r="AA191" s="312"/>
    </row>
    <row r="192" spans="1:27" ht="24" customHeight="1">
      <c r="A192" s="312"/>
      <c r="B192" s="312"/>
      <c r="C192" s="312"/>
      <c r="D192" s="312"/>
      <c r="E192" s="312"/>
      <c r="F192" s="312"/>
      <c r="G192" s="312"/>
      <c r="P192" s="312"/>
      <c r="Q192" s="312"/>
      <c r="R192" s="312"/>
      <c r="S192" s="312"/>
      <c r="T192" s="312"/>
      <c r="U192" s="312"/>
      <c r="V192" s="312"/>
      <c r="W192" s="312"/>
      <c r="X192" s="312"/>
      <c r="Y192" s="312"/>
      <c r="Z192" s="312"/>
      <c r="AA192" s="312"/>
    </row>
    <row r="193" spans="1:27" ht="24" customHeight="1">
      <c r="A193" s="312"/>
      <c r="B193" s="312"/>
      <c r="C193" s="312"/>
      <c r="D193" s="312"/>
      <c r="E193" s="312"/>
      <c r="F193" s="312"/>
      <c r="G193" s="312"/>
      <c r="P193" s="312"/>
      <c r="Q193" s="312"/>
      <c r="R193" s="312"/>
      <c r="S193" s="312"/>
      <c r="T193" s="312"/>
      <c r="U193" s="312"/>
      <c r="V193" s="312"/>
      <c r="W193" s="312"/>
      <c r="X193" s="312"/>
      <c r="Y193" s="312"/>
      <c r="Z193" s="312"/>
      <c r="AA193" s="312"/>
    </row>
    <row r="194" spans="1:27" ht="24" customHeight="1">
      <c r="A194" s="312"/>
      <c r="B194" s="312"/>
      <c r="C194" s="312"/>
      <c r="D194" s="312"/>
      <c r="E194" s="312"/>
      <c r="F194" s="312"/>
      <c r="G194" s="312"/>
      <c r="P194" s="312"/>
      <c r="Q194" s="312"/>
      <c r="R194" s="312"/>
      <c r="S194" s="312"/>
      <c r="T194" s="312"/>
      <c r="U194" s="312"/>
      <c r="V194" s="312"/>
      <c r="W194" s="312"/>
      <c r="X194" s="312"/>
      <c r="Y194" s="312"/>
      <c r="Z194" s="312"/>
      <c r="AA194" s="312"/>
    </row>
    <row r="195" spans="1:27" ht="24" customHeight="1">
      <c r="A195" s="312"/>
      <c r="B195" s="312"/>
      <c r="C195" s="312"/>
      <c r="D195" s="312"/>
      <c r="E195" s="312"/>
      <c r="F195" s="312"/>
      <c r="G195" s="312"/>
      <c r="P195" s="312"/>
      <c r="Q195" s="312"/>
      <c r="R195" s="312"/>
      <c r="S195" s="312"/>
      <c r="T195" s="312"/>
      <c r="U195" s="312"/>
      <c r="V195" s="312"/>
      <c r="W195" s="312"/>
      <c r="X195" s="312"/>
      <c r="Y195" s="312"/>
      <c r="Z195" s="312"/>
      <c r="AA195" s="312"/>
    </row>
    <row r="196" spans="1:27" ht="24" customHeight="1">
      <c r="A196" s="312"/>
      <c r="B196" s="312"/>
      <c r="C196" s="312"/>
      <c r="D196" s="312"/>
      <c r="E196" s="312"/>
      <c r="F196" s="312"/>
      <c r="G196" s="312"/>
      <c r="P196" s="312"/>
      <c r="Q196" s="312"/>
      <c r="R196" s="312"/>
      <c r="S196" s="312"/>
      <c r="T196" s="312"/>
      <c r="U196" s="312"/>
      <c r="V196" s="312"/>
      <c r="W196" s="312"/>
      <c r="X196" s="312"/>
      <c r="Y196" s="312"/>
      <c r="Z196" s="312"/>
      <c r="AA196" s="312"/>
    </row>
    <row r="197" spans="1:27" ht="24" customHeight="1">
      <c r="A197" s="312"/>
      <c r="B197" s="312"/>
      <c r="C197" s="312"/>
      <c r="D197" s="312"/>
      <c r="E197" s="312"/>
      <c r="F197" s="312"/>
      <c r="G197" s="312"/>
      <c r="P197" s="312"/>
      <c r="Q197" s="312"/>
      <c r="R197" s="312"/>
      <c r="S197" s="312"/>
      <c r="T197" s="312"/>
      <c r="U197" s="312"/>
      <c r="V197" s="312"/>
      <c r="W197" s="312"/>
      <c r="X197" s="312"/>
      <c r="Y197" s="312"/>
      <c r="Z197" s="312"/>
      <c r="AA197" s="312"/>
    </row>
    <row r="198" spans="1:27" ht="24" customHeight="1">
      <c r="A198" s="312"/>
      <c r="B198" s="312"/>
      <c r="C198" s="312"/>
      <c r="D198" s="312"/>
      <c r="E198" s="312"/>
      <c r="F198" s="312"/>
      <c r="G198" s="312"/>
      <c r="P198" s="312"/>
      <c r="Q198" s="312"/>
      <c r="R198" s="312"/>
      <c r="S198" s="312"/>
      <c r="T198" s="312"/>
      <c r="U198" s="312"/>
      <c r="V198" s="312"/>
      <c r="W198" s="312"/>
      <c r="X198" s="312"/>
      <c r="Y198" s="312"/>
      <c r="Z198" s="312"/>
      <c r="AA198" s="312"/>
    </row>
    <row r="199" spans="1:27" ht="24" customHeight="1">
      <c r="A199" s="312"/>
      <c r="B199" s="312"/>
      <c r="C199" s="312"/>
      <c r="D199" s="312"/>
      <c r="E199" s="312"/>
      <c r="F199" s="312"/>
      <c r="G199" s="312"/>
      <c r="P199" s="312"/>
      <c r="Q199" s="312"/>
      <c r="R199" s="312"/>
      <c r="S199" s="312"/>
      <c r="T199" s="312"/>
      <c r="U199" s="312"/>
      <c r="V199" s="312"/>
      <c r="W199" s="312"/>
      <c r="X199" s="312"/>
      <c r="Y199" s="312"/>
      <c r="Z199" s="312"/>
      <c r="AA199" s="312"/>
    </row>
    <row r="200" spans="1:27" ht="24" customHeight="1">
      <c r="A200" s="312"/>
      <c r="B200" s="312"/>
      <c r="C200" s="312"/>
      <c r="D200" s="312"/>
      <c r="E200" s="312"/>
      <c r="F200" s="312"/>
      <c r="G200" s="312"/>
      <c r="P200" s="312"/>
      <c r="Q200" s="312"/>
      <c r="R200" s="312"/>
      <c r="S200" s="312"/>
      <c r="T200" s="312"/>
      <c r="U200" s="312"/>
      <c r="V200" s="312"/>
      <c r="W200" s="312"/>
      <c r="X200" s="312"/>
      <c r="Y200" s="312"/>
      <c r="Z200" s="312"/>
      <c r="AA200" s="312"/>
    </row>
    <row r="201" spans="1:27" ht="24" customHeight="1">
      <c r="A201" s="312"/>
      <c r="B201" s="312"/>
      <c r="C201" s="312"/>
      <c r="D201" s="312"/>
      <c r="E201" s="312"/>
      <c r="F201" s="312"/>
      <c r="G201" s="312"/>
      <c r="P201" s="312"/>
      <c r="Q201" s="312"/>
      <c r="R201" s="312"/>
      <c r="S201" s="312"/>
      <c r="T201" s="312"/>
      <c r="U201" s="312"/>
      <c r="V201" s="312"/>
      <c r="W201" s="312"/>
      <c r="X201" s="312"/>
      <c r="Y201" s="312"/>
      <c r="Z201" s="312"/>
      <c r="AA201" s="312"/>
    </row>
    <row r="202" spans="1:27" ht="24" customHeight="1">
      <c r="A202" s="312"/>
      <c r="B202" s="312"/>
      <c r="C202" s="312"/>
      <c r="D202" s="312"/>
      <c r="E202" s="312"/>
      <c r="F202" s="312"/>
      <c r="G202" s="312"/>
      <c r="P202" s="312"/>
      <c r="Q202" s="312"/>
      <c r="R202" s="312"/>
      <c r="S202" s="312"/>
      <c r="T202" s="312"/>
      <c r="U202" s="312"/>
      <c r="V202" s="312"/>
      <c r="W202" s="312"/>
      <c r="X202" s="312"/>
      <c r="Y202" s="312"/>
      <c r="Z202" s="312"/>
      <c r="AA202" s="312"/>
    </row>
    <row r="203" spans="1:27" ht="24" customHeight="1">
      <c r="A203" s="312"/>
      <c r="B203" s="312"/>
      <c r="C203" s="312"/>
      <c r="D203" s="312"/>
      <c r="E203" s="312"/>
      <c r="F203" s="312"/>
      <c r="G203" s="312"/>
      <c r="P203" s="312"/>
      <c r="Q203" s="312"/>
      <c r="R203" s="312"/>
      <c r="S203" s="312"/>
      <c r="T203" s="312"/>
      <c r="U203" s="312"/>
      <c r="V203" s="312"/>
      <c r="W203" s="312"/>
      <c r="X203" s="312"/>
      <c r="Y203" s="312"/>
      <c r="Z203" s="312"/>
      <c r="AA203" s="312"/>
    </row>
    <row r="204" spans="1:27" ht="24" customHeight="1">
      <c r="A204" s="312"/>
      <c r="B204" s="312"/>
      <c r="C204" s="312"/>
      <c r="D204" s="312"/>
      <c r="E204" s="312"/>
      <c r="F204" s="312"/>
      <c r="G204" s="312"/>
      <c r="P204" s="312"/>
      <c r="Q204" s="312"/>
      <c r="R204" s="312"/>
      <c r="S204" s="312"/>
      <c r="T204" s="312"/>
      <c r="U204" s="312"/>
      <c r="V204" s="312"/>
      <c r="W204" s="312"/>
      <c r="X204" s="312"/>
      <c r="Y204" s="312"/>
      <c r="Z204" s="312"/>
      <c r="AA204" s="312"/>
    </row>
    <row r="205" spans="1:27" ht="24" customHeight="1">
      <c r="A205" s="312"/>
      <c r="B205" s="312"/>
      <c r="C205" s="312"/>
      <c r="D205" s="312"/>
      <c r="E205" s="312"/>
      <c r="F205" s="312"/>
      <c r="G205" s="312"/>
      <c r="P205" s="312"/>
      <c r="Q205" s="312"/>
      <c r="R205" s="312"/>
      <c r="S205" s="312"/>
      <c r="T205" s="312"/>
      <c r="U205" s="312"/>
      <c r="V205" s="312"/>
      <c r="W205" s="312"/>
      <c r="X205" s="312"/>
      <c r="Y205" s="312"/>
      <c r="Z205" s="312"/>
      <c r="AA205" s="312"/>
    </row>
    <row r="206" spans="1:27" ht="24" customHeight="1">
      <c r="A206" s="312"/>
      <c r="B206" s="312"/>
      <c r="C206" s="312"/>
      <c r="D206" s="312"/>
      <c r="E206" s="312"/>
      <c r="F206" s="312"/>
      <c r="G206" s="312"/>
      <c r="P206" s="312"/>
      <c r="Q206" s="312"/>
      <c r="R206" s="312"/>
      <c r="S206" s="312"/>
      <c r="T206" s="312"/>
      <c r="U206" s="312"/>
      <c r="V206" s="312"/>
      <c r="W206" s="312"/>
      <c r="X206" s="312"/>
      <c r="Y206" s="312"/>
      <c r="Z206" s="312"/>
      <c r="AA206" s="312"/>
    </row>
    <row r="207" spans="1:27" ht="24" customHeight="1">
      <c r="A207" s="312"/>
      <c r="B207" s="312"/>
      <c r="C207" s="312"/>
      <c r="D207" s="312"/>
      <c r="E207" s="312"/>
      <c r="F207" s="312"/>
      <c r="G207" s="312"/>
      <c r="P207" s="312"/>
      <c r="Q207" s="312"/>
      <c r="R207" s="312"/>
      <c r="S207" s="312"/>
      <c r="T207" s="312"/>
      <c r="U207" s="312"/>
      <c r="V207" s="312"/>
      <c r="W207" s="312"/>
      <c r="X207" s="312"/>
      <c r="Y207" s="312"/>
      <c r="Z207" s="312"/>
      <c r="AA207" s="312"/>
    </row>
    <row r="208" spans="1:27" ht="24" customHeight="1">
      <c r="A208" s="312"/>
      <c r="B208" s="312"/>
      <c r="C208" s="312"/>
      <c r="D208" s="312"/>
      <c r="E208" s="312"/>
      <c r="F208" s="312"/>
      <c r="G208" s="312"/>
      <c r="P208" s="312"/>
      <c r="Q208" s="312"/>
      <c r="R208" s="312"/>
      <c r="S208" s="312"/>
      <c r="T208" s="312"/>
      <c r="U208" s="312"/>
      <c r="V208" s="312"/>
      <c r="W208" s="312"/>
      <c r="X208" s="312"/>
      <c r="Y208" s="312"/>
      <c r="Z208" s="312"/>
      <c r="AA208" s="312"/>
    </row>
    <row r="209" spans="1:27" ht="24" customHeight="1">
      <c r="A209" s="312"/>
      <c r="B209" s="312"/>
      <c r="C209" s="312"/>
      <c r="D209" s="312"/>
      <c r="E209" s="312"/>
      <c r="F209" s="312"/>
      <c r="G209" s="312"/>
      <c r="P209" s="312"/>
      <c r="Q209" s="312"/>
      <c r="R209" s="312"/>
      <c r="S209" s="312"/>
      <c r="T209" s="312"/>
      <c r="U209" s="312"/>
      <c r="V209" s="312"/>
      <c r="W209" s="312"/>
      <c r="X209" s="312"/>
      <c r="Y209" s="312"/>
      <c r="Z209" s="312"/>
      <c r="AA209" s="312"/>
    </row>
    <row r="210" spans="1:27" ht="24" customHeight="1">
      <c r="A210" s="312"/>
      <c r="B210" s="312"/>
      <c r="C210" s="312"/>
      <c r="D210" s="312"/>
      <c r="E210" s="312"/>
      <c r="F210" s="312"/>
      <c r="G210" s="312"/>
      <c r="P210" s="312"/>
      <c r="Q210" s="312"/>
      <c r="R210" s="312"/>
      <c r="S210" s="312"/>
      <c r="T210" s="312"/>
      <c r="U210" s="312"/>
      <c r="V210" s="312"/>
      <c r="W210" s="312"/>
      <c r="X210" s="312"/>
      <c r="Y210" s="312"/>
      <c r="Z210" s="312"/>
      <c r="AA210" s="312"/>
    </row>
    <row r="211" spans="1:27" ht="24" customHeight="1">
      <c r="A211" s="312"/>
      <c r="B211" s="312"/>
      <c r="C211" s="312"/>
      <c r="D211" s="312"/>
      <c r="E211" s="312"/>
      <c r="F211" s="312"/>
      <c r="G211" s="312"/>
      <c r="P211" s="312"/>
      <c r="Q211" s="312"/>
      <c r="R211" s="312"/>
      <c r="S211" s="312"/>
      <c r="T211" s="312"/>
      <c r="U211" s="312"/>
      <c r="V211" s="312"/>
      <c r="W211" s="312"/>
      <c r="X211" s="312"/>
      <c r="Y211" s="312"/>
      <c r="Z211" s="312"/>
      <c r="AA211" s="312"/>
    </row>
    <row r="212" spans="1:27" ht="24" customHeight="1">
      <c r="A212" s="312"/>
      <c r="B212" s="312"/>
      <c r="C212" s="312"/>
      <c r="D212" s="312"/>
      <c r="E212" s="312"/>
      <c r="F212" s="312"/>
      <c r="G212" s="312"/>
      <c r="P212" s="312"/>
      <c r="Q212" s="312"/>
      <c r="R212" s="312"/>
      <c r="S212" s="312"/>
      <c r="T212" s="312"/>
      <c r="U212" s="312"/>
      <c r="V212" s="312"/>
      <c r="W212" s="312"/>
      <c r="X212" s="312"/>
      <c r="Y212" s="312"/>
      <c r="Z212" s="312"/>
      <c r="AA212" s="312"/>
    </row>
    <row r="213" spans="1:27" ht="24" customHeight="1">
      <c r="A213" s="312"/>
      <c r="B213" s="312"/>
      <c r="C213" s="312"/>
      <c r="D213" s="312"/>
      <c r="E213" s="312"/>
      <c r="F213" s="312"/>
      <c r="G213" s="312"/>
      <c r="P213" s="312"/>
      <c r="Q213" s="312"/>
      <c r="R213" s="312"/>
      <c r="S213" s="312"/>
      <c r="T213" s="312"/>
      <c r="U213" s="312"/>
      <c r="V213" s="312"/>
      <c r="W213" s="312"/>
      <c r="X213" s="312"/>
      <c r="Y213" s="312"/>
      <c r="Z213" s="312"/>
      <c r="AA213" s="312"/>
    </row>
    <row r="214" spans="1:27" ht="24" customHeight="1">
      <c r="A214" s="312"/>
      <c r="B214" s="312"/>
      <c r="C214" s="312"/>
      <c r="D214" s="312"/>
      <c r="E214" s="312"/>
      <c r="F214" s="312"/>
      <c r="G214" s="312"/>
      <c r="P214" s="312"/>
      <c r="Q214" s="312"/>
      <c r="R214" s="312"/>
      <c r="S214" s="312"/>
      <c r="T214" s="312"/>
      <c r="U214" s="312"/>
      <c r="V214" s="312"/>
      <c r="W214" s="312"/>
      <c r="X214" s="312"/>
      <c r="Y214" s="312"/>
      <c r="Z214" s="312"/>
      <c r="AA214" s="312"/>
    </row>
    <row r="215" spans="1:27" ht="14.25">
      <c r="A215" s="312"/>
      <c r="B215" s="312"/>
      <c r="C215" s="312"/>
      <c r="D215" s="312"/>
      <c r="E215" s="312"/>
      <c r="F215" s="312"/>
      <c r="G215" s="312"/>
      <c r="P215" s="312"/>
      <c r="Q215" s="312"/>
      <c r="R215" s="312"/>
      <c r="S215" s="312"/>
      <c r="T215" s="312"/>
      <c r="U215" s="312"/>
      <c r="V215" s="312"/>
      <c r="W215" s="312"/>
      <c r="X215" s="312"/>
      <c r="Y215" s="312"/>
      <c r="Z215" s="312"/>
      <c r="AA215" s="312"/>
    </row>
    <row r="216" spans="1:27" ht="14.25">
      <c r="A216" s="312"/>
      <c r="B216" s="312"/>
      <c r="C216" s="312"/>
      <c r="D216" s="312"/>
      <c r="E216" s="312"/>
      <c r="F216" s="312"/>
      <c r="G216" s="312"/>
      <c r="P216" s="312"/>
      <c r="Q216" s="312"/>
      <c r="R216" s="312"/>
      <c r="S216" s="312"/>
      <c r="T216" s="312"/>
      <c r="U216" s="312"/>
      <c r="V216" s="312"/>
      <c r="W216" s="312"/>
      <c r="X216" s="312"/>
      <c r="Y216" s="312"/>
      <c r="Z216" s="312"/>
      <c r="AA216" s="312"/>
    </row>
    <row r="217" spans="1:27" ht="14.25">
      <c r="A217" s="312"/>
      <c r="B217" s="312"/>
      <c r="C217" s="312"/>
      <c r="D217" s="312"/>
      <c r="E217" s="312"/>
      <c r="F217" s="312"/>
      <c r="G217" s="312"/>
      <c r="P217" s="312"/>
      <c r="Q217" s="312"/>
      <c r="R217" s="312"/>
      <c r="S217" s="312"/>
      <c r="T217" s="312"/>
      <c r="U217" s="312"/>
      <c r="V217" s="312"/>
      <c r="W217" s="312"/>
      <c r="X217" s="312"/>
      <c r="Y217" s="312"/>
      <c r="Z217" s="312"/>
      <c r="AA217" s="312"/>
    </row>
    <row r="218" spans="1:27" ht="14.25">
      <c r="A218" s="312"/>
      <c r="B218" s="312"/>
      <c r="C218" s="312"/>
      <c r="D218" s="312"/>
      <c r="E218" s="312"/>
      <c r="F218" s="312"/>
      <c r="G218" s="312"/>
      <c r="P218" s="312"/>
      <c r="Q218" s="312"/>
      <c r="R218" s="312"/>
      <c r="S218" s="312"/>
      <c r="T218" s="312"/>
      <c r="U218" s="312"/>
      <c r="V218" s="312"/>
      <c r="W218" s="312"/>
      <c r="X218" s="312"/>
      <c r="Y218" s="312"/>
      <c r="Z218" s="312"/>
      <c r="AA218" s="312"/>
    </row>
    <row r="219" spans="1:27" ht="14.25">
      <c r="A219" s="312"/>
      <c r="B219" s="312"/>
      <c r="C219" s="312"/>
      <c r="D219" s="312"/>
      <c r="E219" s="312"/>
      <c r="F219" s="312"/>
      <c r="G219" s="312"/>
      <c r="P219" s="312"/>
      <c r="Q219" s="312"/>
      <c r="R219" s="312"/>
      <c r="S219" s="312"/>
      <c r="T219" s="312"/>
      <c r="U219" s="312"/>
      <c r="V219" s="312"/>
      <c r="W219" s="312"/>
      <c r="X219" s="312"/>
      <c r="Y219" s="312"/>
      <c r="Z219" s="312"/>
      <c r="AA219" s="312"/>
    </row>
    <row r="220" spans="1:27" ht="14.25">
      <c r="A220" s="312"/>
      <c r="B220" s="312"/>
      <c r="C220" s="312"/>
      <c r="D220" s="312"/>
      <c r="E220" s="312"/>
      <c r="F220" s="312"/>
      <c r="G220" s="312"/>
      <c r="P220" s="312"/>
      <c r="Q220" s="312"/>
      <c r="R220" s="312"/>
      <c r="S220" s="312"/>
      <c r="T220" s="312"/>
      <c r="U220" s="312"/>
      <c r="V220" s="312"/>
      <c r="W220" s="312"/>
      <c r="X220" s="312"/>
      <c r="Y220" s="312"/>
      <c r="Z220" s="312"/>
      <c r="AA220" s="312"/>
    </row>
    <row r="221" spans="1:27" ht="14.25">
      <c r="A221" s="312"/>
      <c r="B221" s="312"/>
      <c r="C221" s="312"/>
      <c r="D221" s="312"/>
      <c r="E221" s="312"/>
      <c r="F221" s="312"/>
      <c r="G221" s="312"/>
      <c r="P221" s="312"/>
      <c r="Q221" s="312"/>
      <c r="R221" s="312"/>
      <c r="S221" s="312"/>
      <c r="T221" s="312"/>
      <c r="U221" s="312"/>
      <c r="V221" s="312"/>
      <c r="W221" s="312"/>
      <c r="X221" s="312"/>
      <c r="Y221" s="312"/>
      <c r="Z221" s="312"/>
      <c r="AA221" s="312"/>
    </row>
    <row r="222" spans="1:27" ht="14.25">
      <c r="A222" s="312"/>
      <c r="B222" s="312"/>
      <c r="C222" s="312"/>
      <c r="D222" s="312"/>
      <c r="E222" s="312"/>
      <c r="F222" s="312"/>
      <c r="G222" s="312"/>
      <c r="P222" s="312"/>
      <c r="Q222" s="312"/>
      <c r="R222" s="312"/>
      <c r="S222" s="312"/>
      <c r="T222" s="312"/>
      <c r="U222" s="312"/>
      <c r="V222" s="312"/>
      <c r="W222" s="312"/>
      <c r="X222" s="312"/>
      <c r="Y222" s="312"/>
      <c r="Z222" s="312"/>
      <c r="AA222" s="312"/>
    </row>
    <row r="223" spans="1:27" ht="14.25">
      <c r="A223" s="312"/>
      <c r="B223" s="312"/>
      <c r="C223" s="312"/>
      <c r="D223" s="312"/>
      <c r="E223" s="312"/>
      <c r="F223" s="312"/>
      <c r="G223" s="312"/>
      <c r="P223" s="312"/>
      <c r="Q223" s="312"/>
      <c r="R223" s="312"/>
      <c r="S223" s="312"/>
      <c r="T223" s="312"/>
      <c r="U223" s="312"/>
      <c r="V223" s="312"/>
      <c r="W223" s="312"/>
      <c r="X223" s="312"/>
      <c r="Y223" s="312"/>
      <c r="Z223" s="312"/>
      <c r="AA223" s="312"/>
    </row>
    <row r="224" spans="1:27" ht="14.25">
      <c r="A224" s="312"/>
      <c r="B224" s="312"/>
      <c r="C224" s="312"/>
      <c r="D224" s="312"/>
      <c r="E224" s="312"/>
      <c r="F224" s="312"/>
      <c r="G224" s="312"/>
      <c r="P224" s="312"/>
      <c r="Q224" s="312"/>
      <c r="R224" s="312"/>
      <c r="S224" s="312"/>
      <c r="T224" s="312"/>
      <c r="U224" s="312"/>
      <c r="V224" s="312"/>
      <c r="W224" s="312"/>
      <c r="X224" s="312"/>
      <c r="Y224" s="312"/>
      <c r="Z224" s="312"/>
      <c r="AA224" s="312"/>
    </row>
  </sheetData>
  <mergeCells count="109">
    <mergeCell ref="A82:A88"/>
    <mergeCell ref="A89:A92"/>
    <mergeCell ref="B80:B81"/>
    <mergeCell ref="A80:A81"/>
    <mergeCell ref="A19:A34"/>
    <mergeCell ref="B38:B42"/>
    <mergeCell ref="C38:C42"/>
    <mergeCell ref="D38:D42"/>
    <mergeCell ref="C26:G26"/>
    <mergeCell ref="C25:G25"/>
    <mergeCell ref="C80:G81"/>
    <mergeCell ref="A37:A50"/>
    <mergeCell ref="F43:G47"/>
    <mergeCell ref="C34:G34"/>
    <mergeCell ref="C33:G33"/>
    <mergeCell ref="C32:G32"/>
    <mergeCell ref="C31:G31"/>
    <mergeCell ref="C30:G30"/>
    <mergeCell ref="C29:G29"/>
    <mergeCell ref="C28:G28"/>
    <mergeCell ref="C27:G27"/>
    <mergeCell ref="A8:A17"/>
    <mergeCell ref="C17:G17"/>
    <mergeCell ref="C16:G16"/>
    <mergeCell ref="C15:G15"/>
    <mergeCell ref="C14:G14"/>
    <mergeCell ref="C13:G13"/>
    <mergeCell ref="C12:G12"/>
    <mergeCell ref="C11:G11"/>
    <mergeCell ref="C10:G10"/>
    <mergeCell ref="C9:G9"/>
    <mergeCell ref="C8:G8"/>
    <mergeCell ref="C83:G83"/>
    <mergeCell ref="C82:G82"/>
    <mergeCell ref="C53:G57"/>
    <mergeCell ref="F38:G42"/>
    <mergeCell ref="F37:G37"/>
    <mergeCell ref="F36:G36"/>
    <mergeCell ref="E43:E47"/>
    <mergeCell ref="D43:D47"/>
    <mergeCell ref="B43:B47"/>
    <mergeCell ref="C43:C47"/>
    <mergeCell ref="E38:E42"/>
    <mergeCell ref="C92:G92"/>
    <mergeCell ref="C91:G91"/>
    <mergeCell ref="C90:G90"/>
    <mergeCell ref="C89:G89"/>
    <mergeCell ref="C88:G88"/>
    <mergeCell ref="C87:G87"/>
    <mergeCell ref="C86:G86"/>
    <mergeCell ref="C85:G85"/>
    <mergeCell ref="C84:G84"/>
    <mergeCell ref="G65:G79"/>
    <mergeCell ref="C74:C76"/>
    <mergeCell ref="B74:B76"/>
    <mergeCell ref="F74:F76"/>
    <mergeCell ref="D74:E76"/>
    <mergeCell ref="B77:B79"/>
    <mergeCell ref="C77:C79"/>
    <mergeCell ref="F77:F79"/>
    <mergeCell ref="D77:E79"/>
    <mergeCell ref="A65:A79"/>
    <mergeCell ref="C70:C73"/>
    <mergeCell ref="B70:B73"/>
    <mergeCell ref="F70:F73"/>
    <mergeCell ref="D70:E73"/>
    <mergeCell ref="H64:R69"/>
    <mergeCell ref="H55:R63"/>
    <mergeCell ref="I16:J18"/>
    <mergeCell ref="I13:J15"/>
    <mergeCell ref="I19:J21"/>
    <mergeCell ref="I22:J24"/>
    <mergeCell ref="F65:F69"/>
    <mergeCell ref="D65:E69"/>
    <mergeCell ref="E51:G51"/>
    <mergeCell ref="E52:G52"/>
    <mergeCell ref="B65:B69"/>
    <mergeCell ref="C65:C69"/>
    <mergeCell ref="B61:B64"/>
    <mergeCell ref="C61:C64"/>
    <mergeCell ref="D61:D64"/>
    <mergeCell ref="E61:E64"/>
    <mergeCell ref="F61:G64"/>
    <mergeCell ref="B58:B60"/>
    <mergeCell ref="C58:C60"/>
    <mergeCell ref="A2:A6"/>
    <mergeCell ref="H9:R9"/>
    <mergeCell ref="I10:J10"/>
    <mergeCell ref="H25:M30"/>
    <mergeCell ref="N29:O29"/>
    <mergeCell ref="N30:O30"/>
    <mergeCell ref="H31:R42"/>
    <mergeCell ref="H43:R54"/>
    <mergeCell ref="H1:R8"/>
    <mergeCell ref="A7:G7"/>
    <mergeCell ref="A18:G18"/>
    <mergeCell ref="A35:G35"/>
    <mergeCell ref="A51:A64"/>
    <mergeCell ref="E48:G48"/>
    <mergeCell ref="E49:G49"/>
    <mergeCell ref="E50:G50"/>
    <mergeCell ref="D58:D60"/>
    <mergeCell ref="E58:E60"/>
    <mergeCell ref="F58:G60"/>
    <mergeCell ref="A1:G1"/>
    <mergeCell ref="B20:G24"/>
    <mergeCell ref="B19:G19"/>
    <mergeCell ref="B3:G6"/>
    <mergeCell ref="B2:G2"/>
  </mergeCells>
  <phoneticPr fontId="140" type="noConversion"/>
  <hyperlinks>
    <hyperlink ref="H1" r:id="rId1" xr:uid="{00000000-0004-0000-0900-000000000000}"/>
    <hyperlink ref="B3" r:id="rId2" xr:uid="{00000000-0004-0000-0900-000001000000}"/>
    <hyperlink ref="B20" r:id="rId3" xr:uid="{00000000-0004-0000-0900-000002000000}"/>
    <hyperlink ref="H25" r:id="rId4" xr:uid="{00000000-0004-0000-0900-000003000000}"/>
  </hyperlinks>
  <pageMargins left="0.7" right="0.7" top="0.75" bottom="0.75" header="0.3" footer="0.3"/>
  <legacyDrawing r:id="rId5"/>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FF"/>
  </sheetPr>
  <dimension ref="A1:AJ32"/>
  <sheetViews>
    <sheetView workbookViewId="0"/>
  </sheetViews>
  <sheetFormatPr defaultRowHeight="12.75"/>
  <cols>
    <col min="1" max="35" width="3.85546875" customWidth="1"/>
    <col min="36" max="36" width="60.42578125" customWidth="1"/>
  </cols>
  <sheetData>
    <row r="1" spans="1:36" ht="25.9" customHeight="1">
      <c r="A1" s="59"/>
      <c r="B1" s="59"/>
      <c r="C1" s="60" t="s">
        <v>441</v>
      </c>
      <c r="D1" s="59"/>
      <c r="E1" s="59"/>
      <c r="F1" s="59"/>
      <c r="G1" s="59"/>
      <c r="H1" s="59"/>
      <c r="I1" s="59"/>
      <c r="J1" s="59"/>
      <c r="K1" s="59"/>
      <c r="L1" s="59"/>
      <c r="M1" s="59"/>
      <c r="N1" s="59"/>
      <c r="O1" s="59"/>
      <c r="P1" s="59"/>
      <c r="Q1" s="59"/>
      <c r="R1" s="59"/>
      <c r="S1" s="59"/>
      <c r="T1" s="59"/>
      <c r="U1" s="59"/>
      <c r="V1" s="59"/>
      <c r="W1" s="60" t="s">
        <v>441</v>
      </c>
      <c r="X1" s="59"/>
      <c r="Y1" s="59"/>
      <c r="Z1" s="59"/>
      <c r="AA1" s="59"/>
      <c r="AB1" s="59"/>
      <c r="AC1" s="59"/>
      <c r="AD1" s="59"/>
      <c r="AE1" s="59"/>
      <c r="AF1" s="59"/>
      <c r="AG1" s="59"/>
      <c r="AH1" s="59"/>
      <c r="AI1" s="59"/>
      <c r="AJ1" s="61"/>
    </row>
    <row r="2" spans="1:36" ht="25.9" customHeight="1">
      <c r="A2" s="59"/>
      <c r="B2" s="59"/>
      <c r="C2" s="59" t="s">
        <v>442</v>
      </c>
      <c r="D2" s="59"/>
      <c r="E2" s="59"/>
      <c r="F2" s="59"/>
      <c r="G2" s="59"/>
      <c r="H2" s="59"/>
      <c r="I2" s="59"/>
      <c r="J2" s="59"/>
      <c r="K2" s="59"/>
      <c r="L2" s="59"/>
      <c r="M2" s="59"/>
      <c r="N2" s="59"/>
      <c r="O2" s="59"/>
      <c r="P2" s="59"/>
      <c r="Q2" s="59"/>
      <c r="R2" s="59"/>
      <c r="S2" s="59"/>
      <c r="T2" s="59"/>
      <c r="U2" s="59"/>
      <c r="V2" s="59"/>
      <c r="W2" s="59" t="s">
        <v>442</v>
      </c>
      <c r="X2" s="59"/>
      <c r="Y2" s="59"/>
      <c r="Z2" s="59"/>
      <c r="AA2" s="59"/>
      <c r="AB2" s="59"/>
      <c r="AC2" s="59"/>
      <c r="AD2" s="59"/>
      <c r="AE2" s="59"/>
      <c r="AF2" s="59"/>
      <c r="AG2" s="59"/>
      <c r="AH2" s="59"/>
      <c r="AI2" s="59"/>
      <c r="AJ2" s="61"/>
    </row>
    <row r="3" spans="1:36" ht="25.9" customHeight="1">
      <c r="A3" s="59"/>
      <c r="B3" s="59"/>
      <c r="C3" s="62"/>
      <c r="D3" s="59"/>
      <c r="E3" s="59"/>
      <c r="F3" s="59"/>
      <c r="G3" s="62"/>
      <c r="H3" s="59" t="s">
        <v>443</v>
      </c>
      <c r="I3" s="62"/>
      <c r="J3" s="59" t="s">
        <v>443</v>
      </c>
      <c r="K3" s="62"/>
      <c r="L3" s="59" t="s">
        <v>443</v>
      </c>
      <c r="M3" s="62"/>
      <c r="N3" s="59" t="s">
        <v>443</v>
      </c>
      <c r="O3" s="62"/>
      <c r="P3" s="59" t="s">
        <v>443</v>
      </c>
      <c r="Q3" s="62"/>
      <c r="R3" s="59" t="s">
        <v>443</v>
      </c>
      <c r="S3" s="62"/>
      <c r="T3" s="59"/>
      <c r="U3" s="59"/>
      <c r="V3" s="59"/>
      <c r="W3" s="62"/>
      <c r="X3" s="59"/>
      <c r="Y3" s="59"/>
      <c r="Z3" s="59"/>
      <c r="AA3" s="59"/>
      <c r="AB3" s="59"/>
      <c r="AC3" s="59"/>
      <c r="AD3" s="59"/>
      <c r="AE3" s="59"/>
      <c r="AF3" s="59"/>
      <c r="AG3" s="59"/>
      <c r="AH3" s="59"/>
      <c r="AI3" s="59"/>
      <c r="AJ3" s="61"/>
    </row>
    <row r="4" spans="1:36" ht="25.9" customHeight="1">
      <c r="A4" s="59"/>
      <c r="B4" s="59"/>
      <c r="C4" s="59" t="s">
        <v>442</v>
      </c>
      <c r="D4" s="59"/>
      <c r="E4" s="59"/>
      <c r="F4" s="59"/>
      <c r="G4" s="59" t="s">
        <v>442</v>
      </c>
      <c r="H4" s="59"/>
      <c r="I4" s="59"/>
      <c r="J4" s="59"/>
      <c r="K4" s="59" t="s">
        <v>442</v>
      </c>
      <c r="L4" s="59"/>
      <c r="M4" s="59"/>
      <c r="N4" s="59"/>
      <c r="O4" s="59"/>
      <c r="P4" s="59"/>
      <c r="Q4" s="59"/>
      <c r="R4" s="59"/>
      <c r="S4" s="59" t="s">
        <v>442</v>
      </c>
      <c r="T4" s="59"/>
      <c r="U4" s="59"/>
      <c r="V4" s="59"/>
      <c r="W4" s="59" t="s">
        <v>442</v>
      </c>
      <c r="X4" s="59"/>
      <c r="Y4" s="59"/>
      <c r="Z4" s="59"/>
      <c r="AA4" s="59"/>
      <c r="AB4" s="59"/>
      <c r="AC4" s="59"/>
      <c r="AD4" s="59"/>
      <c r="AE4" s="59"/>
      <c r="AF4" s="59"/>
      <c r="AG4" s="59"/>
      <c r="AH4" s="59"/>
      <c r="AI4" s="59"/>
      <c r="AJ4" s="61"/>
    </row>
    <row r="5" spans="1:36" ht="25.9" customHeight="1">
      <c r="A5" s="59"/>
      <c r="B5" s="59"/>
      <c r="C5" s="62"/>
      <c r="D5" s="59" t="s">
        <v>443</v>
      </c>
      <c r="E5" s="62"/>
      <c r="F5" s="59" t="s">
        <v>443</v>
      </c>
      <c r="G5" s="62"/>
      <c r="H5" s="59"/>
      <c r="I5" s="59"/>
      <c r="J5" s="59"/>
      <c r="K5" s="62"/>
      <c r="L5" s="59"/>
      <c r="M5" s="59"/>
      <c r="N5" s="59"/>
      <c r="O5" s="59"/>
      <c r="P5" s="59"/>
      <c r="Q5" s="59"/>
      <c r="R5" s="59"/>
      <c r="S5" s="62"/>
      <c r="T5" s="59" t="s">
        <v>443</v>
      </c>
      <c r="U5" s="62"/>
      <c r="V5" s="59" t="s">
        <v>443</v>
      </c>
      <c r="W5" s="62"/>
      <c r="X5" s="59" t="s">
        <v>443</v>
      </c>
      <c r="Y5" s="62"/>
      <c r="Z5" s="59" t="s">
        <v>443</v>
      </c>
      <c r="AA5" s="62"/>
      <c r="AB5" s="59"/>
      <c r="AC5" s="59"/>
      <c r="AD5" s="59"/>
      <c r="AE5" s="59"/>
      <c r="AF5" s="59"/>
      <c r="AG5" s="59"/>
      <c r="AH5" s="59"/>
      <c r="AI5" s="59"/>
      <c r="AJ5" s="63" t="s">
        <v>444</v>
      </c>
    </row>
    <row r="6" spans="1:36" ht="25.9" customHeight="1">
      <c r="A6" s="59"/>
      <c r="B6" s="59"/>
      <c r="C6" s="59"/>
      <c r="D6" s="59"/>
      <c r="E6" s="59"/>
      <c r="F6" s="59"/>
      <c r="G6" s="59"/>
      <c r="H6" s="59"/>
      <c r="I6" s="59"/>
      <c r="J6" s="59"/>
      <c r="K6" s="59" t="s">
        <v>442</v>
      </c>
      <c r="L6" s="59"/>
      <c r="M6" s="59"/>
      <c r="N6" s="59"/>
      <c r="O6" s="59"/>
      <c r="P6" s="59"/>
      <c r="Q6" s="59"/>
      <c r="R6" s="59"/>
      <c r="S6" s="59" t="s">
        <v>442</v>
      </c>
      <c r="T6" s="59"/>
      <c r="U6" s="59"/>
      <c r="V6" s="59"/>
      <c r="W6" s="59"/>
      <c r="X6" s="59"/>
      <c r="Y6" s="59"/>
      <c r="Z6" s="59"/>
      <c r="AA6" s="59" t="s">
        <v>442</v>
      </c>
      <c r="AB6" s="59"/>
      <c r="AC6" s="59"/>
      <c r="AD6" s="59"/>
      <c r="AE6" s="59"/>
      <c r="AF6" s="59"/>
      <c r="AG6" s="59"/>
      <c r="AH6" s="59"/>
      <c r="AI6" s="59"/>
      <c r="AJ6" s="63" t="s">
        <v>445</v>
      </c>
    </row>
    <row r="7" spans="1:36" ht="25.9" customHeight="1">
      <c r="A7" s="59"/>
      <c r="B7" s="59"/>
      <c r="C7" s="59"/>
      <c r="D7" s="59"/>
      <c r="E7" s="59"/>
      <c r="F7" s="59"/>
      <c r="G7" s="59"/>
      <c r="H7" s="59"/>
      <c r="I7" s="60" t="s">
        <v>446</v>
      </c>
      <c r="J7" s="59" t="s">
        <v>443</v>
      </c>
      <c r="K7" s="62"/>
      <c r="L7" s="59" t="s">
        <v>443</v>
      </c>
      <c r="M7" s="62"/>
      <c r="N7" s="59" t="s">
        <v>443</v>
      </c>
      <c r="O7" s="62"/>
      <c r="P7" s="59" t="s">
        <v>443</v>
      </c>
      <c r="Q7" s="62"/>
      <c r="R7" s="59" t="s">
        <v>443</v>
      </c>
      <c r="S7" s="62"/>
      <c r="T7" s="59"/>
      <c r="U7" s="59"/>
      <c r="V7" s="59"/>
      <c r="W7" s="59"/>
      <c r="X7" s="59"/>
      <c r="Y7" s="59"/>
      <c r="Z7" s="59"/>
      <c r="AA7" s="62"/>
      <c r="AB7" s="59"/>
      <c r="AC7" s="59"/>
      <c r="AD7" s="59"/>
      <c r="AE7" s="59"/>
      <c r="AF7" s="59"/>
      <c r="AG7" s="59"/>
      <c r="AH7" s="59"/>
      <c r="AI7" s="59"/>
      <c r="AJ7" s="63" t="s">
        <v>447</v>
      </c>
    </row>
    <row r="8" spans="1:36" ht="25.9" customHeight="1">
      <c r="A8" s="59"/>
      <c r="B8" s="59"/>
      <c r="C8" s="59"/>
      <c r="D8" s="59"/>
      <c r="E8" s="59"/>
      <c r="F8" s="59"/>
      <c r="G8" s="59"/>
      <c r="H8" s="59"/>
      <c r="I8" s="59"/>
      <c r="J8" s="59"/>
      <c r="K8" s="59" t="s">
        <v>442</v>
      </c>
      <c r="L8" s="59"/>
      <c r="M8" s="59"/>
      <c r="N8" s="59"/>
      <c r="O8" s="59"/>
      <c r="P8" s="59"/>
      <c r="Q8" s="59"/>
      <c r="R8" s="59"/>
      <c r="S8" s="59" t="s">
        <v>442</v>
      </c>
      <c r="T8" s="59"/>
      <c r="U8" s="59"/>
      <c r="V8" s="59"/>
      <c r="W8" s="59"/>
      <c r="X8" s="59"/>
      <c r="Y8" s="59"/>
      <c r="Z8" s="59"/>
      <c r="AA8" s="59" t="s">
        <v>442</v>
      </c>
      <c r="AB8" s="59"/>
      <c r="AC8" s="59"/>
      <c r="AD8" s="59"/>
      <c r="AE8" s="59"/>
      <c r="AF8" s="59"/>
      <c r="AG8" s="59"/>
      <c r="AH8" s="59"/>
      <c r="AI8" s="59"/>
      <c r="AJ8" s="63" t="s">
        <v>448</v>
      </c>
    </row>
    <row r="9" spans="1:36" ht="25.9" customHeight="1">
      <c r="A9" s="59">
        <v>0</v>
      </c>
      <c r="B9" s="59" t="s">
        <v>443</v>
      </c>
      <c r="C9" s="62"/>
      <c r="D9" s="59"/>
      <c r="E9" s="59"/>
      <c r="F9" s="59"/>
      <c r="G9" s="62"/>
      <c r="H9" s="59" t="s">
        <v>443</v>
      </c>
      <c r="I9" s="62"/>
      <c r="J9" s="59" t="s">
        <v>443</v>
      </c>
      <c r="K9" s="62"/>
      <c r="L9" s="59"/>
      <c r="M9" s="59"/>
      <c r="N9" s="59"/>
      <c r="O9" s="59"/>
      <c r="P9" s="59"/>
      <c r="Q9" s="59"/>
      <c r="R9" s="59"/>
      <c r="S9" s="60" t="s">
        <v>449</v>
      </c>
      <c r="T9" s="59" t="s">
        <v>443</v>
      </c>
      <c r="U9" s="62"/>
      <c r="V9" s="59" t="s">
        <v>443</v>
      </c>
      <c r="W9" s="62"/>
      <c r="X9" s="59"/>
      <c r="Y9" s="59"/>
      <c r="Z9" s="59"/>
      <c r="AA9" s="62"/>
      <c r="AB9" s="59"/>
      <c r="AC9" s="59"/>
      <c r="AD9" s="59"/>
      <c r="AE9" s="59"/>
      <c r="AF9" s="59"/>
      <c r="AG9" s="59"/>
      <c r="AH9" s="59"/>
      <c r="AI9" s="59"/>
      <c r="AJ9" s="63" t="s">
        <v>450</v>
      </c>
    </row>
    <row r="10" spans="1:36" ht="25.9" customHeight="1">
      <c r="A10" s="59"/>
      <c r="B10" s="59"/>
      <c r="C10" s="59" t="s">
        <v>442</v>
      </c>
      <c r="D10" s="59"/>
      <c r="E10" s="59"/>
      <c r="F10" s="59"/>
      <c r="G10" s="59" t="s">
        <v>442</v>
      </c>
      <c r="H10" s="59"/>
      <c r="I10" s="59"/>
      <c r="J10" s="59"/>
      <c r="K10" s="59"/>
      <c r="L10" s="59"/>
      <c r="M10" s="59"/>
      <c r="N10" s="59"/>
      <c r="O10" s="59"/>
      <c r="P10" s="59"/>
      <c r="Q10" s="59"/>
      <c r="R10" s="59"/>
      <c r="S10" s="59" t="s">
        <v>442</v>
      </c>
      <c r="T10" s="59"/>
      <c r="U10" s="59"/>
      <c r="V10" s="59"/>
      <c r="W10" s="59" t="s">
        <v>442</v>
      </c>
      <c r="X10" s="59"/>
      <c r="Y10" s="59"/>
      <c r="Z10" s="59"/>
      <c r="AA10" s="59" t="s">
        <v>442</v>
      </c>
      <c r="AB10" s="59"/>
      <c r="AC10" s="59"/>
      <c r="AD10" s="59"/>
      <c r="AE10" s="59"/>
      <c r="AF10" s="59"/>
      <c r="AG10" s="59"/>
      <c r="AH10" s="59"/>
      <c r="AI10" s="59"/>
      <c r="AJ10" s="63" t="s">
        <v>451</v>
      </c>
    </row>
    <row r="11" spans="1:36" ht="25.9" customHeight="1">
      <c r="A11" s="59"/>
      <c r="B11" s="59"/>
      <c r="C11" s="62"/>
      <c r="D11" s="59"/>
      <c r="E11" s="59"/>
      <c r="F11" s="59"/>
      <c r="G11" s="62"/>
      <c r="H11" s="59"/>
      <c r="I11" s="59"/>
      <c r="J11" s="59"/>
      <c r="K11" s="59"/>
      <c r="L11" s="59"/>
      <c r="M11" s="59"/>
      <c r="N11" s="59"/>
      <c r="O11" s="64"/>
      <c r="P11" s="59" t="s">
        <v>443</v>
      </c>
      <c r="Q11" s="64"/>
      <c r="R11" s="59" t="s">
        <v>443</v>
      </c>
      <c r="S11" s="64"/>
      <c r="T11" s="59"/>
      <c r="U11" s="59"/>
      <c r="V11" s="59"/>
      <c r="W11" s="62"/>
      <c r="X11" s="59"/>
      <c r="Y11" s="59"/>
      <c r="Z11" s="59"/>
      <c r="AA11" s="62"/>
      <c r="AB11" s="59"/>
      <c r="AC11" s="59"/>
      <c r="AD11" s="59"/>
      <c r="AE11" s="59"/>
      <c r="AF11" s="59"/>
      <c r="AG11" s="59"/>
      <c r="AH11" s="59"/>
      <c r="AI11" s="59"/>
      <c r="AJ11" s="61"/>
    </row>
    <row r="12" spans="1:36" ht="25.9" customHeight="1">
      <c r="A12" s="59"/>
      <c r="B12" s="59"/>
      <c r="C12" s="59" t="s">
        <v>442</v>
      </c>
      <c r="D12" s="59"/>
      <c r="E12" s="59"/>
      <c r="F12" s="59"/>
      <c r="G12" s="59" t="s">
        <v>442</v>
      </c>
      <c r="H12" s="59"/>
      <c r="I12" s="59"/>
      <c r="J12" s="59"/>
      <c r="K12" s="59"/>
      <c r="L12" s="59"/>
      <c r="M12" s="59"/>
      <c r="N12" s="59"/>
      <c r="O12" s="59" t="s">
        <v>442</v>
      </c>
      <c r="P12" s="59"/>
      <c r="Q12" s="59"/>
      <c r="R12" s="59"/>
      <c r="S12" s="59" t="s">
        <v>442</v>
      </c>
      <c r="T12" s="59"/>
      <c r="U12" s="59"/>
      <c r="V12" s="59"/>
      <c r="W12" s="59" t="s">
        <v>442</v>
      </c>
      <c r="X12" s="59"/>
      <c r="Y12" s="59"/>
      <c r="Z12" s="59"/>
      <c r="AA12" s="59" t="s">
        <v>442</v>
      </c>
      <c r="AB12" s="59"/>
      <c r="AC12" s="59"/>
      <c r="AD12" s="59"/>
      <c r="AE12" s="59"/>
      <c r="AF12" s="59"/>
      <c r="AG12" s="59"/>
      <c r="AH12" s="59"/>
      <c r="AI12" s="59"/>
      <c r="AJ12" s="61"/>
    </row>
    <row r="13" spans="1:36" ht="25.9" customHeight="1">
      <c r="A13" s="59"/>
      <c r="B13" s="59"/>
      <c r="C13" s="62"/>
      <c r="D13" s="59"/>
      <c r="E13" s="59"/>
      <c r="F13" s="59"/>
      <c r="G13" s="62"/>
      <c r="H13" s="59"/>
      <c r="I13" s="59"/>
      <c r="J13" s="59"/>
      <c r="K13" s="64"/>
      <c r="L13" s="59" t="s">
        <v>443</v>
      </c>
      <c r="M13" s="64"/>
      <c r="N13" s="59" t="s">
        <v>443</v>
      </c>
      <c r="O13" s="64"/>
      <c r="P13" s="59"/>
      <c r="Q13" s="59"/>
      <c r="R13" s="59"/>
      <c r="S13" s="64"/>
      <c r="T13" s="59"/>
      <c r="U13" s="59"/>
      <c r="V13" s="59"/>
      <c r="W13" s="62"/>
      <c r="X13" s="59"/>
      <c r="Y13" s="59"/>
      <c r="Z13" s="59"/>
      <c r="AA13" s="62"/>
      <c r="AB13" s="59"/>
      <c r="AC13" s="59"/>
      <c r="AD13" s="59"/>
      <c r="AE13" s="59"/>
      <c r="AF13" s="59"/>
      <c r="AG13" s="59"/>
      <c r="AH13" s="59"/>
      <c r="AI13" s="59"/>
      <c r="AJ13" s="61"/>
    </row>
    <row r="14" spans="1:36" ht="25.9" customHeight="1">
      <c r="A14" s="59"/>
      <c r="B14" s="59"/>
      <c r="C14" s="59" t="s">
        <v>442</v>
      </c>
      <c r="D14" s="59"/>
      <c r="E14" s="59"/>
      <c r="F14" s="59"/>
      <c r="G14" s="59" t="s">
        <v>442</v>
      </c>
      <c r="H14" s="59"/>
      <c r="I14" s="59"/>
      <c r="J14" s="59"/>
      <c r="K14" s="59" t="s">
        <v>442</v>
      </c>
      <c r="L14" s="59"/>
      <c r="M14" s="59"/>
      <c r="N14" s="59"/>
      <c r="O14" s="59" t="s">
        <v>442</v>
      </c>
      <c r="P14" s="59"/>
      <c r="Q14" s="59"/>
      <c r="R14" s="59"/>
      <c r="S14" s="59" t="s">
        <v>442</v>
      </c>
      <c r="T14" s="59"/>
      <c r="U14" s="59"/>
      <c r="V14" s="59"/>
      <c r="W14" s="59" t="s">
        <v>442</v>
      </c>
      <c r="X14" s="59"/>
      <c r="Y14" s="59"/>
      <c r="Z14" s="59"/>
      <c r="AA14" s="59" t="s">
        <v>442</v>
      </c>
      <c r="AB14" s="59"/>
      <c r="AC14" s="59"/>
      <c r="AD14" s="59"/>
      <c r="AE14" s="59"/>
      <c r="AF14" s="59"/>
      <c r="AG14" s="59"/>
      <c r="AH14" s="59"/>
      <c r="AI14" s="59"/>
      <c r="AJ14" s="61"/>
    </row>
    <row r="15" spans="1:36" ht="25.9" customHeight="1">
      <c r="A15" s="59"/>
      <c r="B15" s="59"/>
      <c r="C15" s="62"/>
      <c r="D15" s="59"/>
      <c r="E15" s="59"/>
      <c r="F15" s="59"/>
      <c r="G15" s="62"/>
      <c r="H15" s="59" t="s">
        <v>443</v>
      </c>
      <c r="I15" s="62"/>
      <c r="J15" s="59" t="s">
        <v>443</v>
      </c>
      <c r="K15" s="64"/>
      <c r="L15" s="59"/>
      <c r="M15" s="59"/>
      <c r="N15" s="59"/>
      <c r="O15" s="64"/>
      <c r="P15" s="59" t="s">
        <v>443</v>
      </c>
      <c r="Q15" s="64"/>
      <c r="R15" s="59" t="s">
        <v>443</v>
      </c>
      <c r="S15" s="64"/>
      <c r="T15" s="59" t="s">
        <v>443</v>
      </c>
      <c r="U15" s="62"/>
      <c r="V15" s="59" t="s">
        <v>443</v>
      </c>
      <c r="W15" s="62"/>
      <c r="X15" s="59" t="s">
        <v>443</v>
      </c>
      <c r="Y15" s="60" t="s">
        <v>452</v>
      </c>
      <c r="Z15" s="59" t="s">
        <v>443</v>
      </c>
      <c r="AA15" s="62"/>
      <c r="AB15" s="59"/>
      <c r="AC15" s="59"/>
      <c r="AD15" s="59"/>
      <c r="AE15" s="59"/>
      <c r="AF15" s="59"/>
      <c r="AG15" s="59"/>
      <c r="AH15" s="59"/>
      <c r="AI15" s="59"/>
      <c r="AJ15" s="61"/>
    </row>
    <row r="16" spans="1:36" ht="25.9" customHeight="1">
      <c r="A16" s="59"/>
      <c r="B16" s="59"/>
      <c r="C16" s="59" t="s">
        <v>442</v>
      </c>
      <c r="D16" s="59"/>
      <c r="E16" s="59"/>
      <c r="F16" s="59"/>
      <c r="G16" s="59" t="s">
        <v>442</v>
      </c>
      <c r="H16" s="59"/>
      <c r="I16" s="59"/>
      <c r="J16" s="59"/>
      <c r="K16" s="59" t="s">
        <v>442</v>
      </c>
      <c r="L16" s="59"/>
      <c r="M16" s="59"/>
      <c r="N16" s="59"/>
      <c r="O16" s="59"/>
      <c r="P16" s="59"/>
      <c r="Q16" s="59" t="s">
        <v>442</v>
      </c>
      <c r="R16" s="59"/>
      <c r="S16" s="59"/>
      <c r="T16" s="59"/>
      <c r="U16" s="59"/>
      <c r="V16" s="59"/>
      <c r="W16" s="59"/>
      <c r="X16" s="59"/>
      <c r="Y16" s="59" t="s">
        <v>442</v>
      </c>
      <c r="Z16" s="59"/>
      <c r="AA16" s="59" t="s">
        <v>442</v>
      </c>
      <c r="AB16" s="59"/>
      <c r="AC16" s="59"/>
      <c r="AD16" s="59"/>
      <c r="AE16" s="59"/>
      <c r="AF16" s="59"/>
      <c r="AG16" s="59"/>
      <c r="AH16" s="59"/>
      <c r="AI16" s="59"/>
      <c r="AJ16" s="61"/>
    </row>
    <row r="17" spans="1:36" ht="25.9" customHeight="1">
      <c r="A17" s="59"/>
      <c r="B17" s="59"/>
      <c r="C17" s="62"/>
      <c r="D17" s="59" t="s">
        <v>443</v>
      </c>
      <c r="E17" s="60" t="s">
        <v>453</v>
      </c>
      <c r="F17" s="59" t="s">
        <v>443</v>
      </c>
      <c r="G17" s="62"/>
      <c r="H17" s="59"/>
      <c r="I17" s="59"/>
      <c r="J17" s="59"/>
      <c r="K17" s="64"/>
      <c r="L17" s="59"/>
      <c r="M17" s="60" t="s">
        <v>446</v>
      </c>
      <c r="N17" s="59"/>
      <c r="O17" s="59"/>
      <c r="P17" s="59"/>
      <c r="Q17" s="64"/>
      <c r="R17" s="59"/>
      <c r="S17" s="59"/>
      <c r="T17" s="59"/>
      <c r="U17" s="59"/>
      <c r="V17" s="59"/>
      <c r="W17" s="59"/>
      <c r="X17" s="59"/>
      <c r="Y17" s="62"/>
      <c r="Z17" s="59" t="s">
        <v>443</v>
      </c>
      <c r="AA17" s="62"/>
      <c r="AB17" s="59"/>
      <c r="AC17" s="59"/>
      <c r="AD17" s="59"/>
      <c r="AE17" s="59"/>
      <c r="AF17" s="59"/>
      <c r="AG17" s="59"/>
      <c r="AH17" s="59"/>
      <c r="AI17" s="59"/>
      <c r="AJ17" s="61"/>
    </row>
    <row r="18" spans="1:36" ht="25.9" customHeight="1">
      <c r="A18" s="59"/>
      <c r="B18" s="59"/>
      <c r="C18" s="59" t="s">
        <v>442</v>
      </c>
      <c r="D18" s="59"/>
      <c r="E18" s="59"/>
      <c r="F18" s="59"/>
      <c r="G18" s="59" t="s">
        <v>442</v>
      </c>
      <c r="H18" s="59"/>
      <c r="I18" s="59"/>
      <c r="J18" s="59"/>
      <c r="K18" s="59" t="s">
        <v>442</v>
      </c>
      <c r="L18" s="59"/>
      <c r="M18" s="59" t="s">
        <v>442</v>
      </c>
      <c r="N18" s="59"/>
      <c r="O18" s="59"/>
      <c r="P18" s="59"/>
      <c r="Q18" s="59" t="s">
        <v>442</v>
      </c>
      <c r="R18" s="59"/>
      <c r="S18" s="59"/>
      <c r="T18" s="59"/>
      <c r="U18" s="59"/>
      <c r="V18" s="59"/>
      <c r="W18" s="59"/>
      <c r="X18" s="59"/>
      <c r="Y18" s="59" t="s">
        <v>442</v>
      </c>
      <c r="Z18" s="59"/>
      <c r="AA18" s="59"/>
      <c r="AB18" s="59"/>
      <c r="AC18" s="59"/>
      <c r="AD18" s="59"/>
      <c r="AE18" s="59"/>
      <c r="AF18" s="59"/>
      <c r="AG18" s="59"/>
      <c r="AH18" s="59"/>
      <c r="AI18" s="59"/>
      <c r="AJ18" s="61"/>
    </row>
    <row r="19" spans="1:36" ht="25.9" customHeight="1">
      <c r="A19" s="59"/>
      <c r="B19" s="59"/>
      <c r="C19" s="62"/>
      <c r="D19" s="59"/>
      <c r="E19" s="59"/>
      <c r="F19" s="59"/>
      <c r="G19" s="62"/>
      <c r="H19" s="59"/>
      <c r="I19" s="59"/>
      <c r="J19" s="59"/>
      <c r="K19" s="64"/>
      <c r="L19" s="59" t="s">
        <v>443</v>
      </c>
      <c r="M19" s="64"/>
      <c r="N19" s="59" t="s">
        <v>443</v>
      </c>
      <c r="O19" s="64"/>
      <c r="P19" s="59" t="s">
        <v>443</v>
      </c>
      <c r="Q19" s="64"/>
      <c r="R19" s="59"/>
      <c r="S19" s="59"/>
      <c r="T19" s="59"/>
      <c r="U19" s="59"/>
      <c r="V19" s="59"/>
      <c r="W19" s="60" t="s">
        <v>446</v>
      </c>
      <c r="X19" s="59" t="s">
        <v>443</v>
      </c>
      <c r="Y19" s="62"/>
      <c r="Z19" s="59"/>
      <c r="AA19" s="59"/>
      <c r="AB19" s="59"/>
      <c r="AC19" s="59"/>
      <c r="AD19" s="59"/>
      <c r="AE19" s="59"/>
      <c r="AF19" s="59"/>
      <c r="AG19" s="59"/>
      <c r="AH19" s="59"/>
      <c r="AI19" s="59"/>
      <c r="AJ19" s="61"/>
    </row>
    <row r="20" spans="1:36" ht="25.9" customHeight="1">
      <c r="A20" s="59"/>
      <c r="B20" s="59"/>
      <c r="C20" s="59" t="s">
        <v>442</v>
      </c>
      <c r="D20" s="59"/>
      <c r="E20" s="59"/>
      <c r="F20" s="59"/>
      <c r="G20" s="59" t="s">
        <v>442</v>
      </c>
      <c r="H20" s="59"/>
      <c r="I20" s="59"/>
      <c r="J20" s="59"/>
      <c r="K20" s="59"/>
      <c r="L20" s="59"/>
      <c r="M20" s="59"/>
      <c r="N20" s="59"/>
      <c r="O20" s="59"/>
      <c r="P20" s="59"/>
      <c r="Q20" s="59" t="s">
        <v>442</v>
      </c>
      <c r="R20" s="59"/>
      <c r="S20" s="59"/>
      <c r="T20" s="59"/>
      <c r="U20" s="59"/>
      <c r="V20" s="59"/>
      <c r="W20" s="59"/>
      <c r="X20" s="59"/>
      <c r="Y20" s="59" t="s">
        <v>442</v>
      </c>
      <c r="Z20" s="59"/>
      <c r="AA20" s="59"/>
      <c r="AB20" s="59"/>
      <c r="AC20" s="59"/>
      <c r="AD20" s="59"/>
      <c r="AE20" s="59"/>
      <c r="AF20" s="59"/>
      <c r="AG20" s="59"/>
      <c r="AH20" s="59"/>
      <c r="AI20" s="59"/>
      <c r="AJ20" s="61"/>
    </row>
    <row r="21" spans="1:36" ht="25.9" customHeight="1">
      <c r="A21" s="59"/>
      <c r="B21" s="59"/>
      <c r="C21" s="62"/>
      <c r="D21" s="59"/>
      <c r="E21" s="59"/>
      <c r="F21" s="59"/>
      <c r="G21" s="62"/>
      <c r="H21" s="59"/>
      <c r="I21" s="59"/>
      <c r="J21" s="59"/>
      <c r="K21" s="59"/>
      <c r="L21" s="59"/>
      <c r="M21" s="59"/>
      <c r="N21" s="59"/>
      <c r="O21" s="59"/>
      <c r="P21" s="59"/>
      <c r="Q21" s="62"/>
      <c r="R21" s="59"/>
      <c r="S21" s="59"/>
      <c r="T21" s="59"/>
      <c r="U21" s="59"/>
      <c r="V21" s="59"/>
      <c r="W21" s="59"/>
      <c r="X21" s="59"/>
      <c r="Y21" s="62"/>
      <c r="Z21" s="59"/>
      <c r="AA21" s="59"/>
      <c r="AB21" s="59"/>
      <c r="AC21" s="59"/>
      <c r="AD21" s="59"/>
      <c r="AE21" s="59"/>
      <c r="AF21" s="59"/>
      <c r="AG21" s="59"/>
      <c r="AH21" s="59"/>
      <c r="AI21" s="59"/>
      <c r="AJ21" s="61"/>
    </row>
    <row r="22" spans="1:36" ht="25.9" customHeight="1">
      <c r="A22" s="59"/>
      <c r="B22" s="59"/>
      <c r="C22" s="59" t="s">
        <v>442</v>
      </c>
      <c r="D22" s="59"/>
      <c r="E22" s="59"/>
      <c r="F22" s="59"/>
      <c r="G22" s="59" t="s">
        <v>442</v>
      </c>
      <c r="H22" s="59"/>
      <c r="I22" s="59"/>
      <c r="J22" s="59"/>
      <c r="K22" s="59"/>
      <c r="L22" s="59"/>
      <c r="M22" s="59"/>
      <c r="N22" s="59"/>
      <c r="O22" s="59"/>
      <c r="P22" s="59"/>
      <c r="Q22" s="59" t="s">
        <v>442</v>
      </c>
      <c r="R22" s="59"/>
      <c r="S22" s="59"/>
      <c r="T22" s="59"/>
      <c r="U22" s="59"/>
      <c r="V22" s="59"/>
      <c r="W22" s="59"/>
      <c r="X22" s="59"/>
      <c r="Y22" s="59" t="s">
        <v>442</v>
      </c>
      <c r="Z22" s="59"/>
      <c r="AA22" s="59"/>
      <c r="AB22" s="59"/>
      <c r="AC22" s="59"/>
      <c r="AD22" s="59"/>
      <c r="AE22" s="59"/>
      <c r="AF22" s="59"/>
      <c r="AG22" s="59"/>
      <c r="AH22" s="59"/>
      <c r="AI22" s="59"/>
      <c r="AJ22" s="61"/>
    </row>
    <row r="23" spans="1:36" ht="25.9" customHeight="1">
      <c r="A23" s="59"/>
      <c r="B23" s="59"/>
      <c r="C23" s="62"/>
      <c r="D23" s="59" t="s">
        <v>443</v>
      </c>
      <c r="E23" s="62"/>
      <c r="F23" s="59" t="s">
        <v>443</v>
      </c>
      <c r="G23" s="62"/>
      <c r="H23" s="59" t="s">
        <v>443</v>
      </c>
      <c r="I23" s="62"/>
      <c r="J23" s="59" t="s">
        <v>443</v>
      </c>
      <c r="K23" s="62"/>
      <c r="L23" s="59" t="s">
        <v>443</v>
      </c>
      <c r="M23" s="62"/>
      <c r="N23" s="59" t="s">
        <v>443</v>
      </c>
      <c r="O23" s="62"/>
      <c r="P23" s="59" t="s">
        <v>443</v>
      </c>
      <c r="Q23" s="62"/>
      <c r="R23" s="59" t="s">
        <v>443</v>
      </c>
      <c r="S23" s="60" t="s">
        <v>454</v>
      </c>
      <c r="T23" s="59" t="s">
        <v>443</v>
      </c>
      <c r="U23" s="62"/>
      <c r="V23" s="59" t="s">
        <v>443</v>
      </c>
      <c r="W23" s="62"/>
      <c r="X23" s="59" t="s">
        <v>443</v>
      </c>
      <c r="Y23" s="62"/>
      <c r="Z23" s="59"/>
      <c r="AA23" s="59"/>
      <c r="AB23" s="59"/>
      <c r="AC23" s="59"/>
      <c r="AD23" s="59"/>
      <c r="AE23" s="59"/>
      <c r="AF23" s="59"/>
      <c r="AG23" s="59"/>
      <c r="AH23" s="59"/>
      <c r="AI23" s="59"/>
      <c r="AJ23" s="61"/>
    </row>
    <row r="24" spans="1:36" ht="25.9" customHeight="1">
      <c r="A24" s="59"/>
      <c r="B24" s="59"/>
      <c r="C24" s="59" t="s">
        <v>442</v>
      </c>
      <c r="D24" s="59"/>
      <c r="E24" s="59"/>
      <c r="F24" s="59"/>
      <c r="G24" s="59"/>
      <c r="H24" s="59"/>
      <c r="I24" s="59"/>
      <c r="J24" s="59"/>
      <c r="K24" s="59"/>
      <c r="L24" s="59"/>
      <c r="M24" s="59"/>
      <c r="N24" s="59"/>
      <c r="O24" s="59"/>
      <c r="P24" s="59"/>
      <c r="Q24" s="59"/>
      <c r="R24" s="59"/>
      <c r="S24" s="59"/>
      <c r="T24" s="59"/>
      <c r="U24" s="59"/>
      <c r="V24" s="59"/>
      <c r="W24" s="59" t="s">
        <v>442</v>
      </c>
      <c r="X24" s="59"/>
      <c r="Y24" s="59"/>
      <c r="Z24" s="59"/>
      <c r="AA24" s="59"/>
      <c r="AB24" s="59"/>
      <c r="AC24" s="59"/>
      <c r="AD24" s="59"/>
      <c r="AE24" s="59"/>
      <c r="AF24" s="59"/>
      <c r="AG24" s="59"/>
      <c r="AH24" s="59"/>
      <c r="AI24" s="59"/>
      <c r="AJ24" s="61"/>
    </row>
    <row r="25" spans="1:36" ht="25.9" customHeight="1">
      <c r="A25" s="59"/>
      <c r="B25" s="59"/>
      <c r="C25" s="62"/>
      <c r="D25" s="59"/>
      <c r="E25" s="59"/>
      <c r="F25" s="59"/>
      <c r="G25" s="59"/>
      <c r="H25" s="59"/>
      <c r="I25" s="59"/>
      <c r="J25" s="59"/>
      <c r="K25" s="59"/>
      <c r="L25" s="59"/>
      <c r="M25" s="59"/>
      <c r="N25" s="59"/>
      <c r="O25" s="59"/>
      <c r="P25" s="59"/>
      <c r="Q25" s="59"/>
      <c r="R25" s="59"/>
      <c r="S25" s="59"/>
      <c r="T25" s="59"/>
      <c r="U25" s="59"/>
      <c r="V25" s="59"/>
      <c r="W25" s="62"/>
      <c r="X25" s="59"/>
      <c r="Y25" s="59"/>
      <c r="Z25" s="59"/>
      <c r="AA25" s="59"/>
      <c r="AB25" s="59"/>
      <c r="AC25" s="59"/>
      <c r="AD25" s="59"/>
      <c r="AE25" s="59"/>
      <c r="AF25" s="59"/>
      <c r="AG25" s="59"/>
      <c r="AH25" s="59"/>
      <c r="AI25" s="59"/>
      <c r="AJ25" s="61"/>
    </row>
    <row r="26" spans="1:36" ht="25.9" customHeight="1">
      <c r="A26" s="59"/>
      <c r="B26" s="59"/>
      <c r="C26" s="59" t="s">
        <v>442</v>
      </c>
      <c r="D26" s="59"/>
      <c r="E26" s="59"/>
      <c r="F26" s="59"/>
      <c r="G26" s="59"/>
      <c r="H26" s="59"/>
      <c r="I26" s="59"/>
      <c r="J26" s="59"/>
      <c r="K26" s="59"/>
      <c r="L26" s="59"/>
      <c r="M26" s="59"/>
      <c r="N26" s="59"/>
      <c r="O26" s="59"/>
      <c r="P26" s="59"/>
      <c r="Q26" s="59"/>
      <c r="R26" s="59"/>
      <c r="S26" s="59"/>
      <c r="T26" s="59"/>
      <c r="U26" s="59"/>
      <c r="V26" s="59"/>
      <c r="W26" s="59" t="s">
        <v>442</v>
      </c>
      <c r="X26" s="59"/>
      <c r="Y26" s="59"/>
      <c r="Z26" s="59"/>
      <c r="AA26" s="59"/>
      <c r="AB26" s="59"/>
      <c r="AC26" s="59"/>
      <c r="AD26" s="59"/>
      <c r="AE26" s="59"/>
      <c r="AF26" s="59"/>
      <c r="AG26" s="59"/>
      <c r="AH26" s="59"/>
      <c r="AI26" s="59"/>
      <c r="AJ26" s="61"/>
    </row>
    <row r="27" spans="1:36" ht="25.9" customHeight="1">
      <c r="A27" s="59"/>
      <c r="B27" s="59"/>
      <c r="C27" s="62"/>
      <c r="D27" s="59" t="s">
        <v>443</v>
      </c>
      <c r="E27" s="62"/>
      <c r="F27" s="59" t="s">
        <v>443</v>
      </c>
      <c r="G27" s="62"/>
      <c r="H27" s="59" t="s">
        <v>443</v>
      </c>
      <c r="I27" s="62"/>
      <c r="J27" s="59" t="s">
        <v>443</v>
      </c>
      <c r="K27" s="62"/>
      <c r="L27" s="59" t="s">
        <v>443</v>
      </c>
      <c r="M27" s="62"/>
      <c r="N27" s="59" t="s">
        <v>443</v>
      </c>
      <c r="O27" s="62"/>
      <c r="P27" s="59" t="s">
        <v>443</v>
      </c>
      <c r="Q27" s="62"/>
      <c r="R27" s="59" t="s">
        <v>443</v>
      </c>
      <c r="S27" s="62"/>
      <c r="T27" s="59" t="s">
        <v>443</v>
      </c>
      <c r="U27" s="62"/>
      <c r="V27" s="59" t="s">
        <v>443</v>
      </c>
      <c r="W27" s="62"/>
      <c r="X27" s="59" t="s">
        <v>443</v>
      </c>
      <c r="Y27" s="62"/>
      <c r="Z27" s="59" t="s">
        <v>443</v>
      </c>
      <c r="AA27" s="62"/>
      <c r="AB27" s="59"/>
      <c r="AC27" s="59"/>
      <c r="AD27" s="59"/>
      <c r="AE27" s="59"/>
      <c r="AF27" s="59"/>
      <c r="AG27" s="59"/>
      <c r="AH27" s="59"/>
      <c r="AI27" s="59"/>
      <c r="AJ27" s="61"/>
    </row>
    <row r="28" spans="1:36" ht="25.9" customHeight="1">
      <c r="A28" s="59"/>
      <c r="B28" s="59"/>
      <c r="C28" s="59"/>
      <c r="D28" s="59"/>
      <c r="E28" s="59"/>
      <c r="F28" s="59"/>
      <c r="G28" s="59" t="s">
        <v>442</v>
      </c>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61"/>
    </row>
    <row r="29" spans="1:36" ht="25.9" customHeight="1">
      <c r="A29" s="59"/>
      <c r="B29" s="59"/>
      <c r="C29" s="59"/>
      <c r="D29" s="59"/>
      <c r="E29" s="59"/>
      <c r="F29" s="59"/>
      <c r="G29" s="60" t="s">
        <v>441</v>
      </c>
      <c r="H29" s="59"/>
      <c r="I29" s="59"/>
      <c r="J29" s="59"/>
      <c r="K29" s="59"/>
      <c r="L29" s="59"/>
      <c r="M29" s="59"/>
      <c r="N29" s="59"/>
      <c r="O29" s="59"/>
      <c r="P29" s="59"/>
      <c r="Q29" s="60" t="s">
        <v>441</v>
      </c>
      <c r="R29" s="59"/>
      <c r="S29" s="59"/>
      <c r="T29" s="59"/>
      <c r="U29" s="59"/>
      <c r="V29" s="59"/>
      <c r="W29" s="59"/>
      <c r="X29" s="59"/>
      <c r="Y29" s="59"/>
      <c r="Z29" s="59"/>
      <c r="AA29" s="59"/>
      <c r="AB29" s="59"/>
      <c r="AC29" s="59"/>
      <c r="AD29" s="59"/>
      <c r="AE29" s="59"/>
      <c r="AF29" s="59"/>
      <c r="AG29" s="59"/>
      <c r="AH29" s="59"/>
      <c r="AI29" s="59"/>
      <c r="AJ29" s="61"/>
    </row>
    <row r="30" spans="1:36" ht="25.9"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61"/>
    </row>
    <row r="31" spans="1:36" ht="25.9"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61"/>
    </row>
    <row r="32" spans="1:36" ht="25.9"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61"/>
    </row>
  </sheetData>
  <phoneticPr fontId="140" type="noConversion"/>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J200"/>
  <sheetViews>
    <sheetView workbookViewId="0">
      <selection activeCell="P42" sqref="P42"/>
    </sheetView>
  </sheetViews>
  <sheetFormatPr defaultRowHeight="12.75"/>
  <sheetData>
    <row r="1" spans="1:36" ht="24" customHeight="1">
      <c r="A1" s="2257" t="s">
        <v>455</v>
      </c>
      <c r="B1" s="2258"/>
      <c r="C1" s="2256" t="s">
        <v>456</v>
      </c>
      <c r="D1" s="1915"/>
      <c r="E1" s="1915"/>
      <c r="F1" s="2247" t="s">
        <v>457</v>
      </c>
      <c r="G1" s="2248"/>
      <c r="H1" s="2248"/>
      <c r="I1" s="2248"/>
      <c r="J1" s="2248"/>
      <c r="K1" s="2248"/>
      <c r="L1" s="2248"/>
      <c r="N1" s="65" t="s">
        <v>458</v>
      </c>
      <c r="O1" s="66" t="s">
        <v>459</v>
      </c>
      <c r="P1" s="66"/>
      <c r="Q1" s="66"/>
      <c r="R1" s="66"/>
      <c r="S1" s="66"/>
      <c r="T1" s="66"/>
      <c r="U1" s="66"/>
      <c r="V1" s="66"/>
      <c r="W1" s="66"/>
      <c r="X1" s="66"/>
      <c r="Y1" s="66"/>
      <c r="Z1" s="66"/>
      <c r="AA1" s="66"/>
      <c r="AB1" s="66"/>
      <c r="AC1" s="66"/>
      <c r="AD1" s="66"/>
      <c r="AE1" s="66"/>
      <c r="AF1" s="66"/>
      <c r="AG1" s="66"/>
      <c r="AH1" s="66"/>
      <c r="AI1" s="66"/>
      <c r="AJ1" s="67"/>
    </row>
    <row r="2" spans="1:36">
      <c r="A2" s="68" t="s">
        <v>460</v>
      </c>
      <c r="B2" s="69" t="s">
        <v>461</v>
      </c>
      <c r="C2" s="1984"/>
      <c r="D2" s="1915"/>
      <c r="E2" s="1915"/>
      <c r="F2" s="70" t="s">
        <v>461</v>
      </c>
      <c r="G2" s="55" t="s">
        <v>462</v>
      </c>
      <c r="H2" s="2249" t="s">
        <v>463</v>
      </c>
      <c r="I2" s="1979"/>
      <c r="J2" s="1979"/>
      <c r="K2" s="1979"/>
      <c r="L2" s="1979"/>
      <c r="N2" s="21" t="s">
        <v>464</v>
      </c>
      <c r="R2" t="s">
        <v>465</v>
      </c>
      <c r="S2" t="s">
        <v>466</v>
      </c>
      <c r="T2" t="s">
        <v>467</v>
      </c>
      <c r="U2" t="s">
        <v>468</v>
      </c>
      <c r="V2" t="s">
        <v>469</v>
      </c>
      <c r="W2" t="s">
        <v>470</v>
      </c>
      <c r="X2" t="s">
        <v>471</v>
      </c>
      <c r="Y2" t="s">
        <v>472</v>
      </c>
      <c r="Z2" t="s">
        <v>473</v>
      </c>
      <c r="AA2" t="s">
        <v>474</v>
      </c>
      <c r="AB2" t="s">
        <v>475</v>
      </c>
      <c r="AC2" t="s">
        <v>476</v>
      </c>
      <c r="AD2" t="s">
        <v>477</v>
      </c>
      <c r="AE2" t="s">
        <v>478</v>
      </c>
      <c r="AF2" t="s">
        <v>479</v>
      </c>
      <c r="AG2" t="s">
        <v>480</v>
      </c>
      <c r="AJ2" s="4"/>
    </row>
    <row r="3" spans="1:36">
      <c r="A3" s="71" t="s">
        <v>481</v>
      </c>
      <c r="B3" s="72">
        <v>4</v>
      </c>
      <c r="C3" s="1984"/>
      <c r="D3" s="1915"/>
      <c r="E3" s="1915"/>
      <c r="F3" s="73">
        <v>1</v>
      </c>
      <c r="G3" s="74" t="s">
        <v>482</v>
      </c>
      <c r="H3" s="2259" t="s">
        <v>483</v>
      </c>
      <c r="I3" s="2260"/>
      <c r="J3" s="2260"/>
      <c r="K3" s="2260"/>
      <c r="L3" s="2261"/>
      <c r="N3" s="21" t="s">
        <v>484</v>
      </c>
      <c r="Q3" t="s">
        <v>485</v>
      </c>
      <c r="R3">
        <v>-8</v>
      </c>
      <c r="S3">
        <v>-8</v>
      </c>
      <c r="T3">
        <v>-4</v>
      </c>
      <c r="U3">
        <v>-8</v>
      </c>
      <c r="V3">
        <v>-4</v>
      </c>
      <c r="W3">
        <v>-8</v>
      </c>
      <c r="X3">
        <v>-4</v>
      </c>
      <c r="Y3">
        <v>-8</v>
      </c>
      <c r="Z3">
        <v>8</v>
      </c>
      <c r="AA3">
        <v>8</v>
      </c>
      <c r="AB3">
        <v>8</v>
      </c>
      <c r="AC3">
        <v>8</v>
      </c>
      <c r="AD3">
        <v>8</v>
      </c>
      <c r="AE3">
        <v>8</v>
      </c>
      <c r="AF3">
        <v>8</v>
      </c>
      <c r="AG3">
        <v>8</v>
      </c>
      <c r="AJ3" s="4"/>
    </row>
    <row r="4" spans="1:36">
      <c r="A4" s="71" t="s">
        <v>486</v>
      </c>
      <c r="B4" s="72">
        <v>6</v>
      </c>
      <c r="C4" s="1984"/>
      <c r="D4" s="1915"/>
      <c r="E4" s="1915"/>
      <c r="F4" s="75">
        <v>1</v>
      </c>
      <c r="G4" s="76" t="s">
        <v>487</v>
      </c>
      <c r="H4" s="2241" t="s">
        <v>488</v>
      </c>
      <c r="I4" s="2242"/>
      <c r="J4" s="2242"/>
      <c r="K4" s="2242"/>
      <c r="L4" s="2243"/>
      <c r="N4" s="21"/>
      <c r="Q4" t="s">
        <v>489</v>
      </c>
      <c r="R4">
        <v>8</v>
      </c>
      <c r="S4">
        <v>8</v>
      </c>
      <c r="T4">
        <v>8</v>
      </c>
      <c r="U4">
        <v>8</v>
      </c>
      <c r="V4">
        <v>8</v>
      </c>
      <c r="W4">
        <v>8</v>
      </c>
      <c r="X4">
        <v>8</v>
      </c>
      <c r="Y4">
        <v>8</v>
      </c>
      <c r="Z4">
        <v>-8</v>
      </c>
      <c r="AA4">
        <v>-4</v>
      </c>
      <c r="AB4">
        <v>-8</v>
      </c>
      <c r="AC4">
        <v>-8</v>
      </c>
      <c r="AD4">
        <v>-8</v>
      </c>
      <c r="AE4">
        <v>-8</v>
      </c>
      <c r="AF4">
        <v>-8</v>
      </c>
      <c r="AG4">
        <v>-8</v>
      </c>
      <c r="AJ4" s="4"/>
    </row>
    <row r="5" spans="1:36">
      <c r="A5" s="71" t="s">
        <v>490</v>
      </c>
      <c r="B5" s="72">
        <v>1</v>
      </c>
      <c r="C5" s="1984"/>
      <c r="D5" s="1915"/>
      <c r="E5" s="1915"/>
      <c r="F5" s="75">
        <v>1</v>
      </c>
      <c r="G5" s="76" t="s">
        <v>491</v>
      </c>
      <c r="H5" s="2241" t="s">
        <v>492</v>
      </c>
      <c r="I5" s="2242"/>
      <c r="J5" s="2242"/>
      <c r="K5" s="2242"/>
      <c r="L5" s="2243"/>
      <c r="N5" s="21"/>
      <c r="Q5" t="s">
        <v>493</v>
      </c>
      <c r="R5">
        <v>0</v>
      </c>
      <c r="S5">
        <v>0</v>
      </c>
      <c r="T5">
        <v>0</v>
      </c>
      <c r="U5">
        <v>0</v>
      </c>
      <c r="V5">
        <v>0</v>
      </c>
      <c r="W5">
        <v>0</v>
      </c>
      <c r="X5">
        <v>-4</v>
      </c>
      <c r="Y5">
        <v>0</v>
      </c>
      <c r="Z5">
        <v>0</v>
      </c>
      <c r="AA5">
        <v>0</v>
      </c>
      <c r="AB5">
        <v>0</v>
      </c>
      <c r="AC5">
        <v>0</v>
      </c>
      <c r="AD5">
        <v>0</v>
      </c>
      <c r="AE5">
        <v>0</v>
      </c>
      <c r="AF5">
        <v>0</v>
      </c>
      <c r="AG5">
        <v>-4</v>
      </c>
      <c r="AJ5" s="4"/>
    </row>
    <row r="6" spans="1:36">
      <c r="A6" s="71" t="s">
        <v>494</v>
      </c>
      <c r="B6" s="72">
        <v>2</v>
      </c>
      <c r="C6" s="1984"/>
      <c r="D6" s="1915"/>
      <c r="E6" s="1915"/>
      <c r="F6" s="75">
        <v>1</v>
      </c>
      <c r="G6" s="76" t="s">
        <v>482</v>
      </c>
      <c r="H6" s="2241" t="s">
        <v>495</v>
      </c>
      <c r="I6" s="2242"/>
      <c r="J6" s="2242"/>
      <c r="K6" s="2242"/>
      <c r="L6" s="2243"/>
      <c r="N6" s="21" t="s">
        <v>496</v>
      </c>
      <c r="R6" t="s">
        <v>465</v>
      </c>
      <c r="S6" t="s">
        <v>466</v>
      </c>
      <c r="T6" t="s">
        <v>467</v>
      </c>
      <c r="U6" t="s">
        <v>468</v>
      </c>
      <c r="V6" t="s">
        <v>469</v>
      </c>
      <c r="W6" t="s">
        <v>470</v>
      </c>
      <c r="X6" t="s">
        <v>471</v>
      </c>
      <c r="Y6" t="s">
        <v>472</v>
      </c>
      <c r="Z6" t="s">
        <v>473</v>
      </c>
      <c r="AA6" t="s">
        <v>474</v>
      </c>
      <c r="AB6" t="s">
        <v>475</v>
      </c>
      <c r="AC6" t="s">
        <v>476</v>
      </c>
      <c r="AD6" t="s">
        <v>477</v>
      </c>
      <c r="AE6" t="s">
        <v>478</v>
      </c>
      <c r="AF6" t="s">
        <v>479</v>
      </c>
      <c r="AG6" t="s">
        <v>480</v>
      </c>
      <c r="AJ6" s="4"/>
    </row>
    <row r="7" spans="1:36">
      <c r="A7" s="71" t="s">
        <v>497</v>
      </c>
      <c r="B7" s="72">
        <v>2</v>
      </c>
      <c r="C7" s="1984"/>
      <c r="D7" s="1915"/>
      <c r="E7" s="1915"/>
      <c r="F7" s="75">
        <v>1</v>
      </c>
      <c r="G7" s="76" t="s">
        <v>487</v>
      </c>
      <c r="H7" s="2241" t="s">
        <v>498</v>
      </c>
      <c r="I7" s="2242"/>
      <c r="J7" s="2242"/>
      <c r="K7" s="2242"/>
      <c r="L7" s="2243"/>
      <c r="N7" s="21" t="s">
        <v>499</v>
      </c>
      <c r="Q7" t="s">
        <v>500</v>
      </c>
      <c r="R7">
        <v>-8</v>
      </c>
      <c r="S7">
        <v>-8</v>
      </c>
      <c r="T7">
        <v>-4</v>
      </c>
      <c r="U7">
        <v>-8</v>
      </c>
      <c r="V7">
        <v>-4</v>
      </c>
      <c r="W7">
        <v>-8</v>
      </c>
      <c r="X7">
        <v>-4</v>
      </c>
      <c r="Y7">
        <v>-8</v>
      </c>
      <c r="Z7">
        <v>8</v>
      </c>
      <c r="AA7">
        <v>8</v>
      </c>
      <c r="AB7">
        <v>8</v>
      </c>
      <c r="AC7">
        <v>8</v>
      </c>
      <c r="AD7">
        <v>8</v>
      </c>
      <c r="AE7">
        <v>8</v>
      </c>
      <c r="AF7">
        <v>8</v>
      </c>
      <c r="AG7">
        <v>8</v>
      </c>
      <c r="AJ7" s="4"/>
    </row>
    <row r="8" spans="1:36">
      <c r="A8" s="71" t="s">
        <v>501</v>
      </c>
      <c r="B8" s="72">
        <v>6</v>
      </c>
      <c r="C8" s="1984"/>
      <c r="D8" s="1915"/>
      <c r="E8" s="1915"/>
      <c r="F8" s="77">
        <v>1</v>
      </c>
      <c r="G8" s="78" t="s">
        <v>491</v>
      </c>
      <c r="H8" s="2250" t="s">
        <v>498</v>
      </c>
      <c r="I8" s="2251"/>
      <c r="J8" s="2251"/>
      <c r="K8" s="2251"/>
      <c r="L8" s="2252"/>
      <c r="N8" s="21"/>
      <c r="Q8" t="s">
        <v>502</v>
      </c>
      <c r="R8">
        <v>8</v>
      </c>
      <c r="S8">
        <v>8</v>
      </c>
      <c r="T8">
        <v>8</v>
      </c>
      <c r="U8">
        <v>8</v>
      </c>
      <c r="V8">
        <v>8</v>
      </c>
      <c r="W8">
        <v>8</v>
      </c>
      <c r="X8">
        <v>8</v>
      </c>
      <c r="Y8">
        <v>8</v>
      </c>
      <c r="Z8">
        <v>-8</v>
      </c>
      <c r="AA8">
        <v>-4</v>
      </c>
      <c r="AB8">
        <v>-8</v>
      </c>
      <c r="AC8">
        <v>-8</v>
      </c>
      <c r="AD8">
        <v>-8</v>
      </c>
      <c r="AE8">
        <v>-8</v>
      </c>
      <c r="AF8">
        <v>-8</v>
      </c>
      <c r="AG8">
        <v>-8</v>
      </c>
      <c r="AJ8" s="4"/>
    </row>
    <row r="9" spans="1:36">
      <c r="A9" s="71" t="s">
        <v>503</v>
      </c>
      <c r="B9" s="72">
        <v>1</v>
      </c>
      <c r="C9" s="1984"/>
      <c r="D9" s="1915"/>
      <c r="E9" s="1915"/>
      <c r="F9" s="79">
        <v>2</v>
      </c>
      <c r="G9" s="80" t="s">
        <v>482</v>
      </c>
      <c r="H9" s="2253" t="s">
        <v>504</v>
      </c>
      <c r="I9" s="2254"/>
      <c r="J9" s="2254"/>
      <c r="K9" s="2254"/>
      <c r="L9" s="2255"/>
      <c r="N9" s="21"/>
      <c r="Q9" t="s">
        <v>505</v>
      </c>
      <c r="R9">
        <v>0</v>
      </c>
      <c r="S9">
        <v>0</v>
      </c>
      <c r="T9">
        <v>0</v>
      </c>
      <c r="U9">
        <v>0</v>
      </c>
      <c r="V9">
        <v>0</v>
      </c>
      <c r="W9">
        <v>0</v>
      </c>
      <c r="X9">
        <v>-4</v>
      </c>
      <c r="Y9">
        <v>0</v>
      </c>
      <c r="Z9">
        <v>0</v>
      </c>
      <c r="AA9">
        <v>0</v>
      </c>
      <c r="AB9">
        <v>0</v>
      </c>
      <c r="AC9">
        <v>0</v>
      </c>
      <c r="AD9">
        <v>0</v>
      </c>
      <c r="AE9">
        <v>0</v>
      </c>
      <c r="AF9">
        <v>0</v>
      </c>
      <c r="AG9">
        <v>-4</v>
      </c>
      <c r="AJ9" s="4"/>
    </row>
    <row r="10" spans="1:36">
      <c r="A10" s="71" t="s">
        <v>506</v>
      </c>
      <c r="B10" s="72">
        <v>6</v>
      </c>
      <c r="F10" s="75">
        <v>2</v>
      </c>
      <c r="G10" s="76" t="s">
        <v>487</v>
      </c>
      <c r="H10" s="2241" t="s">
        <v>507</v>
      </c>
      <c r="I10" s="2242"/>
      <c r="J10" s="2242"/>
      <c r="K10" s="2242"/>
      <c r="L10" s="2243"/>
      <c r="N10" s="21" t="s">
        <v>508</v>
      </c>
      <c r="R10" t="s">
        <v>465</v>
      </c>
      <c r="S10" t="s">
        <v>466</v>
      </c>
      <c r="T10" t="s">
        <v>467</v>
      </c>
      <c r="U10" t="s">
        <v>468</v>
      </c>
      <c r="V10" t="s">
        <v>469</v>
      </c>
      <c r="W10" t="s">
        <v>470</v>
      </c>
      <c r="X10" t="s">
        <v>471</v>
      </c>
      <c r="Y10" t="s">
        <v>472</v>
      </c>
      <c r="Z10" t="s">
        <v>473</v>
      </c>
      <c r="AA10" t="s">
        <v>474</v>
      </c>
      <c r="AB10" t="s">
        <v>475</v>
      </c>
      <c r="AC10" t="s">
        <v>476</v>
      </c>
      <c r="AD10" t="s">
        <v>477</v>
      </c>
      <c r="AE10" t="s">
        <v>478</v>
      </c>
      <c r="AF10" t="s">
        <v>479</v>
      </c>
      <c r="AG10" t="s">
        <v>480</v>
      </c>
      <c r="AJ10" s="4"/>
    </row>
    <row r="11" spans="1:36">
      <c r="A11" s="71" t="s">
        <v>509</v>
      </c>
      <c r="B11" s="72">
        <v>2</v>
      </c>
      <c r="F11" s="75">
        <v>2</v>
      </c>
      <c r="G11" s="76" t="s">
        <v>491</v>
      </c>
      <c r="H11" s="2241" t="s">
        <v>510</v>
      </c>
      <c r="I11" s="2242"/>
      <c r="J11" s="2242"/>
      <c r="K11" s="2242"/>
      <c r="L11" s="2243"/>
      <c r="N11" s="21" t="s">
        <v>511</v>
      </c>
      <c r="Q11" t="s">
        <v>512</v>
      </c>
      <c r="R11">
        <v>8</v>
      </c>
      <c r="S11">
        <v>8</v>
      </c>
      <c r="T11">
        <v>4</v>
      </c>
      <c r="U11">
        <v>8</v>
      </c>
      <c r="V11">
        <v>6</v>
      </c>
      <c r="W11">
        <v>8</v>
      </c>
      <c r="X11">
        <v>0</v>
      </c>
      <c r="Y11">
        <v>8</v>
      </c>
      <c r="Z11">
        <v>4</v>
      </c>
      <c r="AA11">
        <v>0</v>
      </c>
      <c r="AB11">
        <v>4</v>
      </c>
      <c r="AC11">
        <v>4</v>
      </c>
      <c r="AD11">
        <v>-4</v>
      </c>
      <c r="AE11">
        <v>-8</v>
      </c>
      <c r="AF11">
        <v>0</v>
      </c>
      <c r="AG11">
        <v>0</v>
      </c>
      <c r="AJ11" s="4"/>
    </row>
    <row r="12" spans="1:36">
      <c r="A12" s="71" t="s">
        <v>513</v>
      </c>
      <c r="B12" s="72">
        <v>5</v>
      </c>
      <c r="F12" s="75">
        <v>2</v>
      </c>
      <c r="G12" s="76" t="s">
        <v>482</v>
      </c>
      <c r="H12" s="2241" t="s">
        <v>514</v>
      </c>
      <c r="I12" s="2242"/>
      <c r="J12" s="2242"/>
      <c r="K12" s="2242"/>
      <c r="L12" s="2243"/>
      <c r="N12" s="21"/>
      <c r="Q12" t="s">
        <v>515</v>
      </c>
      <c r="R12">
        <v>-8</v>
      </c>
      <c r="S12">
        <v>-8</v>
      </c>
      <c r="T12">
        <v>6</v>
      </c>
      <c r="U12">
        <v>-8</v>
      </c>
      <c r="V12">
        <v>6</v>
      </c>
      <c r="W12">
        <v>-8</v>
      </c>
      <c r="X12">
        <v>4</v>
      </c>
      <c r="Y12">
        <v>4</v>
      </c>
      <c r="Z12">
        <v>-4</v>
      </c>
      <c r="AA12">
        <v>-4</v>
      </c>
      <c r="AB12">
        <v>8</v>
      </c>
      <c r="AC12">
        <v>8</v>
      </c>
      <c r="AD12">
        <v>8</v>
      </c>
      <c r="AE12">
        <v>8</v>
      </c>
      <c r="AF12">
        <v>6</v>
      </c>
      <c r="AG12">
        <v>6</v>
      </c>
      <c r="AJ12" s="4"/>
    </row>
    <row r="13" spans="1:36">
      <c r="A13" s="71" t="s">
        <v>516</v>
      </c>
      <c r="B13" s="72">
        <v>6</v>
      </c>
      <c r="F13" s="75">
        <v>2</v>
      </c>
      <c r="G13" s="76" t="s">
        <v>487</v>
      </c>
      <c r="H13" s="2241" t="s">
        <v>517</v>
      </c>
      <c r="I13" s="2242"/>
      <c r="J13" s="2242"/>
      <c r="K13" s="2242"/>
      <c r="L13" s="2243"/>
      <c r="N13" s="21"/>
      <c r="Q13" t="s">
        <v>518</v>
      </c>
      <c r="R13">
        <v>4</v>
      </c>
      <c r="S13">
        <v>0</v>
      </c>
      <c r="T13">
        <v>-6</v>
      </c>
      <c r="U13">
        <v>4</v>
      </c>
      <c r="V13">
        <v>-4</v>
      </c>
      <c r="W13">
        <v>4</v>
      </c>
      <c r="X13">
        <v>0</v>
      </c>
      <c r="Y13">
        <v>0</v>
      </c>
      <c r="Z13">
        <v>8</v>
      </c>
      <c r="AA13">
        <v>8</v>
      </c>
      <c r="AB13">
        <v>-6</v>
      </c>
      <c r="AC13">
        <v>-4</v>
      </c>
      <c r="AD13">
        <v>6</v>
      </c>
      <c r="AE13">
        <v>-8</v>
      </c>
      <c r="AF13">
        <v>0</v>
      </c>
      <c r="AG13">
        <v>-4</v>
      </c>
      <c r="AJ13" s="4"/>
    </row>
    <row r="14" spans="1:36">
      <c r="A14" s="71" t="s">
        <v>519</v>
      </c>
      <c r="B14" s="72">
        <v>1</v>
      </c>
      <c r="F14" s="77">
        <v>2</v>
      </c>
      <c r="G14" s="78" t="s">
        <v>491</v>
      </c>
      <c r="H14" s="2250" t="s">
        <v>520</v>
      </c>
      <c r="I14" s="2251"/>
      <c r="J14" s="2251"/>
      <c r="K14" s="2251"/>
      <c r="L14" s="2252"/>
      <c r="N14" s="21" t="s">
        <v>521</v>
      </c>
      <c r="R14" t="s">
        <v>465</v>
      </c>
      <c r="S14" t="s">
        <v>466</v>
      </c>
      <c r="T14" t="s">
        <v>467</v>
      </c>
      <c r="U14" t="s">
        <v>468</v>
      </c>
      <c r="V14" t="s">
        <v>469</v>
      </c>
      <c r="W14" t="s">
        <v>470</v>
      </c>
      <c r="X14" t="s">
        <v>471</v>
      </c>
      <c r="Y14" t="s">
        <v>472</v>
      </c>
      <c r="Z14" t="s">
        <v>473</v>
      </c>
      <c r="AA14" t="s">
        <v>474</v>
      </c>
      <c r="AB14" t="s">
        <v>475</v>
      </c>
      <c r="AC14" t="s">
        <v>476</v>
      </c>
      <c r="AD14" t="s">
        <v>477</v>
      </c>
      <c r="AE14" t="s">
        <v>478</v>
      </c>
      <c r="AF14" t="s">
        <v>479</v>
      </c>
      <c r="AG14" t="s">
        <v>480</v>
      </c>
      <c r="AJ14" s="4"/>
    </row>
    <row r="15" spans="1:36">
      <c r="A15" s="71" t="s">
        <v>522</v>
      </c>
      <c r="B15" s="72">
        <v>6</v>
      </c>
      <c r="F15" s="79">
        <v>3</v>
      </c>
      <c r="G15" s="80" t="s">
        <v>482</v>
      </c>
      <c r="H15" s="2253" t="s">
        <v>523</v>
      </c>
      <c r="I15" s="2254"/>
      <c r="J15" s="2254"/>
      <c r="K15" s="2254"/>
      <c r="L15" s="2255"/>
      <c r="N15" s="21" t="s">
        <v>524</v>
      </c>
      <c r="Q15" t="s">
        <v>525</v>
      </c>
      <c r="R15">
        <v>8</v>
      </c>
      <c r="S15">
        <v>8</v>
      </c>
      <c r="T15">
        <v>8</v>
      </c>
      <c r="U15">
        <v>8</v>
      </c>
      <c r="V15">
        <v>8</v>
      </c>
      <c r="W15">
        <v>8</v>
      </c>
      <c r="X15">
        <v>8</v>
      </c>
      <c r="Y15">
        <v>8</v>
      </c>
      <c r="Z15">
        <v>-8</v>
      </c>
      <c r="AA15">
        <v>-6</v>
      </c>
      <c r="AB15">
        <v>-6</v>
      </c>
      <c r="AC15">
        <v>-6</v>
      </c>
      <c r="AD15">
        <v>-8</v>
      </c>
      <c r="AE15">
        <v>-8</v>
      </c>
      <c r="AF15">
        <v>-6</v>
      </c>
      <c r="AG15">
        <v>-8</v>
      </c>
      <c r="AJ15" s="4"/>
    </row>
    <row r="16" spans="1:36">
      <c r="A16" s="71" t="s">
        <v>526</v>
      </c>
      <c r="B16" s="81" t="s">
        <v>527</v>
      </c>
      <c r="F16" s="75">
        <v>3</v>
      </c>
      <c r="G16" s="76" t="s">
        <v>487</v>
      </c>
      <c r="H16" s="2241" t="s">
        <v>528</v>
      </c>
      <c r="I16" s="2242"/>
      <c r="J16" s="2242"/>
      <c r="K16" s="2242"/>
      <c r="L16" s="2243"/>
      <c r="N16" s="21"/>
      <c r="Q16" t="s">
        <v>529</v>
      </c>
      <c r="R16">
        <v>-8</v>
      </c>
      <c r="S16">
        <v>-8</v>
      </c>
      <c r="T16">
        <v>-4</v>
      </c>
      <c r="U16">
        <v>-8</v>
      </c>
      <c r="V16">
        <v>-8</v>
      </c>
      <c r="W16">
        <v>-8</v>
      </c>
      <c r="X16">
        <v>-4</v>
      </c>
      <c r="Y16">
        <v>-8</v>
      </c>
      <c r="Z16">
        <v>8</v>
      </c>
      <c r="AA16">
        <v>6</v>
      </c>
      <c r="AB16">
        <v>6</v>
      </c>
      <c r="AC16">
        <v>6</v>
      </c>
      <c r="AD16">
        <v>8</v>
      </c>
      <c r="AE16">
        <v>8</v>
      </c>
      <c r="AF16">
        <v>6</v>
      </c>
      <c r="AG16">
        <v>8</v>
      </c>
      <c r="AJ16" s="4"/>
    </row>
    <row r="17" spans="1:36">
      <c r="A17" s="71" t="s">
        <v>530</v>
      </c>
      <c r="B17" s="72">
        <v>8</v>
      </c>
      <c r="F17" s="75">
        <v>3</v>
      </c>
      <c r="G17" s="76" t="s">
        <v>491</v>
      </c>
      <c r="H17" s="2241" t="s">
        <v>531</v>
      </c>
      <c r="I17" s="2242"/>
      <c r="J17" s="2242"/>
      <c r="K17" s="2242"/>
      <c r="L17" s="2243"/>
      <c r="N17" s="21"/>
      <c r="Q17" t="s">
        <v>505</v>
      </c>
      <c r="R17">
        <v>-4</v>
      </c>
      <c r="S17">
        <v>-4</v>
      </c>
      <c r="T17">
        <v>-4</v>
      </c>
      <c r="U17">
        <v>-4</v>
      </c>
      <c r="V17">
        <v>-4</v>
      </c>
      <c r="W17">
        <v>-4</v>
      </c>
      <c r="X17">
        <v>-4</v>
      </c>
      <c r="Y17">
        <v>-4</v>
      </c>
      <c r="Z17">
        <v>-4</v>
      </c>
      <c r="AA17">
        <v>-4</v>
      </c>
      <c r="AB17">
        <v>-4</v>
      </c>
      <c r="AC17">
        <v>-4</v>
      </c>
      <c r="AD17">
        <v>-4</v>
      </c>
      <c r="AE17">
        <v>-4</v>
      </c>
      <c r="AF17">
        <v>-4</v>
      </c>
      <c r="AG17">
        <v>-4</v>
      </c>
      <c r="AJ17" s="4"/>
    </row>
    <row r="18" spans="1:36">
      <c r="A18" s="71" t="s">
        <v>532</v>
      </c>
      <c r="B18" s="72">
        <v>2</v>
      </c>
      <c r="F18" s="75">
        <v>3</v>
      </c>
      <c r="G18" s="76" t="s">
        <v>482</v>
      </c>
      <c r="H18" s="2241" t="s">
        <v>533</v>
      </c>
      <c r="I18" s="2242"/>
      <c r="J18" s="2242"/>
      <c r="K18" s="2242"/>
      <c r="L18" s="2243"/>
      <c r="N18" s="21" t="s">
        <v>534</v>
      </c>
      <c r="R18" t="s">
        <v>465</v>
      </c>
      <c r="S18" t="s">
        <v>466</v>
      </c>
      <c r="T18" t="s">
        <v>467</v>
      </c>
      <c r="U18" t="s">
        <v>468</v>
      </c>
      <c r="V18" t="s">
        <v>469</v>
      </c>
      <c r="W18" t="s">
        <v>470</v>
      </c>
      <c r="X18" t="s">
        <v>471</v>
      </c>
      <c r="Y18" t="s">
        <v>472</v>
      </c>
      <c r="Z18" t="s">
        <v>473</v>
      </c>
      <c r="AA18" t="s">
        <v>474</v>
      </c>
      <c r="AB18" t="s">
        <v>475</v>
      </c>
      <c r="AC18" t="s">
        <v>476</v>
      </c>
      <c r="AD18" t="s">
        <v>477</v>
      </c>
      <c r="AE18" t="s">
        <v>478</v>
      </c>
      <c r="AF18" t="s">
        <v>479</v>
      </c>
      <c r="AG18" t="s">
        <v>480</v>
      </c>
      <c r="AJ18" s="4"/>
    </row>
    <row r="19" spans="1:36">
      <c r="A19" s="71" t="s">
        <v>535</v>
      </c>
      <c r="B19" s="72">
        <v>3</v>
      </c>
      <c r="F19" s="75">
        <v>3</v>
      </c>
      <c r="G19" s="76" t="s">
        <v>487</v>
      </c>
      <c r="H19" s="2241" t="s">
        <v>536</v>
      </c>
      <c r="I19" s="2242"/>
      <c r="J19" s="2242"/>
      <c r="K19" s="2242"/>
      <c r="L19" s="2243"/>
      <c r="N19" s="21" t="s">
        <v>537</v>
      </c>
      <c r="Q19" t="s">
        <v>538</v>
      </c>
      <c r="R19">
        <v>6</v>
      </c>
      <c r="S19">
        <v>6</v>
      </c>
      <c r="T19">
        <v>4</v>
      </c>
      <c r="U19">
        <v>8</v>
      </c>
      <c r="V19">
        <v>0</v>
      </c>
      <c r="W19">
        <v>6</v>
      </c>
      <c r="X19">
        <v>8</v>
      </c>
      <c r="Y19">
        <v>4</v>
      </c>
      <c r="Z19">
        <v>8</v>
      </c>
      <c r="AA19">
        <v>6</v>
      </c>
      <c r="AB19">
        <v>6</v>
      </c>
      <c r="AC19">
        <v>8</v>
      </c>
      <c r="AD19">
        <v>8</v>
      </c>
      <c r="AE19">
        <v>8</v>
      </c>
      <c r="AF19">
        <v>8</v>
      </c>
      <c r="AG19">
        <v>4</v>
      </c>
      <c r="AJ19" s="4"/>
    </row>
    <row r="20" spans="1:36">
      <c r="A20" s="71" t="s">
        <v>539</v>
      </c>
      <c r="B20" s="72">
        <v>7</v>
      </c>
      <c r="F20" s="77">
        <v>3</v>
      </c>
      <c r="G20" s="78" t="s">
        <v>491</v>
      </c>
      <c r="H20" s="2250" t="s">
        <v>540</v>
      </c>
      <c r="I20" s="2251"/>
      <c r="J20" s="2251"/>
      <c r="K20" s="2251"/>
      <c r="L20" s="2252"/>
      <c r="N20" s="21"/>
      <c r="Q20" t="s">
        <v>541</v>
      </c>
      <c r="R20">
        <v>6</v>
      </c>
      <c r="S20">
        <v>4</v>
      </c>
      <c r="T20">
        <v>4</v>
      </c>
      <c r="U20">
        <v>4</v>
      </c>
      <c r="V20">
        <v>8</v>
      </c>
      <c r="W20">
        <v>6</v>
      </c>
      <c r="X20">
        <v>0</v>
      </c>
      <c r="Y20">
        <v>4</v>
      </c>
      <c r="Z20">
        <v>-8</v>
      </c>
      <c r="AA20">
        <v>4</v>
      </c>
      <c r="AB20">
        <v>4</v>
      </c>
      <c r="AC20">
        <v>-4</v>
      </c>
      <c r="AD20">
        <v>-8</v>
      </c>
      <c r="AE20">
        <v>-8</v>
      </c>
      <c r="AF20">
        <v>0</v>
      </c>
      <c r="AG20">
        <v>4</v>
      </c>
      <c r="AJ20" s="4"/>
    </row>
    <row r="21" spans="1:36">
      <c r="A21" s="71" t="s">
        <v>542</v>
      </c>
      <c r="B21" s="72">
        <v>3</v>
      </c>
      <c r="F21" s="79">
        <v>4</v>
      </c>
      <c r="G21" s="80" t="s">
        <v>482</v>
      </c>
      <c r="H21" s="2253" t="s">
        <v>543</v>
      </c>
      <c r="I21" s="2254"/>
      <c r="J21" s="2254"/>
      <c r="K21" s="2254"/>
      <c r="L21" s="2255"/>
      <c r="N21" s="21"/>
      <c r="Q21" t="s">
        <v>544</v>
      </c>
      <c r="R21">
        <v>4</v>
      </c>
      <c r="S21">
        <v>4</v>
      </c>
      <c r="T21">
        <v>0</v>
      </c>
      <c r="U21">
        <v>0</v>
      </c>
      <c r="V21">
        <v>0</v>
      </c>
      <c r="W21">
        <v>0</v>
      </c>
      <c r="X21">
        <v>4</v>
      </c>
      <c r="Y21">
        <v>-4</v>
      </c>
      <c r="Z21">
        <v>0</v>
      </c>
      <c r="AA21">
        <v>0</v>
      </c>
      <c r="AB21">
        <v>0</v>
      </c>
      <c r="AC21">
        <v>0</v>
      </c>
      <c r="AD21">
        <v>0</v>
      </c>
      <c r="AE21">
        <v>-4</v>
      </c>
      <c r="AF21">
        <v>0</v>
      </c>
      <c r="AG21">
        <v>-4</v>
      </c>
      <c r="AJ21" s="4"/>
    </row>
    <row r="22" spans="1:36">
      <c r="A22" s="71" t="s">
        <v>545</v>
      </c>
      <c r="B22" s="72">
        <v>4</v>
      </c>
      <c r="F22" s="75">
        <v>4</v>
      </c>
      <c r="G22" s="76" t="s">
        <v>487</v>
      </c>
      <c r="H22" s="2241" t="s">
        <v>543</v>
      </c>
      <c r="I22" s="2242"/>
      <c r="J22" s="2242"/>
      <c r="K22" s="2242"/>
      <c r="L22" s="2243"/>
      <c r="N22" s="21" t="s">
        <v>546</v>
      </c>
      <c r="R22" t="s">
        <v>465</v>
      </c>
      <c r="S22" t="s">
        <v>466</v>
      </c>
      <c r="T22" t="s">
        <v>467</v>
      </c>
      <c r="U22" t="s">
        <v>468</v>
      </c>
      <c r="V22" t="s">
        <v>469</v>
      </c>
      <c r="W22" t="s">
        <v>470</v>
      </c>
      <c r="X22" t="s">
        <v>471</v>
      </c>
      <c r="Y22" t="s">
        <v>472</v>
      </c>
      <c r="Z22" t="s">
        <v>473</v>
      </c>
      <c r="AA22" t="s">
        <v>474</v>
      </c>
      <c r="AB22" t="s">
        <v>475</v>
      </c>
      <c r="AC22" t="s">
        <v>476</v>
      </c>
      <c r="AD22" t="s">
        <v>477</v>
      </c>
      <c r="AE22" t="s">
        <v>478</v>
      </c>
      <c r="AF22" t="s">
        <v>479</v>
      </c>
      <c r="AG22" t="s">
        <v>480</v>
      </c>
      <c r="AJ22" s="4"/>
    </row>
    <row r="23" spans="1:36">
      <c r="A23" s="71" t="s">
        <v>547</v>
      </c>
      <c r="B23" s="72">
        <v>7</v>
      </c>
      <c r="F23" s="75">
        <v>4</v>
      </c>
      <c r="G23" s="76" t="s">
        <v>491</v>
      </c>
      <c r="H23" s="2241" t="s">
        <v>543</v>
      </c>
      <c r="I23" s="2242"/>
      <c r="J23" s="2242"/>
      <c r="K23" s="2242"/>
      <c r="L23" s="2243"/>
      <c r="N23" s="21" t="s">
        <v>548</v>
      </c>
      <c r="Q23" t="s">
        <v>549</v>
      </c>
      <c r="R23">
        <v>6</v>
      </c>
      <c r="S23">
        <v>4</v>
      </c>
      <c r="T23">
        <v>8</v>
      </c>
      <c r="U23">
        <v>4</v>
      </c>
      <c r="V23">
        <v>0</v>
      </c>
      <c r="W23">
        <v>6</v>
      </c>
      <c r="X23">
        <v>0</v>
      </c>
      <c r="Y23">
        <v>4</v>
      </c>
      <c r="Z23">
        <v>0</v>
      </c>
      <c r="AA23">
        <v>4</v>
      </c>
      <c r="AB23">
        <v>8</v>
      </c>
      <c r="AC23">
        <v>-4</v>
      </c>
      <c r="AD23">
        <v>-4</v>
      </c>
      <c r="AE23">
        <v>-8</v>
      </c>
      <c r="AF23">
        <v>0</v>
      </c>
      <c r="AG23">
        <v>4</v>
      </c>
      <c r="AJ23" s="4"/>
    </row>
    <row r="24" spans="1:36">
      <c r="A24" s="71" t="s">
        <v>550</v>
      </c>
      <c r="B24" s="72">
        <v>2</v>
      </c>
      <c r="F24" s="75">
        <v>4</v>
      </c>
      <c r="G24" s="76" t="s">
        <v>482</v>
      </c>
      <c r="H24" s="2241" t="s">
        <v>551</v>
      </c>
      <c r="I24" s="2242"/>
      <c r="J24" s="2242"/>
      <c r="K24" s="2242"/>
      <c r="L24" s="2243"/>
      <c r="N24" s="21"/>
      <c r="Q24" t="s">
        <v>552</v>
      </c>
      <c r="R24">
        <v>6</v>
      </c>
      <c r="S24">
        <v>4</v>
      </c>
      <c r="T24">
        <v>4</v>
      </c>
      <c r="U24">
        <v>6</v>
      </c>
      <c r="V24">
        <v>8</v>
      </c>
      <c r="W24">
        <v>6</v>
      </c>
      <c r="X24">
        <v>8</v>
      </c>
      <c r="Y24">
        <v>4</v>
      </c>
      <c r="Z24">
        <v>4</v>
      </c>
      <c r="AA24">
        <v>4</v>
      </c>
      <c r="AB24">
        <v>4</v>
      </c>
      <c r="AC24">
        <v>4</v>
      </c>
      <c r="AD24">
        <v>4</v>
      </c>
      <c r="AE24">
        <v>8</v>
      </c>
      <c r="AF24">
        <v>8</v>
      </c>
      <c r="AG24">
        <v>4</v>
      </c>
      <c r="AJ24" s="4"/>
    </row>
    <row r="25" spans="1:36">
      <c r="A25" s="71" t="s">
        <v>553</v>
      </c>
      <c r="B25" s="72">
        <v>2</v>
      </c>
      <c r="F25" s="75">
        <v>4</v>
      </c>
      <c r="G25" s="76" t="s">
        <v>487</v>
      </c>
      <c r="H25" s="2241" t="s">
        <v>554</v>
      </c>
      <c r="I25" s="2242"/>
      <c r="J25" s="2242"/>
      <c r="K25" s="2242"/>
      <c r="L25" s="2243"/>
      <c r="N25" s="21"/>
      <c r="Q25" t="s">
        <v>505</v>
      </c>
      <c r="R25">
        <v>4</v>
      </c>
      <c r="S25">
        <v>0</v>
      </c>
      <c r="T25">
        <v>4</v>
      </c>
      <c r="U25">
        <v>0</v>
      </c>
      <c r="V25">
        <v>0</v>
      </c>
      <c r="W25">
        <v>4</v>
      </c>
      <c r="X25">
        <v>0</v>
      </c>
      <c r="Y25">
        <v>-4</v>
      </c>
      <c r="Z25">
        <v>0</v>
      </c>
      <c r="AA25">
        <v>0</v>
      </c>
      <c r="AB25">
        <v>4</v>
      </c>
      <c r="AC25">
        <v>0</v>
      </c>
      <c r="AD25">
        <v>0</v>
      </c>
      <c r="AE25">
        <v>-4</v>
      </c>
      <c r="AF25">
        <v>0</v>
      </c>
      <c r="AG25">
        <v>-4</v>
      </c>
      <c r="AJ25" s="4"/>
    </row>
    <row r="26" spans="1:36">
      <c r="A26" s="71" t="s">
        <v>555</v>
      </c>
      <c r="B26" s="72">
        <v>7</v>
      </c>
      <c r="F26" s="77">
        <v>4</v>
      </c>
      <c r="G26" s="78" t="s">
        <v>491</v>
      </c>
      <c r="H26" s="2250" t="s">
        <v>556</v>
      </c>
      <c r="I26" s="2251"/>
      <c r="J26" s="2251"/>
      <c r="K26" s="2251"/>
      <c r="L26" s="2252"/>
      <c r="N26" s="21" t="s">
        <v>557</v>
      </c>
      <c r="R26" t="s">
        <v>465</v>
      </c>
      <c r="S26" t="s">
        <v>466</v>
      </c>
      <c r="T26" t="s">
        <v>467</v>
      </c>
      <c r="U26" t="s">
        <v>468</v>
      </c>
      <c r="V26" t="s">
        <v>469</v>
      </c>
      <c r="W26" t="s">
        <v>470</v>
      </c>
      <c r="X26" t="s">
        <v>471</v>
      </c>
      <c r="Y26" t="s">
        <v>472</v>
      </c>
      <c r="Z26" t="s">
        <v>473</v>
      </c>
      <c r="AA26" t="s">
        <v>474</v>
      </c>
      <c r="AB26" t="s">
        <v>475</v>
      </c>
      <c r="AC26" t="s">
        <v>476</v>
      </c>
      <c r="AD26" t="s">
        <v>477</v>
      </c>
      <c r="AE26" t="s">
        <v>478</v>
      </c>
      <c r="AF26" t="s">
        <v>479</v>
      </c>
      <c r="AG26" t="s">
        <v>480</v>
      </c>
      <c r="AJ26" s="4"/>
    </row>
    <row r="27" spans="1:36">
      <c r="A27" s="71" t="s">
        <v>558</v>
      </c>
      <c r="B27" s="72">
        <v>8</v>
      </c>
      <c r="F27" s="79">
        <v>5</v>
      </c>
      <c r="G27" s="80" t="s">
        <v>482</v>
      </c>
      <c r="H27" s="2253" t="s">
        <v>559</v>
      </c>
      <c r="I27" s="2254"/>
      <c r="J27" s="2254"/>
      <c r="K27" s="2254"/>
      <c r="L27" s="2255"/>
      <c r="N27" s="21" t="s">
        <v>560</v>
      </c>
      <c r="Q27" t="s">
        <v>561</v>
      </c>
      <c r="R27">
        <v>6</v>
      </c>
      <c r="S27">
        <v>4</v>
      </c>
      <c r="T27">
        <v>8</v>
      </c>
      <c r="U27">
        <v>8</v>
      </c>
      <c r="V27">
        <v>8</v>
      </c>
      <c r="W27">
        <v>8</v>
      </c>
      <c r="X27">
        <v>8</v>
      </c>
      <c r="Y27">
        <v>8</v>
      </c>
      <c r="Z27">
        <v>0</v>
      </c>
      <c r="AA27">
        <v>4</v>
      </c>
      <c r="AB27">
        <v>8</v>
      </c>
      <c r="AC27">
        <v>8</v>
      </c>
      <c r="AD27">
        <v>-4</v>
      </c>
      <c r="AE27">
        <v>-4</v>
      </c>
      <c r="AF27">
        <v>8</v>
      </c>
      <c r="AG27">
        <v>8</v>
      </c>
      <c r="AJ27" s="4"/>
    </row>
    <row r="28" spans="1:36">
      <c r="A28" s="71" t="s">
        <v>562</v>
      </c>
      <c r="B28" s="72">
        <v>2</v>
      </c>
      <c r="F28" s="75">
        <v>5</v>
      </c>
      <c r="G28" s="76" t="s">
        <v>487</v>
      </c>
      <c r="H28" s="2241" t="s">
        <v>559</v>
      </c>
      <c r="I28" s="2242"/>
      <c r="J28" s="2242"/>
      <c r="K28" s="2242"/>
      <c r="L28" s="2243"/>
      <c r="N28" s="21"/>
      <c r="Q28" t="s">
        <v>563</v>
      </c>
      <c r="R28">
        <v>6</v>
      </c>
      <c r="S28">
        <v>8</v>
      </c>
      <c r="T28">
        <v>0</v>
      </c>
      <c r="U28">
        <v>4</v>
      </c>
      <c r="V28">
        <v>6</v>
      </c>
      <c r="W28">
        <v>4</v>
      </c>
      <c r="X28">
        <v>0</v>
      </c>
      <c r="Y28">
        <v>0</v>
      </c>
      <c r="Z28">
        <v>8</v>
      </c>
      <c r="AA28">
        <v>8</v>
      </c>
      <c r="AB28">
        <v>0</v>
      </c>
      <c r="AC28">
        <v>6</v>
      </c>
      <c r="AD28">
        <v>8</v>
      </c>
      <c r="AE28">
        <v>6</v>
      </c>
      <c r="AF28">
        <v>0</v>
      </c>
      <c r="AG28">
        <v>0</v>
      </c>
      <c r="AJ28" s="4"/>
    </row>
    <row r="29" spans="1:36">
      <c r="A29" s="71" t="s">
        <v>564</v>
      </c>
      <c r="B29" s="72">
        <v>2</v>
      </c>
      <c r="F29" s="75">
        <v>5</v>
      </c>
      <c r="G29" s="76" t="s">
        <v>491</v>
      </c>
      <c r="H29" s="2241" t="s">
        <v>565</v>
      </c>
      <c r="I29" s="2242"/>
      <c r="J29" s="2242"/>
      <c r="K29" s="2242"/>
      <c r="L29" s="2243"/>
      <c r="N29" s="21"/>
      <c r="Q29" t="s">
        <v>566</v>
      </c>
      <c r="R29">
        <v>6</v>
      </c>
      <c r="S29">
        <v>6</v>
      </c>
      <c r="T29">
        <v>4</v>
      </c>
      <c r="U29">
        <v>4</v>
      </c>
      <c r="V29">
        <v>-6</v>
      </c>
      <c r="W29">
        <v>4</v>
      </c>
      <c r="X29">
        <v>-6</v>
      </c>
      <c r="Y29">
        <v>0</v>
      </c>
      <c r="Z29">
        <v>8</v>
      </c>
      <c r="AA29">
        <v>6</v>
      </c>
      <c r="AB29">
        <v>4</v>
      </c>
      <c r="AC29">
        <v>-6</v>
      </c>
      <c r="AD29">
        <v>6</v>
      </c>
      <c r="AE29">
        <v>8</v>
      </c>
      <c r="AF29">
        <v>-6</v>
      </c>
      <c r="AG29">
        <v>0</v>
      </c>
      <c r="AJ29" s="4"/>
    </row>
    <row r="30" spans="1:36">
      <c r="A30" s="71" t="s">
        <v>567</v>
      </c>
      <c r="B30" s="72">
        <v>7</v>
      </c>
      <c r="F30" s="75">
        <v>5</v>
      </c>
      <c r="G30" s="76" t="s">
        <v>482</v>
      </c>
      <c r="H30" s="2241" t="s">
        <v>568</v>
      </c>
      <c r="I30" s="2242"/>
      <c r="J30" s="2242"/>
      <c r="K30" s="2242"/>
      <c r="L30" s="2243"/>
      <c r="N30" s="21" t="s">
        <v>569</v>
      </c>
      <c r="R30" t="s">
        <v>570</v>
      </c>
      <c r="S30" t="s">
        <v>571</v>
      </c>
      <c r="T30" t="s">
        <v>572</v>
      </c>
      <c r="U30" t="s">
        <v>573</v>
      </c>
      <c r="V30" t="s">
        <v>574</v>
      </c>
      <c r="W30" t="s">
        <v>575</v>
      </c>
      <c r="X30" t="s">
        <v>576</v>
      </c>
      <c r="Y30" t="s">
        <v>577</v>
      </c>
      <c r="Z30" t="s">
        <v>578</v>
      </c>
      <c r="AA30" t="s">
        <v>579</v>
      </c>
      <c r="AB30" t="s">
        <v>580</v>
      </c>
      <c r="AC30" t="s">
        <v>581</v>
      </c>
      <c r="AD30" t="s">
        <v>582</v>
      </c>
      <c r="AE30" t="s">
        <v>583</v>
      </c>
      <c r="AF30" t="s">
        <v>584</v>
      </c>
      <c r="AG30" t="s">
        <v>585</v>
      </c>
      <c r="AH30" t="s">
        <v>586</v>
      </c>
      <c r="AI30" t="s">
        <v>587</v>
      </c>
      <c r="AJ30" s="4" t="s">
        <v>588</v>
      </c>
    </row>
    <row r="31" spans="1:36">
      <c r="A31" s="71" t="s">
        <v>589</v>
      </c>
      <c r="B31" s="72">
        <v>3</v>
      </c>
      <c r="F31" s="75">
        <v>5</v>
      </c>
      <c r="G31" s="76" t="s">
        <v>487</v>
      </c>
      <c r="H31" s="2241" t="s">
        <v>590</v>
      </c>
      <c r="I31" s="2242"/>
      <c r="J31" s="2242"/>
      <c r="K31" s="2242"/>
      <c r="L31" s="2243"/>
      <c r="N31" s="21" t="s">
        <v>591</v>
      </c>
      <c r="Q31" t="s">
        <v>592</v>
      </c>
      <c r="R31">
        <v>8</v>
      </c>
      <c r="S31">
        <v>0</v>
      </c>
      <c r="T31">
        <v>0</v>
      </c>
      <c r="U31">
        <v>0</v>
      </c>
      <c r="V31">
        <v>8</v>
      </c>
      <c r="W31">
        <v>0</v>
      </c>
      <c r="X31">
        <v>0</v>
      </c>
      <c r="Y31">
        <v>8</v>
      </c>
      <c r="Z31">
        <v>0</v>
      </c>
      <c r="AA31">
        <v>0</v>
      </c>
      <c r="AB31">
        <v>0</v>
      </c>
      <c r="AC31">
        <v>8</v>
      </c>
      <c r="AD31">
        <v>0</v>
      </c>
      <c r="AE31">
        <v>0</v>
      </c>
      <c r="AF31">
        <v>0</v>
      </c>
      <c r="AG31">
        <v>0</v>
      </c>
      <c r="AH31">
        <v>0</v>
      </c>
      <c r="AI31">
        <v>0</v>
      </c>
      <c r="AJ31" s="4">
        <v>0</v>
      </c>
    </row>
    <row r="32" spans="1:36">
      <c r="A32" s="71" t="s">
        <v>593</v>
      </c>
      <c r="B32" s="72">
        <v>7</v>
      </c>
      <c r="F32" s="77">
        <v>5</v>
      </c>
      <c r="G32" s="78" t="s">
        <v>491</v>
      </c>
      <c r="H32" s="2250" t="s">
        <v>590</v>
      </c>
      <c r="I32" s="2251"/>
      <c r="J32" s="2251"/>
      <c r="K32" s="2251"/>
      <c r="L32" s="2252"/>
      <c r="N32" s="21"/>
      <c r="Q32" t="s">
        <v>594</v>
      </c>
      <c r="R32">
        <v>0</v>
      </c>
      <c r="S32">
        <v>8</v>
      </c>
      <c r="T32">
        <v>8</v>
      </c>
      <c r="U32">
        <v>8</v>
      </c>
      <c r="V32">
        <v>0</v>
      </c>
      <c r="W32">
        <v>0</v>
      </c>
      <c r="X32">
        <v>8</v>
      </c>
      <c r="Y32">
        <v>0</v>
      </c>
      <c r="Z32">
        <v>8</v>
      </c>
      <c r="AA32">
        <v>8</v>
      </c>
      <c r="AB32">
        <v>8</v>
      </c>
      <c r="AC32">
        <v>0</v>
      </c>
      <c r="AD32">
        <v>0</v>
      </c>
      <c r="AE32">
        <v>8</v>
      </c>
      <c r="AF32">
        <v>8</v>
      </c>
      <c r="AG32">
        <v>8</v>
      </c>
      <c r="AH32">
        <v>8</v>
      </c>
      <c r="AI32">
        <v>8</v>
      </c>
      <c r="AJ32" s="4">
        <v>8</v>
      </c>
    </row>
    <row r="33" spans="1:36">
      <c r="A33" s="71" t="s">
        <v>595</v>
      </c>
      <c r="B33" s="72">
        <v>8</v>
      </c>
      <c r="F33" s="79">
        <v>6</v>
      </c>
      <c r="G33" s="80" t="s">
        <v>482</v>
      </c>
      <c r="H33" s="2253" t="s">
        <v>596</v>
      </c>
      <c r="I33" s="2254"/>
      <c r="J33" s="2254"/>
      <c r="K33" s="2254"/>
      <c r="L33" s="2255"/>
      <c r="N33" s="46"/>
      <c r="O33" s="1"/>
      <c r="P33" s="1"/>
      <c r="Q33" s="1" t="s">
        <v>597</v>
      </c>
      <c r="R33" s="1">
        <v>0</v>
      </c>
      <c r="S33" s="1">
        <v>0</v>
      </c>
      <c r="T33" s="1">
        <v>0</v>
      </c>
      <c r="U33" s="1">
        <v>0</v>
      </c>
      <c r="V33" s="1">
        <v>0</v>
      </c>
      <c r="W33" s="1">
        <v>8</v>
      </c>
      <c r="X33" s="1">
        <v>0</v>
      </c>
      <c r="Y33" s="1">
        <v>0</v>
      </c>
      <c r="Z33" s="1">
        <v>0</v>
      </c>
      <c r="AA33" s="1">
        <v>0</v>
      </c>
      <c r="AB33" s="1">
        <v>0</v>
      </c>
      <c r="AC33" s="1">
        <v>0</v>
      </c>
      <c r="AD33" s="1">
        <v>8</v>
      </c>
      <c r="AE33" s="1">
        <v>0</v>
      </c>
      <c r="AF33" s="1">
        <v>0</v>
      </c>
      <c r="AG33" s="1">
        <v>0</v>
      </c>
      <c r="AH33" s="1">
        <v>0</v>
      </c>
      <c r="AI33" s="1">
        <v>0</v>
      </c>
      <c r="AJ33" s="82">
        <v>0</v>
      </c>
    </row>
    <row r="34" spans="1:36">
      <c r="A34" s="71" t="s">
        <v>598</v>
      </c>
      <c r="B34" s="72">
        <v>2</v>
      </c>
      <c r="F34" s="75">
        <v>6</v>
      </c>
      <c r="G34" s="76" t="s">
        <v>487</v>
      </c>
      <c r="H34" s="2241" t="s">
        <v>599</v>
      </c>
      <c r="I34" s="2242"/>
      <c r="J34" s="2242"/>
      <c r="K34" s="2242"/>
      <c r="L34" s="2243"/>
    </row>
    <row r="35" spans="1:36">
      <c r="A35" s="71" t="s">
        <v>600</v>
      </c>
      <c r="B35" s="72">
        <v>3</v>
      </c>
      <c r="F35" s="75">
        <v>6</v>
      </c>
      <c r="G35" s="76" t="s">
        <v>491</v>
      </c>
      <c r="H35" s="2241" t="s">
        <v>601</v>
      </c>
      <c r="I35" s="2242"/>
      <c r="J35" s="2242"/>
      <c r="K35" s="2242"/>
      <c r="L35" s="2243"/>
    </row>
    <row r="36" spans="1:36">
      <c r="A36" s="71" t="s">
        <v>602</v>
      </c>
      <c r="B36" s="72">
        <v>1</v>
      </c>
      <c r="F36" s="75">
        <v>6</v>
      </c>
      <c r="G36" s="76" t="s">
        <v>482</v>
      </c>
      <c r="H36" s="2241" t="s">
        <v>603</v>
      </c>
      <c r="I36" s="2242"/>
      <c r="J36" s="2242"/>
      <c r="K36" s="2242"/>
      <c r="L36" s="2243"/>
    </row>
    <row r="37" spans="1:36">
      <c r="A37" s="71" t="s">
        <v>604</v>
      </c>
      <c r="B37" s="72">
        <v>1</v>
      </c>
      <c r="F37" s="75">
        <v>6</v>
      </c>
      <c r="G37" s="76" t="s">
        <v>487</v>
      </c>
      <c r="H37" s="2241" t="s">
        <v>605</v>
      </c>
      <c r="I37" s="2242"/>
      <c r="J37" s="2242"/>
      <c r="K37" s="2242"/>
      <c r="L37" s="2243"/>
    </row>
    <row r="38" spans="1:36">
      <c r="A38" s="71" t="s">
        <v>606</v>
      </c>
      <c r="B38" s="72">
        <v>15</v>
      </c>
      <c r="F38" s="77">
        <v>6</v>
      </c>
      <c r="G38" s="78" t="s">
        <v>491</v>
      </c>
      <c r="H38" s="2250" t="s">
        <v>607</v>
      </c>
      <c r="I38" s="2251"/>
      <c r="J38" s="2251"/>
      <c r="K38" s="2251"/>
      <c r="L38" s="2252"/>
    </row>
    <row r="39" spans="1:36">
      <c r="A39" s="71" t="s">
        <v>608</v>
      </c>
      <c r="B39" s="72">
        <v>11</v>
      </c>
      <c r="F39" s="79">
        <v>7</v>
      </c>
      <c r="G39" s="80" t="s">
        <v>482</v>
      </c>
      <c r="H39" s="2253" t="s">
        <v>609</v>
      </c>
      <c r="I39" s="2254"/>
      <c r="J39" s="2254"/>
      <c r="K39" s="2254"/>
      <c r="L39" s="2255"/>
    </row>
    <row r="40" spans="1:36">
      <c r="A40" s="83" t="s">
        <v>610</v>
      </c>
      <c r="B40" s="84">
        <v>13</v>
      </c>
      <c r="F40" s="75">
        <v>7</v>
      </c>
      <c r="G40" s="76" t="s">
        <v>487</v>
      </c>
      <c r="H40" s="2241" t="s">
        <v>609</v>
      </c>
      <c r="I40" s="2242"/>
      <c r="J40" s="2242"/>
      <c r="K40" s="2242"/>
      <c r="L40" s="2243"/>
    </row>
    <row r="41" spans="1:36">
      <c r="A41" s="85"/>
      <c r="B41" s="85"/>
      <c r="F41" s="75">
        <v>7</v>
      </c>
      <c r="G41" s="76" t="s">
        <v>491</v>
      </c>
      <c r="H41" s="2241" t="s">
        <v>609</v>
      </c>
      <c r="I41" s="2242"/>
      <c r="J41" s="2242"/>
      <c r="K41" s="2242"/>
      <c r="L41" s="2243"/>
    </row>
    <row r="42" spans="1:36">
      <c r="A42" s="85"/>
      <c r="B42" s="85"/>
      <c r="F42" s="75">
        <v>7</v>
      </c>
      <c r="G42" s="76" t="s">
        <v>482</v>
      </c>
      <c r="H42" s="2241" t="s">
        <v>611</v>
      </c>
      <c r="I42" s="2242"/>
      <c r="J42" s="2242"/>
      <c r="K42" s="2242"/>
      <c r="L42" s="2243"/>
    </row>
    <row r="43" spans="1:36">
      <c r="A43" s="85"/>
      <c r="B43" s="85"/>
      <c r="F43" s="75">
        <v>7</v>
      </c>
      <c r="G43" s="76" t="s">
        <v>487</v>
      </c>
      <c r="H43" s="2241" t="s">
        <v>612</v>
      </c>
      <c r="I43" s="2242"/>
      <c r="J43" s="2242"/>
      <c r="K43" s="2242"/>
      <c r="L43" s="2243"/>
    </row>
    <row r="44" spans="1:36">
      <c r="A44" s="85"/>
      <c r="B44" s="85"/>
      <c r="F44" s="77">
        <v>7</v>
      </c>
      <c r="G44" s="78" t="s">
        <v>491</v>
      </c>
      <c r="H44" s="2250" t="s">
        <v>613</v>
      </c>
      <c r="I44" s="2251"/>
      <c r="J44" s="2251"/>
      <c r="K44" s="2251"/>
      <c r="L44" s="2252"/>
    </row>
    <row r="45" spans="1:36">
      <c r="A45" s="85"/>
      <c r="B45" s="85"/>
      <c r="F45" s="79">
        <v>8</v>
      </c>
      <c r="G45" s="80" t="s">
        <v>482</v>
      </c>
      <c r="H45" s="2253" t="s">
        <v>614</v>
      </c>
      <c r="I45" s="2254"/>
      <c r="J45" s="2254"/>
      <c r="K45" s="2254"/>
      <c r="L45" s="2255"/>
    </row>
    <row r="46" spans="1:36">
      <c r="A46" s="85"/>
      <c r="B46" s="85"/>
      <c r="F46" s="75">
        <v>8</v>
      </c>
      <c r="G46" s="76" t="s">
        <v>487</v>
      </c>
      <c r="H46" s="2241" t="s">
        <v>615</v>
      </c>
      <c r="I46" s="2242"/>
      <c r="J46" s="2242"/>
      <c r="K46" s="2242"/>
      <c r="L46" s="2243"/>
    </row>
    <row r="47" spans="1:36">
      <c r="A47" s="85"/>
      <c r="B47" s="85"/>
      <c r="F47" s="75">
        <v>8</v>
      </c>
      <c r="G47" s="76" t="s">
        <v>491</v>
      </c>
      <c r="H47" s="2241" t="s">
        <v>616</v>
      </c>
      <c r="I47" s="2242"/>
      <c r="J47" s="2242"/>
      <c r="K47" s="2242"/>
      <c r="L47" s="2243"/>
    </row>
    <row r="48" spans="1:36">
      <c r="A48" s="85"/>
      <c r="B48" s="85"/>
      <c r="F48" s="75">
        <v>8</v>
      </c>
      <c r="G48" s="76" t="s">
        <v>482</v>
      </c>
      <c r="H48" s="2241" t="s">
        <v>617</v>
      </c>
      <c r="I48" s="2242"/>
      <c r="J48" s="2242"/>
      <c r="K48" s="2242"/>
      <c r="L48" s="2243"/>
    </row>
    <row r="49" spans="1:12">
      <c r="A49" s="85"/>
      <c r="B49" s="85"/>
      <c r="F49" s="75">
        <v>8</v>
      </c>
      <c r="G49" s="76" t="s">
        <v>487</v>
      </c>
      <c r="H49" s="2241" t="s">
        <v>618</v>
      </c>
      <c r="I49" s="2242"/>
      <c r="J49" s="2242"/>
      <c r="K49" s="2242"/>
      <c r="L49" s="2243"/>
    </row>
    <row r="50" spans="1:12">
      <c r="A50" s="85"/>
      <c r="B50" s="85"/>
      <c r="F50" s="77">
        <v>8</v>
      </c>
      <c r="G50" s="78" t="s">
        <v>491</v>
      </c>
      <c r="H50" s="2250" t="s">
        <v>619</v>
      </c>
      <c r="I50" s="2251"/>
      <c r="J50" s="2251"/>
      <c r="K50" s="2251"/>
      <c r="L50" s="2252"/>
    </row>
    <row r="51" spans="1:12">
      <c r="A51" s="85"/>
      <c r="B51" s="85"/>
      <c r="F51" s="79">
        <v>11</v>
      </c>
      <c r="G51" s="80" t="s">
        <v>482</v>
      </c>
      <c r="H51" s="2253" t="s">
        <v>620</v>
      </c>
      <c r="I51" s="2254"/>
      <c r="J51" s="2254"/>
      <c r="K51" s="2254"/>
      <c r="L51" s="2255"/>
    </row>
    <row r="52" spans="1:12">
      <c r="A52" s="85"/>
      <c r="B52" s="85"/>
      <c r="F52" s="75">
        <v>11</v>
      </c>
      <c r="G52" s="76" t="s">
        <v>487</v>
      </c>
      <c r="H52" s="2241" t="s">
        <v>621</v>
      </c>
      <c r="I52" s="2242"/>
      <c r="J52" s="2242"/>
      <c r="K52" s="2242"/>
      <c r="L52" s="2243"/>
    </row>
    <row r="53" spans="1:12">
      <c r="A53" s="85"/>
      <c r="B53" s="85"/>
      <c r="F53" s="75">
        <v>11</v>
      </c>
      <c r="G53" s="76" t="s">
        <v>491</v>
      </c>
      <c r="H53" s="2241" t="s">
        <v>622</v>
      </c>
      <c r="I53" s="2242"/>
      <c r="J53" s="2242"/>
      <c r="K53" s="2242"/>
      <c r="L53" s="2243"/>
    </row>
    <row r="54" spans="1:12">
      <c r="A54" s="85"/>
      <c r="B54" s="85"/>
      <c r="F54" s="75">
        <v>11</v>
      </c>
      <c r="G54" s="76" t="s">
        <v>482</v>
      </c>
      <c r="H54" s="2241" t="s">
        <v>623</v>
      </c>
      <c r="I54" s="2242"/>
      <c r="J54" s="2242"/>
      <c r="K54" s="2242"/>
      <c r="L54" s="2243"/>
    </row>
    <row r="55" spans="1:12">
      <c r="A55" s="85"/>
      <c r="B55" s="85"/>
      <c r="F55" s="75">
        <v>11</v>
      </c>
      <c r="G55" s="76" t="s">
        <v>487</v>
      </c>
      <c r="H55" s="2241" t="s">
        <v>623</v>
      </c>
      <c r="I55" s="2242"/>
      <c r="J55" s="2242"/>
      <c r="K55" s="2242"/>
      <c r="L55" s="2243"/>
    </row>
    <row r="56" spans="1:12">
      <c r="A56" s="85"/>
      <c r="B56" s="85"/>
      <c r="F56" s="77">
        <v>11</v>
      </c>
      <c r="G56" s="78" t="s">
        <v>491</v>
      </c>
      <c r="H56" s="2250" t="s">
        <v>623</v>
      </c>
      <c r="I56" s="2251"/>
      <c r="J56" s="2251"/>
      <c r="K56" s="2251"/>
      <c r="L56" s="2252"/>
    </row>
    <row r="57" spans="1:12">
      <c r="A57" s="85"/>
      <c r="B57" s="85"/>
      <c r="F57" s="79">
        <v>12</v>
      </c>
      <c r="G57" s="80" t="s">
        <v>482</v>
      </c>
      <c r="H57" s="2253" t="s">
        <v>504</v>
      </c>
      <c r="I57" s="2254"/>
      <c r="J57" s="2254"/>
      <c r="K57" s="2254"/>
      <c r="L57" s="2255"/>
    </row>
    <row r="58" spans="1:12">
      <c r="A58" s="85"/>
      <c r="B58" s="85"/>
      <c r="F58" s="75">
        <v>12</v>
      </c>
      <c r="G58" s="76" t="s">
        <v>487</v>
      </c>
      <c r="H58" s="2241" t="s">
        <v>507</v>
      </c>
      <c r="I58" s="2242"/>
      <c r="J58" s="2242"/>
      <c r="K58" s="2242"/>
      <c r="L58" s="2243"/>
    </row>
    <row r="59" spans="1:12">
      <c r="A59" s="85"/>
      <c r="B59" s="85"/>
      <c r="F59" s="75">
        <v>12</v>
      </c>
      <c r="G59" s="76" t="s">
        <v>491</v>
      </c>
      <c r="H59" s="2241" t="s">
        <v>510</v>
      </c>
      <c r="I59" s="2242"/>
      <c r="J59" s="2242"/>
      <c r="K59" s="2242"/>
      <c r="L59" s="2243"/>
    </row>
    <row r="60" spans="1:12">
      <c r="A60" s="85"/>
      <c r="B60" s="85"/>
      <c r="F60" s="75">
        <v>12</v>
      </c>
      <c r="G60" s="76" t="s">
        <v>482</v>
      </c>
      <c r="H60" s="2241" t="s">
        <v>514</v>
      </c>
      <c r="I60" s="2242"/>
      <c r="J60" s="2242"/>
      <c r="K60" s="2242"/>
      <c r="L60" s="2243"/>
    </row>
    <row r="61" spans="1:12">
      <c r="A61" s="85"/>
      <c r="B61" s="85"/>
      <c r="F61" s="75">
        <v>12</v>
      </c>
      <c r="G61" s="76" t="s">
        <v>487</v>
      </c>
      <c r="H61" s="2241" t="s">
        <v>517</v>
      </c>
      <c r="I61" s="2242"/>
      <c r="J61" s="2242"/>
      <c r="K61" s="2242"/>
      <c r="L61" s="2243"/>
    </row>
    <row r="62" spans="1:12">
      <c r="A62" s="85"/>
      <c r="B62" s="85"/>
      <c r="F62" s="77">
        <v>12</v>
      </c>
      <c r="G62" s="78" t="s">
        <v>491</v>
      </c>
      <c r="H62" s="2250" t="s">
        <v>624</v>
      </c>
      <c r="I62" s="2251"/>
      <c r="J62" s="2251"/>
      <c r="K62" s="2251"/>
      <c r="L62" s="2252"/>
    </row>
    <row r="63" spans="1:12">
      <c r="A63" s="85"/>
      <c r="B63" s="85"/>
      <c r="F63" s="79">
        <v>13</v>
      </c>
      <c r="G63" s="80" t="s">
        <v>482</v>
      </c>
      <c r="H63" s="2253" t="s">
        <v>523</v>
      </c>
      <c r="I63" s="2254"/>
      <c r="J63" s="2254"/>
      <c r="K63" s="2254"/>
      <c r="L63" s="2255"/>
    </row>
    <row r="64" spans="1:12">
      <c r="A64" s="85"/>
      <c r="B64" s="85"/>
      <c r="F64" s="75">
        <v>13</v>
      </c>
      <c r="G64" s="76" t="s">
        <v>487</v>
      </c>
      <c r="H64" s="2241" t="s">
        <v>528</v>
      </c>
      <c r="I64" s="2242"/>
      <c r="J64" s="2242"/>
      <c r="K64" s="2242"/>
      <c r="L64" s="2243"/>
    </row>
    <row r="65" spans="1:12">
      <c r="A65" s="85"/>
      <c r="B65" s="85"/>
      <c r="F65" s="75">
        <v>13</v>
      </c>
      <c r="G65" s="76" t="s">
        <v>491</v>
      </c>
      <c r="H65" s="2241" t="s">
        <v>531</v>
      </c>
      <c r="I65" s="2242"/>
      <c r="J65" s="2242"/>
      <c r="K65" s="2242"/>
      <c r="L65" s="2243"/>
    </row>
    <row r="66" spans="1:12">
      <c r="A66" s="85"/>
      <c r="B66" s="85"/>
      <c r="F66" s="75">
        <v>13</v>
      </c>
      <c r="G66" s="76" t="s">
        <v>482</v>
      </c>
      <c r="H66" s="2241" t="s">
        <v>533</v>
      </c>
      <c r="I66" s="2242"/>
      <c r="J66" s="2242"/>
      <c r="K66" s="2242"/>
      <c r="L66" s="2243"/>
    </row>
    <row r="67" spans="1:12">
      <c r="A67" s="85"/>
      <c r="B67" s="85"/>
      <c r="F67" s="75">
        <v>13</v>
      </c>
      <c r="G67" s="76" t="s">
        <v>487</v>
      </c>
      <c r="H67" s="2241" t="s">
        <v>536</v>
      </c>
      <c r="I67" s="2242"/>
      <c r="J67" s="2242"/>
      <c r="K67" s="2242"/>
      <c r="L67" s="2243"/>
    </row>
    <row r="68" spans="1:12">
      <c r="A68" s="85"/>
      <c r="B68" s="85"/>
      <c r="F68" s="77">
        <v>13</v>
      </c>
      <c r="G68" s="78" t="s">
        <v>491</v>
      </c>
      <c r="H68" s="2250" t="s">
        <v>540</v>
      </c>
      <c r="I68" s="2251"/>
      <c r="J68" s="2251"/>
      <c r="K68" s="2251"/>
      <c r="L68" s="2252"/>
    </row>
    <row r="69" spans="1:12">
      <c r="A69" s="85"/>
      <c r="B69" s="85"/>
      <c r="F69" s="79">
        <v>14</v>
      </c>
      <c r="G69" s="80" t="s">
        <v>482</v>
      </c>
      <c r="H69" s="2253" t="s">
        <v>559</v>
      </c>
      <c r="I69" s="2254"/>
      <c r="J69" s="2254"/>
      <c r="K69" s="2254"/>
      <c r="L69" s="2255"/>
    </row>
    <row r="70" spans="1:12">
      <c r="A70" s="85"/>
      <c r="B70" s="85"/>
      <c r="F70" s="75">
        <v>14</v>
      </c>
      <c r="G70" s="76" t="s">
        <v>487</v>
      </c>
      <c r="H70" s="2241" t="s">
        <v>559</v>
      </c>
      <c r="I70" s="2242"/>
      <c r="J70" s="2242"/>
      <c r="K70" s="2242"/>
      <c r="L70" s="2243"/>
    </row>
    <row r="71" spans="1:12">
      <c r="A71" s="85"/>
      <c r="B71" s="85"/>
      <c r="F71" s="75">
        <v>14</v>
      </c>
      <c r="G71" s="76" t="s">
        <v>491</v>
      </c>
      <c r="H71" s="2241" t="s">
        <v>625</v>
      </c>
      <c r="I71" s="2242"/>
      <c r="J71" s="2242"/>
      <c r="K71" s="2242"/>
      <c r="L71" s="2243"/>
    </row>
    <row r="72" spans="1:12">
      <c r="A72" s="85"/>
      <c r="B72" s="85"/>
      <c r="F72" s="75">
        <v>14</v>
      </c>
      <c r="G72" s="76" t="s">
        <v>482</v>
      </c>
      <c r="H72" s="2241" t="s">
        <v>626</v>
      </c>
      <c r="I72" s="2242"/>
      <c r="J72" s="2242"/>
      <c r="K72" s="2242"/>
      <c r="L72" s="2243"/>
    </row>
    <row r="73" spans="1:12">
      <c r="A73" s="85"/>
      <c r="B73" s="85"/>
      <c r="F73" s="75">
        <v>14</v>
      </c>
      <c r="G73" s="76" t="s">
        <v>487</v>
      </c>
      <c r="H73" s="2241" t="s">
        <v>627</v>
      </c>
      <c r="I73" s="2242"/>
      <c r="J73" s="2242"/>
      <c r="K73" s="2242"/>
      <c r="L73" s="2243"/>
    </row>
    <row r="74" spans="1:12">
      <c r="A74" s="85"/>
      <c r="B74" s="85"/>
      <c r="F74" s="77">
        <v>14</v>
      </c>
      <c r="G74" s="78" t="s">
        <v>491</v>
      </c>
      <c r="H74" s="2250" t="s">
        <v>628</v>
      </c>
      <c r="I74" s="2251"/>
      <c r="J74" s="2251"/>
      <c r="K74" s="2251"/>
      <c r="L74" s="2252"/>
    </row>
    <row r="75" spans="1:12">
      <c r="A75" s="85"/>
      <c r="B75" s="85"/>
      <c r="F75" s="79">
        <v>15</v>
      </c>
      <c r="G75" s="80" t="s">
        <v>482</v>
      </c>
      <c r="H75" s="2253" t="s">
        <v>629</v>
      </c>
      <c r="I75" s="2254"/>
      <c r="J75" s="2254"/>
      <c r="K75" s="2254"/>
      <c r="L75" s="2255"/>
    </row>
    <row r="76" spans="1:12">
      <c r="A76" s="85"/>
      <c r="B76" s="85"/>
      <c r="F76" s="75">
        <v>15</v>
      </c>
      <c r="G76" s="76" t="s">
        <v>487</v>
      </c>
      <c r="H76" s="2241" t="s">
        <v>630</v>
      </c>
      <c r="I76" s="2242"/>
      <c r="J76" s="2242"/>
      <c r="K76" s="2242"/>
      <c r="L76" s="2243"/>
    </row>
    <row r="77" spans="1:12">
      <c r="A77" s="85"/>
      <c r="B77" s="85"/>
      <c r="F77" s="75">
        <v>15</v>
      </c>
      <c r="G77" s="76" t="s">
        <v>491</v>
      </c>
      <c r="H77" s="2241" t="s">
        <v>631</v>
      </c>
      <c r="I77" s="2242"/>
      <c r="J77" s="2242"/>
      <c r="K77" s="2242"/>
      <c r="L77" s="2243"/>
    </row>
    <row r="78" spans="1:12">
      <c r="A78" s="85"/>
      <c r="B78" s="85"/>
      <c r="F78" s="75">
        <v>15</v>
      </c>
      <c r="G78" s="76" t="s">
        <v>482</v>
      </c>
      <c r="H78" s="2241" t="s">
        <v>632</v>
      </c>
      <c r="I78" s="2242"/>
      <c r="J78" s="2242"/>
      <c r="K78" s="2242"/>
      <c r="L78" s="2243"/>
    </row>
    <row r="79" spans="1:12">
      <c r="A79" s="85"/>
      <c r="B79" s="85"/>
      <c r="F79" s="75">
        <v>15</v>
      </c>
      <c r="G79" s="76" t="s">
        <v>487</v>
      </c>
      <c r="H79" s="2241" t="s">
        <v>632</v>
      </c>
      <c r="I79" s="2242"/>
      <c r="J79" s="2242"/>
      <c r="K79" s="2242"/>
      <c r="L79" s="2243"/>
    </row>
    <row r="80" spans="1:12">
      <c r="A80" s="85"/>
      <c r="B80" s="85"/>
      <c r="F80" s="77">
        <v>15</v>
      </c>
      <c r="G80" s="78" t="s">
        <v>491</v>
      </c>
      <c r="H80" s="2250" t="s">
        <v>632</v>
      </c>
      <c r="I80" s="2251"/>
      <c r="J80" s="2251"/>
      <c r="K80" s="2251"/>
      <c r="L80" s="2252"/>
    </row>
    <row r="81" spans="1:12">
      <c r="A81" s="85"/>
      <c r="B81" s="85"/>
      <c r="F81" s="79">
        <v>16</v>
      </c>
      <c r="G81" s="80" t="s">
        <v>482</v>
      </c>
      <c r="H81" s="2253" t="s">
        <v>633</v>
      </c>
      <c r="I81" s="2254"/>
      <c r="J81" s="2254"/>
      <c r="K81" s="2254"/>
      <c r="L81" s="2255"/>
    </row>
    <row r="82" spans="1:12">
      <c r="A82" s="85"/>
      <c r="B82" s="85"/>
      <c r="F82" s="75">
        <v>16</v>
      </c>
      <c r="G82" s="76" t="s">
        <v>487</v>
      </c>
      <c r="H82" s="2241" t="s">
        <v>634</v>
      </c>
      <c r="I82" s="2242"/>
      <c r="J82" s="2242"/>
      <c r="K82" s="2242"/>
      <c r="L82" s="2243"/>
    </row>
    <row r="83" spans="1:12">
      <c r="A83" s="85"/>
      <c r="B83" s="85"/>
      <c r="F83" s="75">
        <v>16</v>
      </c>
      <c r="G83" s="76" t="s">
        <v>491</v>
      </c>
      <c r="H83" s="2241" t="s">
        <v>635</v>
      </c>
      <c r="I83" s="2242"/>
      <c r="J83" s="2242"/>
      <c r="K83" s="2242"/>
      <c r="L83" s="2243"/>
    </row>
    <row r="84" spans="1:12">
      <c r="A84" s="85"/>
      <c r="B84" s="85"/>
      <c r="F84" s="75">
        <v>16</v>
      </c>
      <c r="G84" s="76" t="s">
        <v>482</v>
      </c>
      <c r="H84" s="2241" t="s">
        <v>636</v>
      </c>
      <c r="I84" s="2242"/>
      <c r="J84" s="2242"/>
      <c r="K84" s="2242"/>
      <c r="L84" s="2243"/>
    </row>
    <row r="85" spans="1:12">
      <c r="A85" s="85"/>
      <c r="B85" s="85"/>
      <c r="F85" s="75">
        <v>16</v>
      </c>
      <c r="G85" s="76" t="s">
        <v>487</v>
      </c>
      <c r="H85" s="2241" t="s">
        <v>637</v>
      </c>
      <c r="I85" s="2242"/>
      <c r="J85" s="2242"/>
      <c r="K85" s="2242"/>
      <c r="L85" s="2243"/>
    </row>
    <row r="86" spans="1:12">
      <c r="A86" s="85"/>
      <c r="B86" s="85"/>
      <c r="F86" s="77">
        <v>16</v>
      </c>
      <c r="G86" s="78" t="s">
        <v>491</v>
      </c>
      <c r="H86" s="2250" t="s">
        <v>638</v>
      </c>
      <c r="I86" s="2251"/>
      <c r="J86" s="2251"/>
      <c r="K86" s="2251"/>
      <c r="L86" s="2252"/>
    </row>
    <row r="87" spans="1:12">
      <c r="A87" s="85"/>
      <c r="B87" s="85"/>
      <c r="F87" s="79">
        <v>17</v>
      </c>
      <c r="G87" s="80" t="s">
        <v>482</v>
      </c>
      <c r="H87" s="2253" t="s">
        <v>609</v>
      </c>
      <c r="I87" s="2254"/>
      <c r="J87" s="2254"/>
      <c r="K87" s="2254"/>
      <c r="L87" s="2255"/>
    </row>
    <row r="88" spans="1:12">
      <c r="A88" s="85"/>
      <c r="B88" s="85"/>
      <c r="F88" s="75">
        <v>17</v>
      </c>
      <c r="G88" s="76" t="s">
        <v>487</v>
      </c>
      <c r="H88" s="2241" t="s">
        <v>609</v>
      </c>
      <c r="I88" s="2242"/>
      <c r="J88" s="2242"/>
      <c r="K88" s="2242"/>
      <c r="L88" s="2243"/>
    </row>
    <row r="89" spans="1:12">
      <c r="A89" s="85"/>
      <c r="B89" s="85"/>
      <c r="F89" s="75">
        <v>17</v>
      </c>
      <c r="G89" s="76" t="s">
        <v>491</v>
      </c>
      <c r="H89" s="2241" t="s">
        <v>609</v>
      </c>
      <c r="I89" s="2242"/>
      <c r="J89" s="2242"/>
      <c r="K89" s="2242"/>
      <c r="L89" s="2243"/>
    </row>
    <row r="90" spans="1:12">
      <c r="A90" s="85"/>
      <c r="B90" s="85"/>
      <c r="F90" s="75">
        <v>17</v>
      </c>
      <c r="G90" s="76" t="s">
        <v>482</v>
      </c>
      <c r="H90" s="2241" t="s">
        <v>611</v>
      </c>
      <c r="I90" s="2242"/>
      <c r="J90" s="2242"/>
      <c r="K90" s="2242"/>
      <c r="L90" s="2243"/>
    </row>
    <row r="91" spans="1:12">
      <c r="A91" s="85"/>
      <c r="B91" s="85"/>
      <c r="F91" s="75">
        <v>17</v>
      </c>
      <c r="G91" s="76" t="s">
        <v>487</v>
      </c>
      <c r="H91" s="2241" t="s">
        <v>612</v>
      </c>
      <c r="I91" s="2242"/>
      <c r="J91" s="2242"/>
      <c r="K91" s="2242"/>
      <c r="L91" s="2243"/>
    </row>
    <row r="92" spans="1:12">
      <c r="A92" s="85"/>
      <c r="B92" s="85"/>
      <c r="F92" s="86">
        <v>17</v>
      </c>
      <c r="G92" s="87" t="s">
        <v>491</v>
      </c>
      <c r="H92" s="2244" t="s">
        <v>613</v>
      </c>
      <c r="I92" s="2245"/>
      <c r="J92" s="2245"/>
      <c r="K92" s="2245"/>
      <c r="L92" s="2246"/>
    </row>
    <row r="93" spans="1:12">
      <c r="A93" s="85"/>
      <c r="B93" s="85"/>
      <c r="F93" s="75">
        <v>18</v>
      </c>
      <c r="G93" s="76" t="s">
        <v>482</v>
      </c>
      <c r="H93" s="2241" t="s">
        <v>639</v>
      </c>
      <c r="I93" s="2242"/>
      <c r="J93" s="2242"/>
      <c r="K93" s="2242"/>
      <c r="L93" s="2243"/>
    </row>
    <row r="94" spans="1:12">
      <c r="A94" s="85"/>
      <c r="B94" s="85"/>
      <c r="F94" s="75">
        <v>18</v>
      </c>
      <c r="G94" s="76" t="s">
        <v>487</v>
      </c>
      <c r="H94" s="2241" t="s">
        <v>639</v>
      </c>
      <c r="I94" s="2242"/>
      <c r="J94" s="2242"/>
      <c r="K94" s="2242"/>
      <c r="L94" s="2243"/>
    </row>
    <row r="95" spans="1:12">
      <c r="A95" s="85"/>
      <c r="B95" s="85"/>
      <c r="F95" s="75">
        <v>18</v>
      </c>
      <c r="G95" s="76" t="s">
        <v>491</v>
      </c>
      <c r="H95" s="2241" t="s">
        <v>639</v>
      </c>
      <c r="I95" s="2242"/>
      <c r="J95" s="2242"/>
      <c r="K95" s="2242"/>
      <c r="L95" s="2243"/>
    </row>
    <row r="96" spans="1:12">
      <c r="A96" s="85"/>
      <c r="B96" s="85"/>
      <c r="F96" s="75">
        <v>18</v>
      </c>
      <c r="G96" s="76" t="s">
        <v>482</v>
      </c>
      <c r="H96" s="2241" t="s">
        <v>640</v>
      </c>
      <c r="I96" s="2242"/>
      <c r="J96" s="2242"/>
      <c r="K96" s="2242"/>
      <c r="L96" s="2243"/>
    </row>
    <row r="97" spans="1:12">
      <c r="A97" s="85"/>
      <c r="B97" s="85"/>
      <c r="F97" s="75">
        <v>18</v>
      </c>
      <c r="G97" s="76" t="s">
        <v>487</v>
      </c>
      <c r="H97" s="2241" t="s">
        <v>641</v>
      </c>
      <c r="I97" s="2242"/>
      <c r="J97" s="2242"/>
      <c r="K97" s="2242"/>
      <c r="L97" s="2243"/>
    </row>
    <row r="98" spans="1:12">
      <c r="A98" s="85"/>
      <c r="B98" s="85"/>
      <c r="F98" s="86">
        <v>18</v>
      </c>
      <c r="G98" s="87" t="s">
        <v>491</v>
      </c>
      <c r="H98" s="2244" t="s">
        <v>641</v>
      </c>
      <c r="I98" s="2245"/>
      <c r="J98" s="2245"/>
      <c r="K98" s="2245"/>
      <c r="L98" s="2246"/>
    </row>
    <row r="99" spans="1:12">
      <c r="A99" s="85"/>
      <c r="B99" s="85"/>
      <c r="F99" s="85"/>
      <c r="G99" s="85"/>
      <c r="H99" s="85"/>
      <c r="I99" s="85"/>
      <c r="J99" s="85"/>
      <c r="K99" s="85"/>
      <c r="L99" s="85"/>
    </row>
    <row r="100" spans="1:12">
      <c r="A100" s="85"/>
      <c r="B100" s="85"/>
      <c r="F100" s="85"/>
      <c r="G100" s="85"/>
      <c r="H100" s="85"/>
      <c r="I100" s="85"/>
      <c r="J100" s="85"/>
      <c r="K100" s="85"/>
      <c r="L100" s="85"/>
    </row>
    <row r="101" spans="1:12">
      <c r="A101" s="85"/>
      <c r="B101" s="85"/>
      <c r="F101" s="85"/>
      <c r="G101" s="85"/>
      <c r="H101" s="85"/>
      <c r="I101" s="85"/>
      <c r="J101" s="85"/>
      <c r="K101" s="85"/>
      <c r="L101" s="85"/>
    </row>
    <row r="102" spans="1:12">
      <c r="A102" s="85"/>
      <c r="B102" s="85"/>
      <c r="F102" s="85"/>
      <c r="G102" s="85"/>
      <c r="H102" s="85"/>
      <c r="I102" s="85"/>
      <c r="J102" s="85"/>
      <c r="K102" s="85"/>
      <c r="L102" s="85"/>
    </row>
    <row r="103" spans="1:12">
      <c r="A103" s="85"/>
      <c r="B103" s="85"/>
      <c r="F103" s="85"/>
      <c r="G103" s="85"/>
      <c r="H103" s="85"/>
      <c r="I103" s="85"/>
      <c r="J103" s="85"/>
      <c r="K103" s="85"/>
      <c r="L103" s="85"/>
    </row>
    <row r="104" spans="1:12">
      <c r="A104" s="85"/>
      <c r="B104" s="85"/>
      <c r="F104" s="85"/>
      <c r="G104" s="85"/>
      <c r="H104" s="85"/>
      <c r="I104" s="85"/>
      <c r="J104" s="85"/>
      <c r="K104" s="85"/>
      <c r="L104" s="85"/>
    </row>
    <row r="105" spans="1:12">
      <c r="A105" s="85"/>
      <c r="B105" s="85"/>
      <c r="F105" s="85"/>
      <c r="G105" s="85"/>
      <c r="H105" s="85"/>
      <c r="I105" s="85"/>
      <c r="J105" s="85"/>
      <c r="K105" s="85"/>
      <c r="L105" s="85"/>
    </row>
    <row r="106" spans="1:12">
      <c r="A106" s="85"/>
      <c r="B106" s="85"/>
      <c r="F106" s="85"/>
      <c r="G106" s="85"/>
      <c r="H106" s="85"/>
      <c r="I106" s="85"/>
      <c r="J106" s="85"/>
      <c r="K106" s="85"/>
      <c r="L106" s="85"/>
    </row>
    <row r="107" spans="1:12">
      <c r="A107" s="85"/>
      <c r="B107" s="85"/>
      <c r="F107" s="85"/>
      <c r="G107" s="85"/>
      <c r="H107" s="85"/>
      <c r="I107" s="85"/>
      <c r="J107" s="85"/>
      <c r="K107" s="85"/>
      <c r="L107" s="85"/>
    </row>
    <row r="108" spans="1:12">
      <c r="A108" s="85"/>
      <c r="B108" s="85"/>
      <c r="F108" s="85"/>
      <c r="G108" s="85"/>
      <c r="H108" s="85"/>
      <c r="I108" s="85"/>
      <c r="J108" s="85"/>
      <c r="K108" s="85"/>
      <c r="L108" s="85"/>
    </row>
    <row r="109" spans="1:12">
      <c r="A109" s="85"/>
      <c r="B109" s="85"/>
      <c r="F109" s="85"/>
      <c r="G109" s="85"/>
      <c r="H109" s="85"/>
      <c r="I109" s="85"/>
      <c r="J109" s="85"/>
      <c r="K109" s="85"/>
      <c r="L109" s="85"/>
    </row>
    <row r="110" spans="1:12">
      <c r="A110" s="85"/>
      <c r="B110" s="85"/>
      <c r="F110" s="85"/>
      <c r="G110" s="85"/>
      <c r="H110" s="85"/>
      <c r="I110" s="85"/>
      <c r="J110" s="85"/>
      <c r="K110" s="85"/>
      <c r="L110" s="85"/>
    </row>
    <row r="111" spans="1:12">
      <c r="A111" s="85"/>
      <c r="B111" s="85"/>
      <c r="F111" s="85"/>
      <c r="G111" s="85"/>
      <c r="H111" s="85"/>
      <c r="I111" s="85"/>
      <c r="J111" s="85"/>
      <c r="K111" s="85"/>
      <c r="L111" s="85"/>
    </row>
    <row r="112" spans="1:12">
      <c r="A112" s="85"/>
      <c r="B112" s="85"/>
      <c r="F112" s="85"/>
      <c r="G112" s="85"/>
      <c r="H112" s="85"/>
      <c r="I112" s="85"/>
      <c r="J112" s="85"/>
      <c r="K112" s="85"/>
      <c r="L112" s="85"/>
    </row>
    <row r="113" spans="1:12">
      <c r="A113" s="85"/>
      <c r="B113" s="85"/>
      <c r="F113" s="85"/>
      <c r="G113" s="85"/>
      <c r="H113" s="85"/>
      <c r="I113" s="85"/>
      <c r="J113" s="85"/>
      <c r="K113" s="85"/>
      <c r="L113" s="85"/>
    </row>
    <row r="114" spans="1:12">
      <c r="A114" s="85"/>
      <c r="B114" s="85"/>
      <c r="F114" s="85"/>
      <c r="G114" s="85"/>
      <c r="H114" s="85"/>
      <c r="I114" s="85"/>
      <c r="J114" s="85"/>
      <c r="K114" s="85"/>
      <c r="L114" s="85"/>
    </row>
    <row r="115" spans="1:12">
      <c r="A115" s="85"/>
      <c r="B115" s="85"/>
      <c r="F115" s="85"/>
      <c r="G115" s="85"/>
      <c r="H115" s="85"/>
      <c r="I115" s="85"/>
      <c r="J115" s="85"/>
      <c r="K115" s="85"/>
      <c r="L115" s="85"/>
    </row>
    <row r="116" spans="1:12">
      <c r="A116" s="85"/>
      <c r="B116" s="85"/>
      <c r="F116" s="85"/>
      <c r="G116" s="85"/>
      <c r="H116" s="85"/>
      <c r="I116" s="85"/>
      <c r="J116" s="85"/>
      <c r="K116" s="85"/>
      <c r="L116" s="85"/>
    </row>
    <row r="117" spans="1:12">
      <c r="A117" s="85"/>
      <c r="B117" s="85"/>
      <c r="F117" s="85"/>
      <c r="G117" s="85"/>
      <c r="H117" s="85"/>
      <c r="I117" s="85"/>
      <c r="J117" s="85"/>
      <c r="K117" s="85"/>
      <c r="L117" s="85"/>
    </row>
    <row r="118" spans="1:12">
      <c r="A118" s="85"/>
      <c r="B118" s="85"/>
      <c r="F118" s="85"/>
      <c r="G118" s="85"/>
      <c r="H118" s="85"/>
      <c r="I118" s="85"/>
      <c r="J118" s="85"/>
      <c r="K118" s="85"/>
      <c r="L118" s="85"/>
    </row>
    <row r="119" spans="1:12">
      <c r="A119" s="85"/>
      <c r="B119" s="85"/>
      <c r="F119" s="85"/>
      <c r="G119" s="85"/>
      <c r="H119" s="85"/>
      <c r="I119" s="85"/>
      <c r="J119" s="85"/>
      <c r="K119" s="85"/>
      <c r="L119" s="85"/>
    </row>
    <row r="120" spans="1:12">
      <c r="A120" s="85"/>
      <c r="B120" s="85"/>
      <c r="F120" s="85"/>
      <c r="G120" s="85"/>
      <c r="H120" s="85"/>
      <c r="I120" s="85"/>
      <c r="J120" s="85"/>
      <c r="K120" s="85"/>
      <c r="L120" s="85"/>
    </row>
    <row r="121" spans="1:12">
      <c r="A121" s="85"/>
      <c r="B121" s="85"/>
      <c r="F121" s="85"/>
      <c r="G121" s="85"/>
      <c r="H121" s="85"/>
      <c r="I121" s="85"/>
      <c r="J121" s="85"/>
      <c r="K121" s="85"/>
      <c r="L121" s="85"/>
    </row>
    <row r="122" spans="1:12">
      <c r="A122" s="85"/>
      <c r="B122" s="85"/>
      <c r="F122" s="85"/>
      <c r="G122" s="85"/>
      <c r="H122" s="85"/>
      <c r="I122" s="85"/>
      <c r="J122" s="85"/>
      <c r="K122" s="85"/>
      <c r="L122" s="85"/>
    </row>
    <row r="123" spans="1:12">
      <c r="A123" s="85"/>
      <c r="B123" s="85"/>
      <c r="F123" s="85"/>
      <c r="G123" s="85"/>
      <c r="H123" s="85"/>
      <c r="I123" s="85"/>
      <c r="J123" s="85"/>
      <c r="K123" s="85"/>
      <c r="L123" s="85"/>
    </row>
    <row r="124" spans="1:12">
      <c r="A124" s="85"/>
      <c r="B124" s="85"/>
      <c r="F124" s="85"/>
      <c r="G124" s="85"/>
      <c r="H124" s="85"/>
      <c r="I124" s="85"/>
      <c r="J124" s="85"/>
      <c r="K124" s="85"/>
      <c r="L124" s="85"/>
    </row>
    <row r="125" spans="1:12">
      <c r="A125" s="85"/>
      <c r="B125" s="85"/>
      <c r="F125" s="85"/>
      <c r="G125" s="85"/>
      <c r="H125" s="85"/>
      <c r="I125" s="85"/>
      <c r="J125" s="85"/>
      <c r="K125" s="85"/>
      <c r="L125" s="85"/>
    </row>
    <row r="126" spans="1:12">
      <c r="A126" s="85"/>
      <c r="B126" s="85"/>
      <c r="F126" s="85"/>
      <c r="G126" s="85"/>
      <c r="H126" s="85"/>
      <c r="I126" s="85"/>
      <c r="J126" s="85"/>
      <c r="K126" s="85"/>
      <c r="L126" s="85"/>
    </row>
    <row r="127" spans="1:12">
      <c r="A127" s="85"/>
      <c r="B127" s="85"/>
      <c r="F127" s="85"/>
      <c r="G127" s="85"/>
      <c r="H127" s="85"/>
      <c r="I127" s="85"/>
      <c r="J127" s="85"/>
      <c r="K127" s="85"/>
      <c r="L127" s="85"/>
    </row>
    <row r="128" spans="1:12">
      <c r="A128" s="85"/>
      <c r="B128" s="85"/>
      <c r="F128" s="85"/>
      <c r="G128" s="85"/>
      <c r="H128" s="85"/>
      <c r="I128" s="85"/>
      <c r="J128" s="85"/>
      <c r="K128" s="85"/>
      <c r="L128" s="85"/>
    </row>
    <row r="129" spans="1:12">
      <c r="A129" s="85"/>
      <c r="B129" s="85"/>
      <c r="F129" s="85"/>
      <c r="G129" s="85"/>
      <c r="H129" s="85"/>
      <c r="I129" s="85"/>
      <c r="J129" s="85"/>
      <c r="K129" s="85"/>
      <c r="L129" s="85"/>
    </row>
    <row r="130" spans="1:12">
      <c r="A130" s="85"/>
      <c r="B130" s="85"/>
      <c r="F130" s="85"/>
      <c r="G130" s="85"/>
      <c r="H130" s="85"/>
      <c r="I130" s="85"/>
      <c r="J130" s="85"/>
      <c r="K130" s="85"/>
      <c r="L130" s="85"/>
    </row>
    <row r="131" spans="1:12">
      <c r="A131" s="85"/>
      <c r="B131" s="85"/>
      <c r="F131" s="85"/>
      <c r="G131" s="85"/>
      <c r="H131" s="85"/>
      <c r="I131" s="85"/>
      <c r="J131" s="85"/>
      <c r="K131" s="85"/>
      <c r="L131" s="85"/>
    </row>
    <row r="132" spans="1:12">
      <c r="A132" s="85"/>
      <c r="B132" s="85"/>
      <c r="F132" s="85"/>
      <c r="G132" s="85"/>
      <c r="H132" s="85"/>
      <c r="I132" s="85"/>
      <c r="J132" s="85"/>
      <c r="K132" s="85"/>
      <c r="L132" s="85"/>
    </row>
    <row r="133" spans="1:12">
      <c r="A133" s="85"/>
      <c r="B133" s="85"/>
      <c r="F133" s="85"/>
      <c r="G133" s="85"/>
      <c r="H133" s="85"/>
      <c r="I133" s="85"/>
      <c r="J133" s="85"/>
      <c r="K133" s="85"/>
      <c r="L133" s="85"/>
    </row>
    <row r="134" spans="1:12">
      <c r="A134" s="85"/>
      <c r="B134" s="85"/>
      <c r="F134" s="85"/>
      <c r="G134" s="85"/>
      <c r="H134" s="85"/>
      <c r="I134" s="85"/>
      <c r="J134" s="85"/>
      <c r="K134" s="85"/>
      <c r="L134" s="85"/>
    </row>
    <row r="135" spans="1:12">
      <c r="A135" s="85"/>
      <c r="B135" s="85"/>
      <c r="F135" s="85"/>
      <c r="G135" s="85"/>
      <c r="H135" s="85"/>
      <c r="I135" s="85"/>
      <c r="J135" s="85"/>
      <c r="K135" s="85"/>
      <c r="L135" s="85"/>
    </row>
    <row r="136" spans="1:12">
      <c r="A136" s="85"/>
      <c r="B136" s="85"/>
      <c r="F136" s="85"/>
      <c r="G136" s="85"/>
      <c r="H136" s="85"/>
      <c r="I136" s="85"/>
      <c r="J136" s="85"/>
      <c r="K136" s="85"/>
      <c r="L136" s="85"/>
    </row>
    <row r="137" spans="1:12">
      <c r="A137" s="85"/>
      <c r="B137" s="85"/>
      <c r="F137" s="85"/>
      <c r="G137" s="85"/>
      <c r="H137" s="85"/>
      <c r="I137" s="85"/>
      <c r="J137" s="85"/>
      <c r="K137" s="85"/>
      <c r="L137" s="85"/>
    </row>
    <row r="138" spans="1:12">
      <c r="A138" s="85"/>
      <c r="B138" s="85"/>
      <c r="F138" s="85"/>
      <c r="G138" s="85"/>
      <c r="H138" s="85"/>
      <c r="I138" s="85"/>
      <c r="J138" s="85"/>
      <c r="K138" s="85"/>
      <c r="L138" s="85"/>
    </row>
    <row r="139" spans="1:12">
      <c r="A139" s="85"/>
      <c r="B139" s="85"/>
      <c r="F139" s="85"/>
      <c r="G139" s="85"/>
      <c r="H139" s="85"/>
      <c r="I139" s="85"/>
      <c r="J139" s="85"/>
      <c r="K139" s="85"/>
      <c r="L139" s="85"/>
    </row>
    <row r="140" spans="1:12">
      <c r="A140" s="85"/>
      <c r="B140" s="85"/>
      <c r="F140" s="85"/>
      <c r="G140" s="85"/>
      <c r="H140" s="85"/>
      <c r="I140" s="85"/>
      <c r="J140" s="85"/>
      <c r="K140" s="85"/>
      <c r="L140" s="85"/>
    </row>
    <row r="141" spans="1:12">
      <c r="A141" s="85"/>
      <c r="B141" s="85"/>
      <c r="F141" s="85"/>
      <c r="G141" s="85"/>
      <c r="H141" s="85"/>
      <c r="I141" s="85"/>
      <c r="J141" s="85"/>
      <c r="K141" s="85"/>
      <c r="L141" s="85"/>
    </row>
    <row r="142" spans="1:12">
      <c r="A142" s="85"/>
      <c r="B142" s="85"/>
      <c r="F142" s="85"/>
      <c r="G142" s="85"/>
      <c r="H142" s="85"/>
      <c r="I142" s="85"/>
      <c r="J142" s="85"/>
      <c r="K142" s="85"/>
      <c r="L142" s="85"/>
    </row>
    <row r="143" spans="1:12">
      <c r="A143" s="85"/>
      <c r="B143" s="85"/>
      <c r="F143" s="85"/>
      <c r="G143" s="85"/>
      <c r="H143" s="85"/>
      <c r="I143" s="85"/>
      <c r="J143" s="85"/>
      <c r="K143" s="85"/>
      <c r="L143" s="85"/>
    </row>
    <row r="144" spans="1:12">
      <c r="A144" s="85"/>
      <c r="B144" s="85"/>
      <c r="F144" s="85"/>
      <c r="G144" s="85"/>
      <c r="H144" s="85"/>
      <c r="I144" s="85"/>
      <c r="J144" s="85"/>
      <c r="K144" s="85"/>
      <c r="L144" s="85"/>
    </row>
    <row r="145" spans="1:12">
      <c r="A145" s="85"/>
      <c r="B145" s="85"/>
      <c r="F145" s="85"/>
      <c r="G145" s="85"/>
      <c r="H145" s="85"/>
      <c r="I145" s="85"/>
      <c r="J145" s="85"/>
      <c r="K145" s="85"/>
      <c r="L145" s="85"/>
    </row>
    <row r="146" spans="1:12">
      <c r="A146" s="85"/>
      <c r="B146" s="85"/>
      <c r="F146" s="85"/>
      <c r="G146" s="85"/>
      <c r="H146" s="85"/>
      <c r="I146" s="85"/>
      <c r="J146" s="85"/>
      <c r="K146" s="85"/>
      <c r="L146" s="85"/>
    </row>
    <row r="147" spans="1:12">
      <c r="A147" s="85"/>
      <c r="B147" s="85"/>
      <c r="F147" s="85"/>
      <c r="G147" s="85"/>
      <c r="H147" s="85"/>
      <c r="I147" s="85"/>
      <c r="J147" s="85"/>
      <c r="K147" s="85"/>
      <c r="L147" s="85"/>
    </row>
    <row r="148" spans="1:12">
      <c r="A148" s="85"/>
      <c r="B148" s="85"/>
      <c r="F148" s="85"/>
      <c r="G148" s="85"/>
      <c r="H148" s="85"/>
      <c r="I148" s="85"/>
      <c r="J148" s="85"/>
      <c r="K148" s="85"/>
      <c r="L148" s="85"/>
    </row>
    <row r="149" spans="1:12">
      <c r="A149" s="85"/>
      <c r="B149" s="85"/>
      <c r="F149" s="85"/>
      <c r="G149" s="85"/>
      <c r="H149" s="85"/>
      <c r="I149" s="85"/>
      <c r="J149" s="85"/>
      <c r="K149" s="85"/>
      <c r="L149" s="85"/>
    </row>
    <row r="150" spans="1:12">
      <c r="A150" s="85"/>
      <c r="B150" s="85"/>
      <c r="F150" s="85"/>
      <c r="G150" s="85"/>
      <c r="H150" s="85"/>
      <c r="I150" s="85"/>
      <c r="J150" s="85"/>
      <c r="K150" s="85"/>
      <c r="L150" s="85"/>
    </row>
    <row r="151" spans="1:12">
      <c r="A151" s="85"/>
      <c r="B151" s="85"/>
      <c r="F151" s="85"/>
      <c r="G151" s="85"/>
      <c r="H151" s="85"/>
      <c r="I151" s="85"/>
      <c r="J151" s="85"/>
      <c r="K151" s="85"/>
      <c r="L151" s="85"/>
    </row>
    <row r="152" spans="1:12">
      <c r="A152" s="85"/>
      <c r="B152" s="85"/>
      <c r="F152" s="85"/>
      <c r="G152" s="85"/>
      <c r="H152" s="85"/>
      <c r="I152" s="85"/>
      <c r="J152" s="85"/>
      <c r="K152" s="85"/>
      <c r="L152" s="85"/>
    </row>
    <row r="153" spans="1:12">
      <c r="A153" s="85"/>
      <c r="B153" s="85"/>
      <c r="F153" s="85"/>
      <c r="G153" s="85"/>
      <c r="H153" s="85"/>
      <c r="I153" s="85"/>
      <c r="J153" s="85"/>
      <c r="K153" s="85"/>
      <c r="L153" s="85"/>
    </row>
    <row r="154" spans="1:12">
      <c r="A154" s="85"/>
      <c r="B154" s="85"/>
      <c r="F154" s="85"/>
      <c r="G154" s="85"/>
      <c r="H154" s="85"/>
      <c r="I154" s="85"/>
      <c r="J154" s="85"/>
      <c r="K154" s="85"/>
      <c r="L154" s="85"/>
    </row>
    <row r="155" spans="1:12">
      <c r="A155" s="85"/>
      <c r="B155" s="85"/>
      <c r="F155" s="85"/>
      <c r="G155" s="85"/>
      <c r="H155" s="85"/>
      <c r="I155" s="85"/>
      <c r="J155" s="85"/>
      <c r="K155" s="85"/>
      <c r="L155" s="85"/>
    </row>
    <row r="156" spans="1:12">
      <c r="A156" s="85"/>
      <c r="B156" s="85"/>
      <c r="F156" s="85"/>
      <c r="G156" s="85"/>
      <c r="H156" s="85"/>
      <c r="I156" s="85"/>
      <c r="J156" s="85"/>
      <c r="K156" s="85"/>
      <c r="L156" s="85"/>
    </row>
    <row r="157" spans="1:12">
      <c r="A157" s="85"/>
      <c r="B157" s="85"/>
      <c r="F157" s="85"/>
      <c r="G157" s="85"/>
      <c r="H157" s="85"/>
      <c r="I157" s="85"/>
      <c r="J157" s="85"/>
      <c r="K157" s="85"/>
      <c r="L157" s="85"/>
    </row>
    <row r="158" spans="1:12">
      <c r="A158" s="85"/>
      <c r="B158" s="85"/>
      <c r="F158" s="85"/>
      <c r="G158" s="85"/>
      <c r="H158" s="85"/>
      <c r="I158" s="85"/>
      <c r="J158" s="85"/>
      <c r="K158" s="85"/>
      <c r="L158" s="85"/>
    </row>
    <row r="159" spans="1:12">
      <c r="A159" s="85"/>
      <c r="B159" s="85"/>
      <c r="F159" s="85"/>
      <c r="G159" s="85"/>
      <c r="H159" s="85"/>
      <c r="I159" s="85"/>
      <c r="J159" s="85"/>
      <c r="K159" s="85"/>
      <c r="L159" s="85"/>
    </row>
    <row r="160" spans="1:12">
      <c r="A160" s="85"/>
      <c r="B160" s="85"/>
      <c r="F160" s="85"/>
      <c r="G160" s="85"/>
      <c r="H160" s="85"/>
      <c r="I160" s="85"/>
      <c r="J160" s="85"/>
      <c r="K160" s="85"/>
      <c r="L160" s="85"/>
    </row>
    <row r="161" spans="1:12">
      <c r="A161" s="85"/>
      <c r="B161" s="85"/>
      <c r="F161" s="85"/>
      <c r="G161" s="85"/>
      <c r="H161" s="85"/>
      <c r="I161" s="85"/>
      <c r="J161" s="85"/>
      <c r="K161" s="85"/>
      <c r="L161" s="85"/>
    </row>
    <row r="162" spans="1:12">
      <c r="A162" s="85"/>
      <c r="B162" s="85"/>
      <c r="F162" s="85"/>
      <c r="G162" s="85"/>
      <c r="H162" s="85"/>
      <c r="I162" s="85"/>
      <c r="J162" s="85"/>
      <c r="K162" s="85"/>
      <c r="L162" s="85"/>
    </row>
    <row r="163" spans="1:12">
      <c r="A163" s="85"/>
      <c r="B163" s="85"/>
      <c r="F163" s="85"/>
      <c r="G163" s="85"/>
      <c r="H163" s="85"/>
      <c r="I163" s="85"/>
      <c r="J163" s="85"/>
      <c r="K163" s="85"/>
      <c r="L163" s="85"/>
    </row>
    <row r="164" spans="1:12">
      <c r="A164" s="85"/>
      <c r="B164" s="85"/>
      <c r="F164" s="85"/>
      <c r="G164" s="85"/>
      <c r="H164" s="85"/>
      <c r="I164" s="85"/>
      <c r="J164" s="85"/>
      <c r="K164" s="85"/>
      <c r="L164" s="85"/>
    </row>
    <row r="165" spans="1:12">
      <c r="A165" s="85"/>
      <c r="B165" s="85"/>
      <c r="F165" s="85"/>
      <c r="G165" s="85"/>
      <c r="H165" s="85"/>
      <c r="I165" s="85"/>
      <c r="J165" s="85"/>
      <c r="K165" s="85"/>
      <c r="L165" s="85"/>
    </row>
    <row r="166" spans="1:12">
      <c r="A166" s="85"/>
      <c r="B166" s="85"/>
      <c r="F166" s="85"/>
      <c r="G166" s="85"/>
      <c r="H166" s="85"/>
      <c r="I166" s="85"/>
      <c r="J166" s="85"/>
      <c r="K166" s="85"/>
      <c r="L166" s="85"/>
    </row>
    <row r="167" spans="1:12">
      <c r="A167" s="85"/>
      <c r="B167" s="85"/>
      <c r="F167" s="85"/>
      <c r="G167" s="85"/>
      <c r="H167" s="85"/>
      <c r="I167" s="85"/>
      <c r="J167" s="85"/>
      <c r="K167" s="85"/>
      <c r="L167" s="85"/>
    </row>
    <row r="168" spans="1:12">
      <c r="A168" s="85"/>
      <c r="B168" s="85"/>
      <c r="F168" s="85"/>
      <c r="G168" s="85"/>
      <c r="H168" s="85"/>
      <c r="I168" s="85"/>
      <c r="J168" s="85"/>
      <c r="K168" s="85"/>
      <c r="L168" s="85"/>
    </row>
    <row r="169" spans="1:12">
      <c r="A169" s="85"/>
      <c r="B169" s="85"/>
      <c r="F169" s="85"/>
      <c r="G169" s="85"/>
      <c r="H169" s="85"/>
      <c r="I169" s="85"/>
      <c r="J169" s="85"/>
      <c r="K169" s="85"/>
      <c r="L169" s="85"/>
    </row>
    <row r="170" spans="1:12">
      <c r="A170" s="85"/>
      <c r="B170" s="85"/>
      <c r="F170" s="85"/>
      <c r="G170" s="85"/>
      <c r="H170" s="85"/>
      <c r="I170" s="85"/>
      <c r="J170" s="85"/>
      <c r="K170" s="85"/>
      <c r="L170" s="85"/>
    </row>
    <row r="171" spans="1:12">
      <c r="A171" s="85"/>
      <c r="B171" s="85"/>
      <c r="F171" s="85"/>
      <c r="G171" s="85"/>
      <c r="H171" s="85"/>
      <c r="I171" s="85"/>
      <c r="J171" s="85"/>
      <c r="K171" s="85"/>
      <c r="L171" s="85"/>
    </row>
    <row r="172" spans="1:12">
      <c r="A172" s="85"/>
      <c r="B172" s="85"/>
      <c r="F172" s="85"/>
      <c r="G172" s="85"/>
      <c r="H172" s="85"/>
      <c r="I172" s="85"/>
      <c r="J172" s="85"/>
      <c r="K172" s="85"/>
      <c r="L172" s="85"/>
    </row>
    <row r="173" spans="1:12">
      <c r="A173" s="85"/>
      <c r="B173" s="85"/>
      <c r="F173" s="85"/>
      <c r="G173" s="85"/>
      <c r="H173" s="85"/>
      <c r="I173" s="85"/>
      <c r="J173" s="85"/>
      <c r="K173" s="85"/>
      <c r="L173" s="85"/>
    </row>
    <row r="174" spans="1:12">
      <c r="A174" s="85"/>
      <c r="B174" s="85"/>
      <c r="F174" s="85"/>
      <c r="G174" s="85"/>
      <c r="H174" s="85"/>
      <c r="I174" s="85"/>
      <c r="J174" s="85"/>
      <c r="K174" s="85"/>
      <c r="L174" s="85"/>
    </row>
    <row r="175" spans="1:12">
      <c r="A175" s="85"/>
      <c r="B175" s="85"/>
      <c r="F175" s="85"/>
      <c r="G175" s="85"/>
      <c r="H175" s="85"/>
      <c r="I175" s="85"/>
      <c r="J175" s="85"/>
      <c r="K175" s="85"/>
      <c r="L175" s="85"/>
    </row>
    <row r="176" spans="1:12">
      <c r="A176" s="85"/>
      <c r="B176" s="85"/>
      <c r="F176" s="85"/>
      <c r="G176" s="85"/>
      <c r="H176" s="85"/>
      <c r="I176" s="85"/>
      <c r="J176" s="85"/>
      <c r="K176" s="85"/>
      <c r="L176" s="85"/>
    </row>
    <row r="177" spans="1:12">
      <c r="A177" s="85"/>
      <c r="B177" s="85"/>
      <c r="F177" s="85"/>
      <c r="G177" s="85"/>
      <c r="H177" s="85"/>
      <c r="I177" s="85"/>
      <c r="J177" s="85"/>
      <c r="K177" s="85"/>
      <c r="L177" s="85"/>
    </row>
    <row r="178" spans="1:12">
      <c r="A178" s="85"/>
      <c r="B178" s="85"/>
      <c r="F178" s="85"/>
      <c r="G178" s="85"/>
      <c r="H178" s="85"/>
      <c r="I178" s="85"/>
      <c r="J178" s="85"/>
      <c r="K178" s="85"/>
      <c r="L178" s="85"/>
    </row>
    <row r="179" spans="1:12">
      <c r="A179" s="85"/>
      <c r="B179" s="85"/>
      <c r="F179" s="85"/>
      <c r="G179" s="85"/>
      <c r="H179" s="85"/>
      <c r="I179" s="85"/>
      <c r="J179" s="85"/>
      <c r="K179" s="85"/>
      <c r="L179" s="85"/>
    </row>
    <row r="180" spans="1:12">
      <c r="A180" s="85"/>
      <c r="B180" s="85"/>
      <c r="F180" s="85"/>
      <c r="G180" s="85"/>
      <c r="H180" s="85"/>
      <c r="I180" s="85"/>
      <c r="J180" s="85"/>
      <c r="K180" s="85"/>
      <c r="L180" s="85"/>
    </row>
    <row r="181" spans="1:12">
      <c r="A181" s="85"/>
      <c r="B181" s="85"/>
      <c r="F181" s="85"/>
      <c r="G181" s="85"/>
      <c r="H181" s="85"/>
      <c r="I181" s="85"/>
      <c r="J181" s="85"/>
      <c r="K181" s="85"/>
      <c r="L181" s="85"/>
    </row>
    <row r="182" spans="1:12">
      <c r="A182" s="85"/>
      <c r="B182" s="85"/>
      <c r="F182" s="85"/>
      <c r="G182" s="85"/>
      <c r="H182" s="85"/>
      <c r="I182" s="85"/>
      <c r="J182" s="85"/>
      <c r="K182" s="85"/>
      <c r="L182" s="85"/>
    </row>
    <row r="183" spans="1:12">
      <c r="A183" s="85"/>
      <c r="B183" s="85"/>
      <c r="F183" s="85"/>
      <c r="G183" s="85"/>
      <c r="H183" s="85"/>
      <c r="I183" s="85"/>
      <c r="J183" s="85"/>
      <c r="K183" s="85"/>
      <c r="L183" s="85"/>
    </row>
    <row r="184" spans="1:12">
      <c r="A184" s="85"/>
      <c r="B184" s="85"/>
      <c r="F184" s="85"/>
      <c r="G184" s="85"/>
      <c r="H184" s="85"/>
      <c r="I184" s="85"/>
      <c r="J184" s="85"/>
      <c r="K184" s="85"/>
      <c r="L184" s="85"/>
    </row>
    <row r="185" spans="1:12">
      <c r="A185" s="85"/>
      <c r="B185" s="85"/>
      <c r="F185" s="85"/>
      <c r="G185" s="85"/>
      <c r="H185" s="85"/>
      <c r="I185" s="85"/>
      <c r="J185" s="85"/>
      <c r="K185" s="85"/>
      <c r="L185" s="85"/>
    </row>
    <row r="186" spans="1:12">
      <c r="A186" s="85"/>
      <c r="B186" s="85"/>
      <c r="F186" s="85"/>
      <c r="G186" s="85"/>
      <c r="H186" s="85"/>
      <c r="I186" s="85"/>
      <c r="J186" s="85"/>
      <c r="K186" s="85"/>
      <c r="L186" s="85"/>
    </row>
    <row r="187" spans="1:12">
      <c r="A187" s="85"/>
      <c r="B187" s="85"/>
      <c r="F187" s="85"/>
      <c r="G187" s="85"/>
      <c r="H187" s="85"/>
      <c r="I187" s="85"/>
      <c r="J187" s="85"/>
      <c r="K187" s="85"/>
      <c r="L187" s="85"/>
    </row>
    <row r="188" spans="1:12">
      <c r="A188" s="85"/>
      <c r="B188" s="85"/>
      <c r="F188" s="85"/>
      <c r="G188" s="85"/>
      <c r="H188" s="85"/>
      <c r="I188" s="85"/>
      <c r="J188" s="85"/>
      <c r="K188" s="85"/>
      <c r="L188" s="85"/>
    </row>
    <row r="189" spans="1:12">
      <c r="A189" s="85"/>
      <c r="B189" s="85"/>
      <c r="F189" s="85"/>
      <c r="G189" s="85"/>
      <c r="H189" s="85"/>
      <c r="I189" s="85"/>
      <c r="J189" s="85"/>
      <c r="K189" s="85"/>
      <c r="L189" s="85"/>
    </row>
    <row r="190" spans="1:12">
      <c r="A190" s="85"/>
      <c r="B190" s="85"/>
      <c r="F190" s="85"/>
      <c r="G190" s="85"/>
      <c r="H190" s="85"/>
      <c r="I190" s="85"/>
      <c r="J190" s="85"/>
      <c r="K190" s="85"/>
      <c r="L190" s="85"/>
    </row>
    <row r="191" spans="1:12">
      <c r="A191" s="85"/>
      <c r="B191" s="85"/>
      <c r="F191" s="85"/>
      <c r="G191" s="85"/>
      <c r="H191" s="85"/>
      <c r="I191" s="85"/>
      <c r="J191" s="85"/>
      <c r="K191" s="85"/>
      <c r="L191" s="85"/>
    </row>
    <row r="192" spans="1:12">
      <c r="A192" s="85"/>
      <c r="B192" s="85"/>
      <c r="F192" s="85"/>
      <c r="G192" s="85"/>
      <c r="H192" s="85"/>
      <c r="I192" s="85"/>
      <c r="J192" s="85"/>
      <c r="K192" s="85"/>
      <c r="L192" s="85"/>
    </row>
    <row r="193" spans="1:12">
      <c r="A193" s="85"/>
      <c r="B193" s="85"/>
      <c r="F193" s="85"/>
      <c r="G193" s="85"/>
      <c r="H193" s="85"/>
      <c r="I193" s="85"/>
      <c r="J193" s="85"/>
      <c r="K193" s="85"/>
      <c r="L193" s="85"/>
    </row>
    <row r="194" spans="1:12">
      <c r="A194" s="85"/>
      <c r="B194" s="85"/>
      <c r="F194" s="85"/>
      <c r="G194" s="85"/>
      <c r="H194" s="85"/>
      <c r="I194" s="85"/>
      <c r="J194" s="85"/>
      <c r="K194" s="85"/>
      <c r="L194" s="85"/>
    </row>
    <row r="195" spans="1:12">
      <c r="A195" s="85"/>
      <c r="B195" s="85"/>
      <c r="F195" s="85"/>
      <c r="G195" s="85"/>
      <c r="H195" s="85"/>
      <c r="I195" s="85"/>
      <c r="J195" s="85"/>
      <c r="K195" s="85"/>
      <c r="L195" s="85"/>
    </row>
    <row r="196" spans="1:12">
      <c r="A196" s="85"/>
      <c r="B196" s="85"/>
      <c r="F196" s="85"/>
      <c r="G196" s="85"/>
      <c r="H196" s="85"/>
      <c r="I196" s="85"/>
      <c r="J196" s="85"/>
      <c r="K196" s="85"/>
      <c r="L196" s="85"/>
    </row>
    <row r="197" spans="1:12">
      <c r="A197" s="85"/>
      <c r="B197" s="85"/>
      <c r="F197" s="85"/>
      <c r="G197" s="85"/>
      <c r="H197" s="85"/>
      <c r="I197" s="85"/>
      <c r="J197" s="85"/>
      <c r="K197" s="85"/>
      <c r="L197" s="85"/>
    </row>
    <row r="198" spans="1:12">
      <c r="A198" s="85"/>
      <c r="B198" s="85"/>
      <c r="F198" s="85"/>
      <c r="G198" s="85"/>
      <c r="H198" s="85"/>
      <c r="I198" s="85"/>
      <c r="J198" s="85"/>
      <c r="K198" s="85"/>
      <c r="L198" s="85"/>
    </row>
    <row r="199" spans="1:12">
      <c r="A199" s="85"/>
      <c r="B199" s="85"/>
      <c r="F199" s="85"/>
      <c r="G199" s="85"/>
      <c r="H199" s="85"/>
      <c r="I199" s="85"/>
      <c r="J199" s="85"/>
      <c r="K199" s="85"/>
      <c r="L199" s="85"/>
    </row>
    <row r="200" spans="1:12">
      <c r="A200" s="85"/>
      <c r="B200" s="85"/>
      <c r="F200" s="85"/>
      <c r="G200" s="85"/>
      <c r="H200" s="85"/>
      <c r="I200" s="85"/>
      <c r="J200" s="85"/>
      <c r="K200" s="85"/>
      <c r="L200" s="85"/>
    </row>
  </sheetData>
  <mergeCells count="100">
    <mergeCell ref="C1:E9"/>
    <mergeCell ref="A1:B1"/>
    <mergeCell ref="H3:L3"/>
    <mergeCell ref="H4:L4"/>
    <mergeCell ref="H5:L5"/>
    <mergeCell ref="H6:L6"/>
    <mergeCell ref="H7:L7"/>
    <mergeCell ref="H8:L8"/>
    <mergeCell ref="H9:L9"/>
    <mergeCell ref="H10:L10"/>
    <mergeCell ref="H11:L11"/>
    <mergeCell ref="H12:L12"/>
    <mergeCell ref="H13:L13"/>
    <mergeCell ref="H14:L14"/>
    <mergeCell ref="H15:L15"/>
    <mergeCell ref="H16:L16"/>
    <mergeCell ref="H17:L17"/>
    <mergeCell ref="H18:L18"/>
    <mergeCell ref="H19:L19"/>
    <mergeCell ref="H20:L20"/>
    <mergeCell ref="H21:L21"/>
    <mergeCell ref="H22:L22"/>
    <mergeCell ref="H23:L23"/>
    <mergeCell ref="H24:L24"/>
    <mergeCell ref="H25:L25"/>
    <mergeCell ref="H26:L26"/>
    <mergeCell ref="H27:L27"/>
    <mergeCell ref="H28:L28"/>
    <mergeCell ref="H29:L29"/>
    <mergeCell ref="H30:L30"/>
    <mergeCell ref="H31:L31"/>
    <mergeCell ref="H32:L32"/>
    <mergeCell ref="H33:L33"/>
    <mergeCell ref="H34:L34"/>
    <mergeCell ref="H35:L35"/>
    <mergeCell ref="H36:L36"/>
    <mergeCell ref="H37:L37"/>
    <mergeCell ref="H38:L38"/>
    <mergeCell ref="H39:L39"/>
    <mergeCell ref="H40:L40"/>
    <mergeCell ref="H41:L41"/>
    <mergeCell ref="H42:L42"/>
    <mergeCell ref="H43:L43"/>
    <mergeCell ref="H44:L44"/>
    <mergeCell ref="H45:L45"/>
    <mergeCell ref="H46:L46"/>
    <mergeCell ref="H47:L47"/>
    <mergeCell ref="H48:L48"/>
    <mergeCell ref="H49:L49"/>
    <mergeCell ref="H50:L50"/>
    <mergeCell ref="H51:L51"/>
    <mergeCell ref="H52:L52"/>
    <mergeCell ref="H53:L53"/>
    <mergeCell ref="H54:L54"/>
    <mergeCell ref="H55:L55"/>
    <mergeCell ref="H56:L56"/>
    <mergeCell ref="H57:L57"/>
    <mergeCell ref="H58:L58"/>
    <mergeCell ref="H59:L59"/>
    <mergeCell ref="H60:L60"/>
    <mergeCell ref="H61:L61"/>
    <mergeCell ref="H62:L62"/>
    <mergeCell ref="H63:L63"/>
    <mergeCell ref="H64:L64"/>
    <mergeCell ref="H65:L65"/>
    <mergeCell ref="H66:L66"/>
    <mergeCell ref="H67:L67"/>
    <mergeCell ref="H68:L68"/>
    <mergeCell ref="H69:L69"/>
    <mergeCell ref="H70:L70"/>
    <mergeCell ref="H71:L71"/>
    <mergeCell ref="H72:L72"/>
    <mergeCell ref="H73:L73"/>
    <mergeCell ref="H74:L74"/>
    <mergeCell ref="H75:L75"/>
    <mergeCell ref="H76:L76"/>
    <mergeCell ref="H77:L77"/>
    <mergeCell ref="H78:L78"/>
    <mergeCell ref="H79:L79"/>
    <mergeCell ref="H80:L80"/>
    <mergeCell ref="H81:L81"/>
    <mergeCell ref="H82:L82"/>
    <mergeCell ref="H83:L83"/>
    <mergeCell ref="H84:L84"/>
    <mergeCell ref="H95:L95"/>
    <mergeCell ref="H96:L96"/>
    <mergeCell ref="H97:L97"/>
    <mergeCell ref="H98:L98"/>
    <mergeCell ref="F1:L1"/>
    <mergeCell ref="H2:L2"/>
    <mergeCell ref="H90:L90"/>
    <mergeCell ref="H91:L91"/>
    <mergeCell ref="H92:L92"/>
    <mergeCell ref="H93:L93"/>
    <mergeCell ref="H94:L94"/>
    <mergeCell ref="H85:L85"/>
    <mergeCell ref="H86:L86"/>
    <mergeCell ref="H87:L87"/>
    <mergeCell ref="H88:L88"/>
    <mergeCell ref="H89:L89"/>
  </mergeCells>
  <phoneticPr fontId="140" type="noConversion"/>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FF"/>
  </sheetPr>
  <dimension ref="A1:Z207"/>
  <sheetViews>
    <sheetView workbookViewId="0"/>
  </sheetViews>
  <sheetFormatPr defaultRowHeight="12.75"/>
  <sheetData>
    <row r="1" spans="1:26" ht="24" customHeight="1">
      <c r="A1" s="2262" t="s">
        <v>2019</v>
      </c>
      <c r="B1" s="1915"/>
      <c r="C1" s="1915"/>
      <c r="D1" s="1915"/>
      <c r="E1" s="1915"/>
      <c r="F1" s="1915"/>
      <c r="G1" s="1915"/>
      <c r="H1" s="1915"/>
      <c r="I1" s="1915"/>
      <c r="J1" s="1915"/>
      <c r="K1" s="1915"/>
      <c r="L1" s="271"/>
      <c r="M1" s="271"/>
      <c r="N1" s="271"/>
      <c r="O1" s="271"/>
      <c r="P1" s="271"/>
      <c r="Q1" s="271"/>
      <c r="R1" s="271"/>
      <c r="S1" s="271"/>
      <c r="T1" s="271"/>
      <c r="U1" s="271"/>
      <c r="V1" s="271"/>
      <c r="W1" s="271"/>
      <c r="X1" s="271"/>
      <c r="Y1" s="271"/>
      <c r="Z1" s="271"/>
    </row>
    <row r="2" spans="1:26" ht="30">
      <c r="A2" s="1915"/>
      <c r="B2" s="1915"/>
      <c r="C2" s="1915"/>
      <c r="D2" s="1915"/>
      <c r="E2" s="1915"/>
      <c r="F2" s="1915"/>
      <c r="G2" s="1915"/>
      <c r="H2" s="1915"/>
      <c r="I2" s="1915"/>
      <c r="J2" s="1915"/>
      <c r="K2" s="1915"/>
      <c r="L2" s="271"/>
      <c r="M2" s="271"/>
      <c r="N2" s="271"/>
      <c r="O2" s="271"/>
      <c r="P2" s="271"/>
      <c r="Q2" s="271"/>
      <c r="R2" s="271"/>
      <c r="S2" s="271"/>
      <c r="T2" s="271"/>
      <c r="U2" s="271"/>
      <c r="V2" s="271"/>
      <c r="W2" s="271"/>
      <c r="X2" s="271"/>
      <c r="Y2" s="271"/>
      <c r="Z2" s="271"/>
    </row>
    <row r="3" spans="1:26" ht="30">
      <c r="A3" s="1915"/>
      <c r="B3" s="1915"/>
      <c r="C3" s="1915"/>
      <c r="D3" s="1915"/>
      <c r="E3" s="1915"/>
      <c r="F3" s="1915"/>
      <c r="G3" s="1915"/>
      <c r="H3" s="1915"/>
      <c r="I3" s="1915"/>
      <c r="J3" s="1915"/>
      <c r="K3" s="1915"/>
      <c r="L3" s="271"/>
      <c r="M3" s="271"/>
      <c r="N3" s="271"/>
      <c r="O3" s="271"/>
      <c r="P3" s="271"/>
      <c r="Q3" s="271"/>
      <c r="R3" s="271"/>
      <c r="S3" s="271"/>
      <c r="T3" s="271"/>
      <c r="U3" s="271"/>
      <c r="V3" s="271"/>
      <c r="W3" s="271"/>
      <c r="X3" s="271"/>
      <c r="Y3" s="271"/>
      <c r="Z3" s="271"/>
    </row>
    <row r="4" spans="1:26" ht="30">
      <c r="A4" s="1915"/>
      <c r="B4" s="1915"/>
      <c r="C4" s="1915"/>
      <c r="D4" s="1915"/>
      <c r="E4" s="1915"/>
      <c r="F4" s="1915"/>
      <c r="G4" s="1915"/>
      <c r="H4" s="1915"/>
      <c r="I4" s="1915"/>
      <c r="J4" s="1915"/>
      <c r="K4" s="1915"/>
      <c r="L4" s="271"/>
      <c r="M4" s="271"/>
      <c r="N4" s="271"/>
      <c r="O4" s="271"/>
      <c r="P4" s="271"/>
      <c r="Q4" s="271"/>
      <c r="R4" s="271"/>
      <c r="S4" s="271"/>
      <c r="T4" s="271"/>
      <c r="U4" s="271"/>
      <c r="V4" s="271"/>
      <c r="W4" s="271"/>
      <c r="X4" s="271"/>
      <c r="Y4" s="271"/>
      <c r="Z4" s="271"/>
    </row>
    <row r="5" spans="1:26" ht="30">
      <c r="A5" s="1915"/>
      <c r="B5" s="1915"/>
      <c r="C5" s="1915"/>
      <c r="D5" s="1915"/>
      <c r="E5" s="1915"/>
      <c r="F5" s="1915"/>
      <c r="G5" s="1915"/>
      <c r="H5" s="1915"/>
      <c r="I5" s="1915"/>
      <c r="J5" s="1915"/>
      <c r="K5" s="1915"/>
      <c r="L5" s="271"/>
      <c r="M5" s="271"/>
      <c r="N5" s="271"/>
      <c r="O5" s="271"/>
      <c r="P5" s="271"/>
      <c r="Q5" s="271"/>
      <c r="R5" s="271"/>
      <c r="S5" s="271"/>
      <c r="T5" s="271"/>
      <c r="U5" s="271"/>
      <c r="V5" s="271"/>
      <c r="W5" s="271"/>
      <c r="X5" s="271"/>
      <c r="Y5" s="271"/>
      <c r="Z5" s="271"/>
    </row>
    <row r="6" spans="1:26" ht="30">
      <c r="A6" s="1915"/>
      <c r="B6" s="1915"/>
      <c r="C6" s="1915"/>
      <c r="D6" s="1915"/>
      <c r="E6" s="1915"/>
      <c r="F6" s="1915"/>
      <c r="G6" s="1915"/>
      <c r="H6" s="1915"/>
      <c r="I6" s="1915"/>
      <c r="J6" s="1915"/>
      <c r="K6" s="1915"/>
      <c r="L6" s="271"/>
      <c r="M6" s="271"/>
      <c r="N6" s="271"/>
      <c r="O6" s="271"/>
      <c r="P6" s="271"/>
      <c r="Q6" s="271"/>
      <c r="R6" s="271"/>
      <c r="S6" s="271"/>
      <c r="T6" s="271"/>
      <c r="U6" s="271"/>
      <c r="V6" s="271"/>
      <c r="W6" s="271"/>
      <c r="X6" s="271"/>
      <c r="Y6" s="271"/>
      <c r="Z6" s="271"/>
    </row>
    <row r="7" spans="1:26" ht="30">
      <c r="A7" s="1915"/>
      <c r="B7" s="1915"/>
      <c r="C7" s="1915"/>
      <c r="D7" s="1915"/>
      <c r="E7" s="1915"/>
      <c r="F7" s="1915"/>
      <c r="G7" s="1915"/>
      <c r="H7" s="1915"/>
      <c r="I7" s="1915"/>
      <c r="J7" s="1915"/>
      <c r="K7" s="1915"/>
      <c r="L7" s="271"/>
      <c r="M7" s="271"/>
      <c r="N7" s="271"/>
      <c r="O7" s="271"/>
      <c r="P7" s="271"/>
      <c r="Q7" s="271"/>
      <c r="R7" s="271"/>
      <c r="S7" s="271"/>
      <c r="T7" s="271"/>
      <c r="U7" s="271"/>
      <c r="V7" s="271"/>
      <c r="W7" s="271"/>
      <c r="X7" s="271"/>
      <c r="Y7" s="271"/>
      <c r="Z7" s="271"/>
    </row>
    <row r="8" spans="1:26" ht="30">
      <c r="A8" s="1915"/>
      <c r="B8" s="1915"/>
      <c r="C8" s="1915"/>
      <c r="D8" s="1915"/>
      <c r="E8" s="1915"/>
      <c r="F8" s="1915"/>
      <c r="G8" s="1915"/>
      <c r="H8" s="1915"/>
      <c r="I8" s="1915"/>
      <c r="J8" s="1915"/>
      <c r="K8" s="1915"/>
      <c r="L8" s="271"/>
      <c r="M8" s="271"/>
      <c r="N8" s="271"/>
      <c r="O8" s="271"/>
      <c r="P8" s="271"/>
      <c r="Q8" s="271"/>
      <c r="R8" s="271"/>
      <c r="S8" s="271"/>
      <c r="T8" s="271"/>
      <c r="U8" s="271"/>
      <c r="V8" s="271"/>
      <c r="W8" s="271"/>
      <c r="X8" s="271"/>
      <c r="Y8" s="271"/>
      <c r="Z8" s="271"/>
    </row>
    <row r="9" spans="1:26" ht="30">
      <c r="A9" s="1915"/>
      <c r="B9" s="1915"/>
      <c r="C9" s="1915"/>
      <c r="D9" s="1915"/>
      <c r="E9" s="1915"/>
      <c r="F9" s="1915"/>
      <c r="G9" s="1915"/>
      <c r="H9" s="1915"/>
      <c r="I9" s="1915"/>
      <c r="J9" s="1915"/>
      <c r="K9" s="1915"/>
      <c r="L9" s="271"/>
      <c r="M9" s="271"/>
      <c r="N9" s="271"/>
      <c r="O9" s="271"/>
      <c r="P9" s="271"/>
      <c r="Q9" s="271"/>
      <c r="R9" s="271"/>
      <c r="S9" s="271"/>
      <c r="T9" s="271"/>
      <c r="U9" s="271"/>
      <c r="V9" s="271"/>
      <c r="W9" s="271"/>
      <c r="X9" s="271"/>
      <c r="Y9" s="271"/>
      <c r="Z9" s="271"/>
    </row>
    <row r="10" spans="1:26" ht="30">
      <c r="A10" s="1915"/>
      <c r="B10" s="1915"/>
      <c r="C10" s="1915"/>
      <c r="D10" s="1915"/>
      <c r="E10" s="1915"/>
      <c r="F10" s="1915"/>
      <c r="G10" s="1915"/>
      <c r="H10" s="1915"/>
      <c r="I10" s="1915"/>
      <c r="J10" s="1915"/>
      <c r="K10" s="1915"/>
      <c r="L10" s="271"/>
      <c r="M10" s="271"/>
      <c r="N10" s="271"/>
      <c r="O10" s="271"/>
      <c r="P10" s="271"/>
      <c r="Q10" s="271"/>
      <c r="R10" s="271"/>
      <c r="S10" s="271"/>
      <c r="T10" s="271"/>
      <c r="U10" s="271"/>
      <c r="V10" s="271"/>
      <c r="W10" s="271"/>
      <c r="X10" s="271"/>
      <c r="Y10" s="271"/>
      <c r="Z10" s="271"/>
    </row>
    <row r="11" spans="1:26" ht="30">
      <c r="A11" s="1915"/>
      <c r="B11" s="1915"/>
      <c r="C11" s="1915"/>
      <c r="D11" s="1915"/>
      <c r="E11" s="1915"/>
      <c r="F11" s="1915"/>
      <c r="G11" s="1915"/>
      <c r="H11" s="1915"/>
      <c r="I11" s="1915"/>
      <c r="J11" s="1915"/>
      <c r="K11" s="1915"/>
      <c r="L11" s="271"/>
      <c r="M11" s="271"/>
      <c r="N11" s="271"/>
      <c r="O11" s="271"/>
      <c r="P11" s="271"/>
      <c r="Q11" s="271"/>
      <c r="R11" s="271"/>
      <c r="S11" s="271"/>
      <c r="T11" s="271"/>
      <c r="U11" s="271"/>
      <c r="V11" s="271"/>
      <c r="W11" s="271"/>
      <c r="X11" s="271"/>
      <c r="Y11" s="271"/>
      <c r="Z11" s="271"/>
    </row>
    <row r="12" spans="1:26" ht="30">
      <c r="A12" s="1915"/>
      <c r="B12" s="1915"/>
      <c r="C12" s="1915"/>
      <c r="D12" s="1915"/>
      <c r="E12" s="1915"/>
      <c r="F12" s="1915"/>
      <c r="G12" s="1915"/>
      <c r="H12" s="1915"/>
      <c r="I12" s="1915"/>
      <c r="J12" s="1915"/>
      <c r="K12" s="1915"/>
      <c r="L12" s="271"/>
      <c r="M12" s="271"/>
      <c r="N12" s="271"/>
      <c r="O12" s="271"/>
      <c r="P12" s="271"/>
      <c r="Q12" s="271"/>
      <c r="R12" s="271"/>
      <c r="S12" s="271"/>
      <c r="T12" s="271"/>
      <c r="U12" s="271"/>
      <c r="V12" s="271"/>
      <c r="W12" s="271"/>
      <c r="X12" s="271"/>
      <c r="Y12" s="271"/>
      <c r="Z12" s="271"/>
    </row>
    <row r="13" spans="1:26" ht="30">
      <c r="A13" s="1915"/>
      <c r="B13" s="1915"/>
      <c r="C13" s="1915"/>
      <c r="D13" s="1915"/>
      <c r="E13" s="1915"/>
      <c r="F13" s="1915"/>
      <c r="G13" s="1915"/>
      <c r="H13" s="1915"/>
      <c r="I13" s="1915"/>
      <c r="J13" s="1915"/>
      <c r="K13" s="1915"/>
      <c r="L13" s="271"/>
      <c r="M13" s="271"/>
      <c r="N13" s="271"/>
      <c r="O13" s="271"/>
      <c r="P13" s="271"/>
      <c r="Q13" s="271"/>
      <c r="R13" s="271"/>
      <c r="S13" s="271"/>
      <c r="T13" s="271"/>
      <c r="U13" s="271"/>
      <c r="V13" s="271"/>
      <c r="W13" s="271"/>
      <c r="X13" s="271"/>
      <c r="Y13" s="271"/>
      <c r="Z13" s="271"/>
    </row>
    <row r="14" spans="1:26" ht="30">
      <c r="A14" s="1915"/>
      <c r="B14" s="1915"/>
      <c r="C14" s="1915"/>
      <c r="D14" s="1915"/>
      <c r="E14" s="1915"/>
      <c r="F14" s="1915"/>
      <c r="G14" s="1915"/>
      <c r="H14" s="1915"/>
      <c r="I14" s="1915"/>
      <c r="J14" s="1915"/>
      <c r="K14" s="1915"/>
      <c r="L14" s="271"/>
      <c r="M14" s="271"/>
      <c r="N14" s="271"/>
      <c r="O14" s="271"/>
      <c r="P14" s="271"/>
      <c r="Q14" s="271"/>
      <c r="R14" s="271"/>
      <c r="S14" s="271"/>
      <c r="T14" s="271"/>
      <c r="U14" s="271"/>
      <c r="V14" s="271"/>
      <c r="W14" s="271"/>
      <c r="X14" s="271"/>
      <c r="Y14" s="271"/>
      <c r="Z14" s="271"/>
    </row>
    <row r="15" spans="1:26" ht="30">
      <c r="A15" s="1915"/>
      <c r="B15" s="1915"/>
      <c r="C15" s="1915"/>
      <c r="D15" s="1915"/>
      <c r="E15" s="1915"/>
      <c r="F15" s="1915"/>
      <c r="G15" s="1915"/>
      <c r="H15" s="1915"/>
      <c r="I15" s="1915"/>
      <c r="J15" s="1915"/>
      <c r="K15" s="1915"/>
      <c r="L15" s="271"/>
      <c r="M15" s="271"/>
      <c r="N15" s="271"/>
      <c r="O15" s="271"/>
      <c r="P15" s="271"/>
      <c r="Q15" s="271"/>
      <c r="R15" s="271"/>
      <c r="S15" s="271"/>
      <c r="T15" s="271"/>
      <c r="U15" s="271"/>
      <c r="V15" s="271"/>
      <c r="W15" s="271"/>
      <c r="X15" s="271"/>
      <c r="Y15" s="271"/>
      <c r="Z15" s="271"/>
    </row>
    <row r="16" spans="1:26" ht="30">
      <c r="A16" s="1915"/>
      <c r="B16" s="1915"/>
      <c r="C16" s="1915"/>
      <c r="D16" s="1915"/>
      <c r="E16" s="1915"/>
      <c r="F16" s="1915"/>
      <c r="G16" s="1915"/>
      <c r="H16" s="1915"/>
      <c r="I16" s="1915"/>
      <c r="J16" s="1915"/>
      <c r="K16" s="1915"/>
      <c r="L16" s="271"/>
      <c r="M16" s="271"/>
      <c r="N16" s="271"/>
      <c r="O16" s="271"/>
      <c r="P16" s="271"/>
      <c r="Q16" s="271"/>
      <c r="R16" s="271"/>
      <c r="S16" s="271"/>
      <c r="T16" s="271"/>
      <c r="U16" s="271"/>
      <c r="V16" s="271"/>
      <c r="W16" s="271"/>
      <c r="X16" s="271"/>
      <c r="Y16" s="271"/>
      <c r="Z16" s="271"/>
    </row>
    <row r="17" spans="1:26" ht="30">
      <c r="A17" s="1915"/>
      <c r="B17" s="1915"/>
      <c r="C17" s="1915"/>
      <c r="D17" s="1915"/>
      <c r="E17" s="1915"/>
      <c r="F17" s="1915"/>
      <c r="G17" s="1915"/>
      <c r="H17" s="1915"/>
      <c r="I17" s="1915"/>
      <c r="J17" s="1915"/>
      <c r="K17" s="1915"/>
      <c r="L17" s="271"/>
      <c r="M17" s="271"/>
      <c r="N17" s="271"/>
      <c r="O17" s="271"/>
      <c r="P17" s="271"/>
      <c r="Q17" s="271"/>
      <c r="R17" s="271"/>
      <c r="S17" s="271"/>
      <c r="T17" s="271"/>
      <c r="U17" s="271"/>
      <c r="V17" s="271"/>
      <c r="W17" s="271"/>
      <c r="X17" s="271"/>
      <c r="Y17" s="271"/>
      <c r="Z17" s="271"/>
    </row>
    <row r="18" spans="1:26" ht="30">
      <c r="A18" s="1915"/>
      <c r="B18" s="1915"/>
      <c r="C18" s="1915"/>
      <c r="D18" s="1915"/>
      <c r="E18" s="1915"/>
      <c r="F18" s="1915"/>
      <c r="G18" s="1915"/>
      <c r="H18" s="1915"/>
      <c r="I18" s="1915"/>
      <c r="J18" s="1915"/>
      <c r="K18" s="1915"/>
      <c r="L18" s="271"/>
      <c r="M18" s="271"/>
      <c r="N18" s="271"/>
      <c r="O18" s="271"/>
      <c r="P18" s="271"/>
      <c r="Q18" s="271"/>
      <c r="R18" s="271"/>
      <c r="S18" s="271"/>
      <c r="T18" s="271"/>
      <c r="U18" s="271"/>
      <c r="V18" s="271"/>
      <c r="W18" s="271"/>
      <c r="X18" s="271"/>
      <c r="Y18" s="271"/>
      <c r="Z18" s="271"/>
    </row>
    <row r="19" spans="1:26" ht="30">
      <c r="A19" s="1915"/>
      <c r="B19" s="1915"/>
      <c r="C19" s="1915"/>
      <c r="D19" s="1915"/>
      <c r="E19" s="1915"/>
      <c r="F19" s="1915"/>
      <c r="G19" s="1915"/>
      <c r="H19" s="1915"/>
      <c r="I19" s="1915"/>
      <c r="J19" s="1915"/>
      <c r="K19" s="1915"/>
      <c r="L19" s="271"/>
      <c r="M19" s="271"/>
      <c r="N19" s="271"/>
      <c r="O19" s="271"/>
      <c r="P19" s="271"/>
      <c r="Q19" s="271"/>
      <c r="R19" s="271"/>
      <c r="S19" s="271"/>
      <c r="T19" s="271"/>
      <c r="U19" s="271"/>
      <c r="V19" s="271"/>
      <c r="W19" s="271"/>
      <c r="X19" s="271"/>
      <c r="Y19" s="271"/>
      <c r="Z19" s="271"/>
    </row>
    <row r="20" spans="1:26" ht="30">
      <c r="A20" s="272" t="s">
        <v>2020</v>
      </c>
    </row>
    <row r="21" spans="1:26" ht="32.25">
      <c r="A21" s="273" t="s">
        <v>4013</v>
      </c>
    </row>
    <row r="22" spans="1:26" ht="30">
      <c r="A22" s="272" t="s">
        <v>2021</v>
      </c>
      <c r="B22" s="271"/>
      <c r="C22" s="271"/>
      <c r="D22" s="271"/>
      <c r="E22" s="271"/>
      <c r="F22" s="271"/>
      <c r="G22" s="271"/>
      <c r="H22" s="271"/>
      <c r="I22" s="271"/>
      <c r="J22" s="271"/>
      <c r="K22" s="271"/>
      <c r="L22" s="271"/>
      <c r="M22" s="271"/>
      <c r="N22" s="271"/>
      <c r="O22" s="271"/>
      <c r="P22" s="271"/>
      <c r="Q22" s="271"/>
      <c r="R22" s="271"/>
      <c r="S22" s="271"/>
      <c r="T22" s="271"/>
      <c r="U22" s="271"/>
      <c r="V22" s="271"/>
      <c r="W22" s="271"/>
      <c r="X22" s="271"/>
      <c r="Y22" s="271"/>
      <c r="Z22" s="271"/>
    </row>
    <row r="23" spans="1:26" ht="32.25">
      <c r="A23" s="273" t="s">
        <v>4014</v>
      </c>
      <c r="B23" s="271"/>
      <c r="C23" s="271"/>
      <c r="D23" s="271"/>
      <c r="E23" s="271"/>
      <c r="F23" s="271"/>
      <c r="G23" s="271"/>
      <c r="H23" s="271"/>
      <c r="I23" s="271"/>
      <c r="J23" s="271"/>
      <c r="K23" s="271"/>
      <c r="L23" s="271"/>
      <c r="M23" s="271"/>
      <c r="N23" s="271"/>
      <c r="O23" s="271"/>
      <c r="P23" s="271"/>
      <c r="Q23" s="271"/>
      <c r="R23" s="271"/>
      <c r="S23" s="271"/>
      <c r="T23" s="271"/>
      <c r="U23" s="271"/>
      <c r="V23" s="271"/>
      <c r="W23" s="271"/>
      <c r="X23" s="271"/>
      <c r="Y23" s="271"/>
      <c r="Z23" s="271"/>
    </row>
    <row r="24" spans="1:26" ht="30">
      <c r="A24" s="272" t="s">
        <v>2022</v>
      </c>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71"/>
      <c r="Z24" s="271"/>
    </row>
    <row r="25" spans="1:26" ht="32.25">
      <c r="A25" s="273" t="s">
        <v>4015</v>
      </c>
      <c r="B25" s="271"/>
      <c r="C25" s="271"/>
      <c r="D25" s="271"/>
      <c r="E25" s="271"/>
      <c r="F25" s="271"/>
      <c r="G25" s="271"/>
      <c r="H25" s="271"/>
      <c r="I25" s="271"/>
      <c r="J25" s="271"/>
      <c r="K25" s="271"/>
      <c r="L25" s="271"/>
      <c r="M25" s="271"/>
      <c r="N25" s="271"/>
      <c r="O25" s="271"/>
      <c r="P25" s="271"/>
      <c r="Q25" s="271"/>
      <c r="R25" s="271"/>
      <c r="S25" s="271"/>
      <c r="T25" s="271"/>
      <c r="U25" s="271"/>
      <c r="V25" s="271"/>
      <c r="W25" s="271"/>
      <c r="X25" s="271"/>
      <c r="Y25" s="271"/>
      <c r="Z25" s="271"/>
    </row>
    <row r="26" spans="1:26" ht="30">
      <c r="A26" s="274"/>
      <c r="B26" s="271"/>
      <c r="C26" s="271"/>
      <c r="D26" s="271"/>
      <c r="E26" s="271"/>
      <c r="F26" s="271"/>
      <c r="G26" s="271"/>
      <c r="H26" s="271"/>
      <c r="I26" s="271"/>
      <c r="J26" s="271"/>
      <c r="K26" s="271"/>
      <c r="L26" s="271"/>
      <c r="M26" s="271"/>
      <c r="N26" s="271"/>
      <c r="O26" s="271"/>
      <c r="P26" s="271"/>
      <c r="Q26" s="271"/>
      <c r="R26" s="271"/>
      <c r="S26" s="271"/>
      <c r="T26" s="271"/>
      <c r="U26" s="271"/>
      <c r="V26" s="271"/>
      <c r="W26" s="271"/>
      <c r="X26" s="271"/>
      <c r="Y26" s="271"/>
      <c r="Z26" s="271"/>
    </row>
    <row r="27" spans="1:26" ht="30">
      <c r="B27" s="271"/>
      <c r="C27" s="271"/>
      <c r="D27" s="271"/>
      <c r="E27" s="271"/>
      <c r="F27" s="271"/>
      <c r="G27" s="271"/>
      <c r="H27" s="271"/>
      <c r="I27" s="271"/>
      <c r="J27" s="271"/>
      <c r="K27" s="271"/>
      <c r="L27" s="271"/>
      <c r="M27" s="271"/>
      <c r="N27" s="271"/>
      <c r="O27" s="271"/>
      <c r="P27" s="271"/>
      <c r="Q27" s="271"/>
      <c r="R27" s="271"/>
      <c r="S27" s="271"/>
      <c r="T27" s="271"/>
      <c r="U27" s="271"/>
      <c r="V27" s="271"/>
      <c r="W27" s="271"/>
      <c r="X27" s="271"/>
      <c r="Y27" s="271"/>
      <c r="Z27" s="271"/>
    </row>
    <row r="28" spans="1:26" ht="30">
      <c r="B28" s="271"/>
      <c r="C28" s="271"/>
      <c r="D28" s="271"/>
      <c r="E28" s="271"/>
      <c r="F28" s="271"/>
      <c r="G28" s="271"/>
      <c r="H28" s="271"/>
      <c r="I28" s="271"/>
      <c r="J28" s="271"/>
      <c r="K28" s="271"/>
      <c r="L28" s="271"/>
      <c r="M28" s="271"/>
      <c r="N28" s="271"/>
      <c r="O28" s="271"/>
      <c r="P28" s="271"/>
      <c r="Q28" s="271"/>
      <c r="R28" s="271"/>
      <c r="S28" s="271"/>
      <c r="T28" s="271"/>
      <c r="U28" s="271"/>
      <c r="V28" s="271"/>
      <c r="W28" s="271"/>
      <c r="X28" s="271"/>
      <c r="Y28" s="271"/>
      <c r="Z28" s="271"/>
    </row>
    <row r="29" spans="1:26" ht="30">
      <c r="A29" s="271"/>
      <c r="B29" s="271"/>
      <c r="C29" s="271"/>
      <c r="D29" s="271"/>
      <c r="E29" s="271"/>
      <c r="F29" s="271"/>
      <c r="G29" s="271"/>
      <c r="H29" s="271"/>
      <c r="I29" s="271"/>
      <c r="J29" s="271"/>
      <c r="K29" s="271"/>
      <c r="L29" s="271"/>
      <c r="M29" s="271"/>
      <c r="N29" s="271"/>
      <c r="O29" s="271"/>
      <c r="P29" s="271"/>
      <c r="Q29" s="271"/>
      <c r="R29" s="271"/>
      <c r="S29" s="271"/>
      <c r="T29" s="271"/>
      <c r="U29" s="271"/>
      <c r="V29" s="271"/>
      <c r="W29" s="271"/>
      <c r="X29" s="271"/>
      <c r="Y29" s="271"/>
      <c r="Z29" s="271"/>
    </row>
    <row r="30" spans="1:26" ht="30">
      <c r="A30" s="271"/>
      <c r="B30" s="271"/>
      <c r="C30" s="271"/>
      <c r="D30" s="271"/>
      <c r="E30" s="271"/>
      <c r="F30" s="271"/>
      <c r="G30" s="271"/>
      <c r="H30" s="271"/>
      <c r="I30" s="271"/>
      <c r="J30" s="271"/>
      <c r="K30" s="271"/>
      <c r="L30" s="271"/>
      <c r="M30" s="271"/>
      <c r="N30" s="271"/>
      <c r="O30" s="271"/>
      <c r="P30" s="271"/>
      <c r="Q30" s="271"/>
      <c r="R30" s="271"/>
      <c r="S30" s="271"/>
      <c r="T30" s="271"/>
      <c r="U30" s="271"/>
      <c r="V30" s="271"/>
      <c r="W30" s="271"/>
      <c r="X30" s="271"/>
      <c r="Y30" s="271"/>
      <c r="Z30" s="271"/>
    </row>
    <row r="31" spans="1:26" ht="30">
      <c r="A31" s="271"/>
      <c r="B31" s="271"/>
      <c r="C31" s="271"/>
      <c r="D31" s="271"/>
      <c r="E31" s="271"/>
      <c r="F31" s="271"/>
      <c r="G31" s="271"/>
      <c r="H31" s="271"/>
      <c r="I31" s="271"/>
      <c r="J31" s="271"/>
      <c r="K31" s="271"/>
      <c r="L31" s="271"/>
      <c r="M31" s="271"/>
      <c r="N31" s="271"/>
      <c r="O31" s="271"/>
      <c r="P31" s="271"/>
      <c r="Q31" s="271"/>
      <c r="R31" s="271"/>
      <c r="S31" s="271"/>
      <c r="T31" s="271"/>
      <c r="U31" s="271"/>
      <c r="V31" s="271"/>
      <c r="W31" s="271"/>
      <c r="X31" s="271"/>
      <c r="Y31" s="271"/>
      <c r="Z31" s="271"/>
    </row>
    <row r="32" spans="1:26" ht="30">
      <c r="A32" s="271"/>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71"/>
      <c r="Z32" s="271"/>
    </row>
    <row r="33" spans="1:26" ht="30">
      <c r="A33" s="271"/>
      <c r="B33" s="271"/>
      <c r="C33" s="271"/>
      <c r="D33" s="271"/>
      <c r="E33" s="271"/>
      <c r="F33" s="271"/>
      <c r="G33" s="271"/>
      <c r="H33" s="271"/>
      <c r="I33" s="271"/>
      <c r="J33" s="271"/>
      <c r="K33" s="271"/>
      <c r="L33" s="271"/>
      <c r="M33" s="271"/>
      <c r="N33" s="271"/>
      <c r="O33" s="271"/>
      <c r="P33" s="271"/>
      <c r="Q33" s="271"/>
      <c r="R33" s="271"/>
      <c r="S33" s="271"/>
      <c r="T33" s="271"/>
      <c r="U33" s="271"/>
      <c r="V33" s="271"/>
      <c r="W33" s="271"/>
      <c r="X33" s="271"/>
      <c r="Y33" s="271"/>
      <c r="Z33" s="271"/>
    </row>
    <row r="34" spans="1:26" ht="30">
      <c r="A34" s="271"/>
      <c r="B34" s="271"/>
      <c r="C34" s="271"/>
      <c r="D34" s="271"/>
      <c r="E34" s="271"/>
      <c r="F34" s="271"/>
      <c r="G34" s="271"/>
      <c r="H34" s="271"/>
      <c r="I34" s="271"/>
      <c r="J34" s="271"/>
      <c r="K34" s="271"/>
      <c r="L34" s="271"/>
      <c r="M34" s="271"/>
      <c r="N34" s="271"/>
      <c r="O34" s="271"/>
      <c r="P34" s="271"/>
      <c r="Q34" s="271"/>
      <c r="R34" s="271"/>
      <c r="S34" s="271"/>
      <c r="T34" s="271"/>
      <c r="U34" s="271"/>
      <c r="V34" s="271"/>
      <c r="W34" s="271"/>
      <c r="X34" s="271"/>
      <c r="Y34" s="271"/>
      <c r="Z34" s="271"/>
    </row>
    <row r="35" spans="1:26" ht="30">
      <c r="A35" s="271"/>
      <c r="B35" s="271"/>
      <c r="C35" s="271"/>
      <c r="D35" s="271"/>
      <c r="E35" s="271"/>
      <c r="F35" s="271"/>
      <c r="G35" s="271"/>
      <c r="H35" s="271"/>
      <c r="I35" s="271"/>
      <c r="J35" s="271"/>
      <c r="K35" s="271"/>
      <c r="L35" s="271"/>
      <c r="M35" s="271"/>
      <c r="N35" s="271"/>
      <c r="O35" s="271"/>
      <c r="P35" s="271"/>
      <c r="Q35" s="271"/>
      <c r="R35" s="271"/>
      <c r="S35" s="271"/>
      <c r="T35" s="271"/>
      <c r="U35" s="271"/>
      <c r="V35" s="271"/>
      <c r="W35" s="271"/>
      <c r="X35" s="271"/>
      <c r="Y35" s="271"/>
      <c r="Z35" s="271"/>
    </row>
    <row r="36" spans="1:26" ht="30">
      <c r="A36" s="271"/>
      <c r="B36" s="271"/>
      <c r="C36" s="271"/>
      <c r="D36" s="271"/>
      <c r="E36" s="271"/>
      <c r="F36" s="271"/>
      <c r="G36" s="271"/>
      <c r="H36" s="271"/>
      <c r="I36" s="271"/>
      <c r="J36" s="271"/>
      <c r="K36" s="271"/>
      <c r="L36" s="271"/>
      <c r="M36" s="271"/>
      <c r="N36" s="271"/>
      <c r="O36" s="271"/>
      <c r="P36" s="271"/>
      <c r="Q36" s="271"/>
      <c r="R36" s="271"/>
      <c r="S36" s="271"/>
      <c r="T36" s="271"/>
      <c r="U36" s="271"/>
      <c r="V36" s="271"/>
      <c r="W36" s="271"/>
      <c r="X36" s="271"/>
      <c r="Y36" s="271"/>
      <c r="Z36" s="271"/>
    </row>
    <row r="37" spans="1:26" ht="30">
      <c r="A37" s="271"/>
      <c r="B37" s="271"/>
      <c r="C37" s="271"/>
      <c r="D37" s="271"/>
      <c r="E37" s="271"/>
      <c r="F37" s="271"/>
      <c r="G37" s="271"/>
      <c r="H37" s="271"/>
      <c r="I37" s="271"/>
      <c r="J37" s="271"/>
      <c r="K37" s="271"/>
      <c r="L37" s="271"/>
      <c r="M37" s="271"/>
      <c r="N37" s="271"/>
      <c r="O37" s="271"/>
      <c r="P37" s="271"/>
      <c r="Q37" s="271"/>
      <c r="R37" s="271"/>
      <c r="S37" s="271"/>
      <c r="T37" s="271"/>
      <c r="U37" s="271"/>
      <c r="V37" s="271"/>
      <c r="W37" s="271"/>
      <c r="X37" s="271"/>
      <c r="Y37" s="271"/>
      <c r="Z37" s="271"/>
    </row>
    <row r="38" spans="1:26" ht="30">
      <c r="A38" s="271"/>
      <c r="B38" s="271"/>
      <c r="C38" s="271"/>
      <c r="D38" s="271"/>
      <c r="E38" s="271"/>
      <c r="F38" s="271"/>
      <c r="G38" s="271"/>
      <c r="H38" s="271"/>
      <c r="I38" s="271"/>
      <c r="J38" s="271"/>
      <c r="K38" s="271"/>
      <c r="L38" s="271"/>
      <c r="M38" s="271"/>
      <c r="N38" s="271"/>
      <c r="O38" s="271"/>
      <c r="P38" s="271"/>
      <c r="Q38" s="271"/>
      <c r="R38" s="271"/>
      <c r="S38" s="271"/>
      <c r="T38" s="271"/>
      <c r="U38" s="271"/>
      <c r="V38" s="271"/>
      <c r="W38" s="271"/>
      <c r="X38" s="271"/>
      <c r="Y38" s="271"/>
      <c r="Z38" s="271"/>
    </row>
    <row r="39" spans="1:26" ht="30">
      <c r="A39" s="271"/>
      <c r="B39" s="271"/>
      <c r="C39" s="271"/>
      <c r="D39" s="271"/>
      <c r="E39" s="271"/>
      <c r="F39" s="271"/>
      <c r="G39" s="271"/>
      <c r="H39" s="271"/>
      <c r="I39" s="271"/>
      <c r="J39" s="271"/>
      <c r="K39" s="271"/>
      <c r="L39" s="271"/>
      <c r="M39" s="271"/>
      <c r="N39" s="271"/>
      <c r="O39" s="271"/>
      <c r="P39" s="271"/>
      <c r="Q39" s="271"/>
      <c r="R39" s="271"/>
      <c r="S39" s="271"/>
      <c r="T39" s="271"/>
      <c r="U39" s="271"/>
      <c r="V39" s="271"/>
      <c r="W39" s="271"/>
      <c r="X39" s="271"/>
      <c r="Y39" s="271"/>
      <c r="Z39" s="271"/>
    </row>
    <row r="40" spans="1:26" ht="30">
      <c r="A40" s="271"/>
      <c r="B40" s="271"/>
      <c r="C40" s="271"/>
      <c r="D40" s="271"/>
      <c r="E40" s="271"/>
      <c r="F40" s="271"/>
      <c r="G40" s="271"/>
      <c r="H40" s="271"/>
      <c r="I40" s="271"/>
      <c r="J40" s="271"/>
      <c r="K40" s="271"/>
      <c r="L40" s="271"/>
      <c r="M40" s="271"/>
      <c r="N40" s="271"/>
      <c r="O40" s="271"/>
      <c r="P40" s="271"/>
      <c r="Q40" s="271"/>
      <c r="R40" s="271"/>
      <c r="S40" s="271"/>
      <c r="T40" s="271"/>
      <c r="U40" s="271"/>
      <c r="V40" s="271"/>
      <c r="W40" s="271"/>
      <c r="X40" s="271"/>
      <c r="Y40" s="271"/>
      <c r="Z40" s="271"/>
    </row>
    <row r="41" spans="1:26" ht="30">
      <c r="A41" s="271"/>
      <c r="B41" s="271"/>
      <c r="C41" s="271"/>
      <c r="D41" s="271"/>
      <c r="E41" s="271"/>
      <c r="F41" s="271"/>
      <c r="G41" s="271"/>
      <c r="H41" s="271"/>
      <c r="I41" s="271"/>
      <c r="J41" s="271"/>
      <c r="K41" s="271"/>
      <c r="L41" s="271"/>
      <c r="M41" s="271"/>
      <c r="N41" s="271"/>
      <c r="O41" s="271"/>
      <c r="P41" s="271"/>
      <c r="Q41" s="271"/>
      <c r="R41" s="271"/>
      <c r="S41" s="271"/>
      <c r="T41" s="271"/>
      <c r="U41" s="271"/>
      <c r="V41" s="271"/>
      <c r="W41" s="271"/>
      <c r="X41" s="271"/>
      <c r="Y41" s="271"/>
      <c r="Z41" s="271"/>
    </row>
    <row r="42" spans="1:26" ht="30">
      <c r="A42" s="271"/>
      <c r="B42" s="271"/>
      <c r="C42" s="271"/>
      <c r="D42" s="271"/>
      <c r="E42" s="271"/>
      <c r="F42" s="271"/>
      <c r="G42" s="271"/>
      <c r="H42" s="271"/>
      <c r="I42" s="271"/>
      <c r="J42" s="271"/>
      <c r="K42" s="271"/>
      <c r="L42" s="271"/>
      <c r="M42" s="271"/>
      <c r="N42" s="271"/>
      <c r="O42" s="271"/>
      <c r="P42" s="271"/>
      <c r="Q42" s="271"/>
      <c r="R42" s="271"/>
      <c r="S42" s="271"/>
      <c r="T42" s="271"/>
      <c r="U42" s="271"/>
      <c r="V42" s="271"/>
      <c r="W42" s="271"/>
      <c r="X42" s="271"/>
      <c r="Y42" s="271"/>
      <c r="Z42" s="271"/>
    </row>
    <row r="43" spans="1:26" ht="30">
      <c r="A43" s="271"/>
      <c r="B43" s="271"/>
      <c r="C43" s="271"/>
      <c r="D43" s="271"/>
      <c r="E43" s="271"/>
      <c r="F43" s="271"/>
      <c r="G43" s="271"/>
      <c r="H43" s="271"/>
      <c r="I43" s="271"/>
      <c r="J43" s="271"/>
      <c r="K43" s="271"/>
      <c r="L43" s="271"/>
      <c r="M43" s="271"/>
      <c r="N43" s="271"/>
      <c r="O43" s="271"/>
      <c r="P43" s="271"/>
      <c r="Q43" s="271"/>
      <c r="R43" s="271"/>
      <c r="S43" s="271"/>
      <c r="T43" s="271"/>
      <c r="U43" s="271"/>
      <c r="V43" s="271"/>
      <c r="W43" s="271"/>
      <c r="X43" s="271"/>
      <c r="Y43" s="271"/>
      <c r="Z43" s="271"/>
    </row>
    <row r="44" spans="1:26" ht="30">
      <c r="A44" s="271"/>
      <c r="B44" s="271"/>
      <c r="C44" s="271"/>
      <c r="D44" s="271"/>
      <c r="E44" s="271"/>
      <c r="F44" s="271"/>
      <c r="G44" s="271"/>
      <c r="H44" s="271"/>
      <c r="I44" s="271"/>
      <c r="J44" s="271"/>
      <c r="K44" s="271"/>
      <c r="L44" s="271"/>
      <c r="M44" s="271"/>
      <c r="N44" s="271"/>
      <c r="O44" s="271"/>
      <c r="P44" s="271"/>
      <c r="Q44" s="271"/>
      <c r="R44" s="271"/>
      <c r="S44" s="271"/>
      <c r="T44" s="271"/>
      <c r="U44" s="271"/>
      <c r="V44" s="271"/>
      <c r="W44" s="271"/>
      <c r="X44" s="271"/>
      <c r="Y44" s="271"/>
      <c r="Z44" s="271"/>
    </row>
    <row r="45" spans="1:26" ht="30">
      <c r="A45" s="271"/>
      <c r="B45" s="271"/>
      <c r="C45" s="271"/>
      <c r="D45" s="271"/>
      <c r="E45" s="271"/>
      <c r="F45" s="271"/>
      <c r="G45" s="271"/>
      <c r="H45" s="271"/>
      <c r="I45" s="271"/>
      <c r="J45" s="271"/>
      <c r="K45" s="271"/>
      <c r="L45" s="271"/>
      <c r="M45" s="271"/>
      <c r="N45" s="271"/>
      <c r="O45" s="271"/>
      <c r="P45" s="271"/>
      <c r="Q45" s="271"/>
      <c r="R45" s="271"/>
      <c r="S45" s="271"/>
      <c r="T45" s="271"/>
      <c r="U45" s="271"/>
      <c r="V45" s="271"/>
      <c r="W45" s="271"/>
      <c r="X45" s="271"/>
      <c r="Y45" s="271"/>
      <c r="Z45" s="271"/>
    </row>
    <row r="46" spans="1:26" ht="30">
      <c r="A46" s="271"/>
      <c r="B46" s="271"/>
      <c r="C46" s="271"/>
      <c r="D46" s="271"/>
      <c r="E46" s="271"/>
      <c r="F46" s="271"/>
      <c r="G46" s="271"/>
      <c r="H46" s="271"/>
      <c r="I46" s="271"/>
      <c r="J46" s="271"/>
      <c r="K46" s="271"/>
      <c r="L46" s="271"/>
      <c r="M46" s="271"/>
      <c r="N46" s="271"/>
      <c r="O46" s="271"/>
      <c r="P46" s="271"/>
      <c r="Q46" s="271"/>
      <c r="R46" s="271"/>
      <c r="S46" s="271"/>
      <c r="T46" s="271"/>
      <c r="U46" s="271"/>
      <c r="V46" s="271"/>
      <c r="W46" s="271"/>
      <c r="X46" s="271"/>
      <c r="Y46" s="271"/>
      <c r="Z46" s="271"/>
    </row>
    <row r="47" spans="1:26" ht="30">
      <c r="A47" s="271"/>
      <c r="B47" s="271"/>
      <c r="C47" s="271"/>
      <c r="D47" s="271"/>
      <c r="E47" s="271"/>
      <c r="F47" s="271"/>
      <c r="G47" s="271"/>
      <c r="H47" s="271"/>
      <c r="I47" s="271"/>
      <c r="J47" s="271"/>
      <c r="K47" s="271"/>
      <c r="L47" s="271"/>
      <c r="M47" s="271"/>
      <c r="N47" s="271"/>
      <c r="O47" s="271"/>
      <c r="P47" s="271"/>
      <c r="Q47" s="271"/>
      <c r="R47" s="271"/>
      <c r="S47" s="271"/>
      <c r="T47" s="271"/>
      <c r="U47" s="271"/>
      <c r="V47" s="271"/>
      <c r="W47" s="271"/>
      <c r="X47" s="271"/>
      <c r="Y47" s="271"/>
      <c r="Z47" s="271"/>
    </row>
    <row r="48" spans="1:26" ht="30">
      <c r="A48" s="271"/>
      <c r="B48" s="271"/>
      <c r="C48" s="271"/>
      <c r="D48" s="271"/>
      <c r="E48" s="271"/>
      <c r="F48" s="271"/>
      <c r="G48" s="271"/>
      <c r="H48" s="271"/>
      <c r="I48" s="271"/>
      <c r="J48" s="271"/>
      <c r="K48" s="271"/>
      <c r="L48" s="271"/>
      <c r="M48" s="271"/>
      <c r="N48" s="271"/>
      <c r="O48" s="271"/>
      <c r="P48" s="271"/>
      <c r="Q48" s="271"/>
      <c r="R48" s="271"/>
      <c r="S48" s="271"/>
      <c r="T48" s="271"/>
      <c r="U48" s="271"/>
      <c r="V48" s="271"/>
      <c r="W48" s="271"/>
      <c r="X48" s="271"/>
      <c r="Y48" s="271"/>
      <c r="Z48" s="271"/>
    </row>
    <row r="49" spans="1:26" ht="30">
      <c r="A49" s="271"/>
      <c r="B49" s="271"/>
      <c r="C49" s="271"/>
      <c r="D49" s="271"/>
      <c r="E49" s="271"/>
      <c r="F49" s="271"/>
      <c r="G49" s="271"/>
      <c r="H49" s="271"/>
      <c r="I49" s="271"/>
      <c r="J49" s="271"/>
      <c r="K49" s="271"/>
      <c r="L49" s="271"/>
      <c r="M49" s="271"/>
      <c r="N49" s="271"/>
      <c r="O49" s="271"/>
      <c r="P49" s="271"/>
      <c r="Q49" s="271"/>
      <c r="R49" s="271"/>
      <c r="S49" s="271"/>
      <c r="T49" s="271"/>
      <c r="U49" s="271"/>
      <c r="V49" s="271"/>
      <c r="W49" s="271"/>
      <c r="X49" s="271"/>
      <c r="Y49" s="271"/>
      <c r="Z49" s="271"/>
    </row>
    <row r="50" spans="1:26" ht="30">
      <c r="A50" s="271"/>
      <c r="B50" s="271"/>
      <c r="C50" s="271"/>
      <c r="D50" s="271"/>
      <c r="E50" s="271"/>
      <c r="F50" s="271"/>
      <c r="G50" s="271"/>
      <c r="H50" s="271"/>
      <c r="I50" s="271"/>
      <c r="J50" s="271"/>
      <c r="K50" s="271"/>
      <c r="L50" s="271"/>
      <c r="M50" s="271"/>
      <c r="N50" s="271"/>
      <c r="O50" s="271"/>
      <c r="P50" s="271"/>
      <c r="Q50" s="271"/>
      <c r="R50" s="271"/>
      <c r="S50" s="271"/>
      <c r="T50" s="271"/>
      <c r="U50" s="271"/>
      <c r="V50" s="271"/>
      <c r="W50" s="271"/>
      <c r="X50" s="271"/>
      <c r="Y50" s="271"/>
      <c r="Z50" s="271"/>
    </row>
    <row r="51" spans="1:26" ht="30">
      <c r="A51" s="271"/>
      <c r="B51" s="271"/>
      <c r="C51" s="271"/>
      <c r="D51" s="271"/>
      <c r="E51" s="271"/>
      <c r="F51" s="271"/>
      <c r="G51" s="271"/>
      <c r="H51" s="271"/>
      <c r="I51" s="271"/>
      <c r="J51" s="271"/>
      <c r="K51" s="271"/>
      <c r="L51" s="271"/>
      <c r="M51" s="271"/>
      <c r="N51" s="271"/>
      <c r="O51" s="271"/>
      <c r="P51" s="271"/>
      <c r="Q51" s="271"/>
      <c r="R51" s="271"/>
      <c r="S51" s="271"/>
      <c r="T51" s="271"/>
      <c r="U51" s="271"/>
      <c r="V51" s="271"/>
      <c r="W51" s="271"/>
      <c r="X51" s="271"/>
      <c r="Y51" s="271"/>
      <c r="Z51" s="271"/>
    </row>
    <row r="52" spans="1:26" ht="30">
      <c r="A52" s="271"/>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c r="Z52" s="271"/>
    </row>
    <row r="53" spans="1:26" ht="30">
      <c r="A53" s="271"/>
      <c r="B53" s="271"/>
      <c r="C53" s="271"/>
      <c r="D53" s="271"/>
      <c r="E53" s="271"/>
      <c r="F53" s="271"/>
      <c r="G53" s="271"/>
      <c r="H53" s="271"/>
      <c r="I53" s="271"/>
      <c r="J53" s="271"/>
      <c r="K53" s="271"/>
      <c r="L53" s="271"/>
      <c r="M53" s="271"/>
      <c r="N53" s="271"/>
      <c r="O53" s="271"/>
      <c r="P53" s="271"/>
      <c r="Q53" s="271"/>
      <c r="R53" s="271"/>
      <c r="S53" s="271"/>
      <c r="T53" s="271"/>
      <c r="U53" s="271"/>
      <c r="V53" s="271"/>
      <c r="W53" s="271"/>
      <c r="X53" s="271"/>
      <c r="Y53" s="271"/>
      <c r="Z53" s="271"/>
    </row>
    <row r="54" spans="1:26" ht="30">
      <c r="A54" s="271"/>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row>
    <row r="55" spans="1:26" ht="30">
      <c r="A55" s="271"/>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row>
    <row r="56" spans="1:26" ht="30">
      <c r="A56" s="271"/>
      <c r="B56" s="271"/>
      <c r="C56" s="271"/>
      <c r="D56" s="271"/>
      <c r="E56" s="271"/>
      <c r="F56" s="271"/>
      <c r="G56" s="271"/>
      <c r="H56" s="271"/>
      <c r="I56" s="271"/>
      <c r="J56" s="271"/>
      <c r="K56" s="271"/>
      <c r="L56" s="271"/>
      <c r="M56" s="271"/>
      <c r="N56" s="271"/>
      <c r="O56" s="271"/>
      <c r="P56" s="271"/>
      <c r="Q56" s="271"/>
      <c r="R56" s="271"/>
      <c r="S56" s="271"/>
      <c r="T56" s="271"/>
      <c r="U56" s="271"/>
      <c r="V56" s="271"/>
      <c r="W56" s="271"/>
      <c r="X56" s="271"/>
      <c r="Y56" s="271"/>
      <c r="Z56" s="271"/>
    </row>
    <row r="57" spans="1:26" ht="30">
      <c r="A57" s="271"/>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row>
    <row r="58" spans="1:26" ht="30">
      <c r="A58" s="271"/>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row>
    <row r="59" spans="1:26" ht="30">
      <c r="A59" s="271"/>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row>
    <row r="60" spans="1:26" ht="30">
      <c r="A60" s="271"/>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row>
    <row r="61" spans="1:26" ht="30">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row>
    <row r="62" spans="1:26" ht="30">
      <c r="A62" s="27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row>
    <row r="63" spans="1:26" ht="30">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row>
    <row r="64" spans="1:26" ht="30">
      <c r="A64" s="271"/>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row>
    <row r="65" spans="1:26" ht="30">
      <c r="A65" s="271"/>
      <c r="B65" s="271"/>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row>
    <row r="66" spans="1:26" ht="30">
      <c r="A66" s="271"/>
      <c r="B66" s="271"/>
      <c r="C66" s="271"/>
      <c r="D66" s="271"/>
      <c r="E66" s="271"/>
      <c r="F66" s="271"/>
      <c r="G66" s="271"/>
      <c r="H66" s="271"/>
      <c r="I66" s="271"/>
      <c r="J66" s="271"/>
      <c r="K66" s="271"/>
      <c r="L66" s="271"/>
      <c r="M66" s="271"/>
      <c r="N66" s="271"/>
      <c r="O66" s="271"/>
      <c r="P66" s="271"/>
      <c r="Q66" s="271"/>
      <c r="R66" s="271"/>
      <c r="S66" s="271"/>
      <c r="T66" s="271"/>
      <c r="U66" s="271"/>
      <c r="V66" s="271"/>
      <c r="W66" s="271"/>
      <c r="X66" s="271"/>
      <c r="Y66" s="271"/>
      <c r="Z66" s="271"/>
    </row>
    <row r="67" spans="1:26" ht="30">
      <c r="A67" s="271"/>
      <c r="B67" s="271"/>
      <c r="C67" s="271"/>
      <c r="D67" s="271"/>
      <c r="E67" s="271"/>
      <c r="F67" s="271"/>
      <c r="G67" s="271"/>
      <c r="H67" s="271"/>
      <c r="I67" s="271"/>
      <c r="J67" s="271"/>
      <c r="K67" s="271"/>
      <c r="L67" s="271"/>
      <c r="M67" s="271"/>
      <c r="N67" s="271"/>
      <c r="O67" s="271"/>
      <c r="P67" s="271"/>
      <c r="Q67" s="271"/>
      <c r="R67" s="271"/>
      <c r="S67" s="271"/>
      <c r="T67" s="271"/>
      <c r="U67" s="271"/>
      <c r="V67" s="271"/>
      <c r="W67" s="271"/>
      <c r="X67" s="271"/>
      <c r="Y67" s="271"/>
      <c r="Z67" s="271"/>
    </row>
    <row r="68" spans="1:26" ht="30">
      <c r="A68" s="271"/>
      <c r="B68" s="271"/>
      <c r="C68" s="271"/>
      <c r="D68" s="271"/>
      <c r="E68" s="271"/>
      <c r="F68" s="271"/>
      <c r="G68" s="271"/>
      <c r="H68" s="271"/>
      <c r="I68" s="271"/>
      <c r="J68" s="271"/>
      <c r="K68" s="271"/>
      <c r="L68" s="271"/>
      <c r="M68" s="271"/>
      <c r="N68" s="271"/>
      <c r="O68" s="271"/>
      <c r="P68" s="271"/>
      <c r="Q68" s="271"/>
      <c r="R68" s="271"/>
      <c r="S68" s="271"/>
      <c r="T68" s="271"/>
      <c r="U68" s="271"/>
      <c r="V68" s="271"/>
      <c r="W68" s="271"/>
      <c r="X68" s="271"/>
      <c r="Y68" s="271"/>
      <c r="Z68" s="271"/>
    </row>
    <row r="69" spans="1:26" ht="30">
      <c r="A69" s="271"/>
      <c r="B69" s="271"/>
      <c r="C69" s="271"/>
      <c r="D69" s="271"/>
      <c r="E69" s="271"/>
      <c r="F69" s="271"/>
      <c r="G69" s="271"/>
      <c r="H69" s="271"/>
      <c r="I69" s="271"/>
      <c r="J69" s="271"/>
      <c r="K69" s="271"/>
      <c r="L69" s="271"/>
      <c r="M69" s="271"/>
      <c r="N69" s="271"/>
      <c r="O69" s="271"/>
      <c r="P69" s="271"/>
      <c r="Q69" s="271"/>
      <c r="R69" s="271"/>
      <c r="S69" s="271"/>
      <c r="T69" s="271"/>
      <c r="U69" s="271"/>
      <c r="V69" s="271"/>
      <c r="W69" s="271"/>
      <c r="X69" s="271"/>
      <c r="Y69" s="271"/>
      <c r="Z69" s="271"/>
    </row>
    <row r="70" spans="1:26" ht="30">
      <c r="A70" s="271"/>
      <c r="B70" s="271"/>
      <c r="C70" s="271"/>
      <c r="D70" s="271"/>
      <c r="E70" s="271"/>
      <c r="F70" s="271"/>
      <c r="G70" s="271"/>
      <c r="H70" s="271"/>
      <c r="I70" s="271"/>
      <c r="J70" s="271"/>
      <c r="K70" s="271"/>
      <c r="L70" s="271"/>
      <c r="M70" s="271"/>
      <c r="N70" s="271"/>
      <c r="O70" s="271"/>
      <c r="P70" s="271"/>
      <c r="Q70" s="271"/>
      <c r="R70" s="271"/>
      <c r="S70" s="271"/>
      <c r="T70" s="271"/>
      <c r="U70" s="271"/>
      <c r="V70" s="271"/>
      <c r="W70" s="271"/>
      <c r="X70" s="271"/>
      <c r="Y70" s="271"/>
      <c r="Z70" s="271"/>
    </row>
    <row r="71" spans="1:26" ht="30">
      <c r="A71" s="271"/>
      <c r="B71" s="271"/>
      <c r="C71" s="271"/>
      <c r="D71" s="271"/>
      <c r="E71" s="271"/>
      <c r="F71" s="271"/>
      <c r="G71" s="271"/>
      <c r="H71" s="271"/>
      <c r="I71" s="271"/>
      <c r="J71" s="271"/>
      <c r="K71" s="271"/>
      <c r="L71" s="271"/>
      <c r="M71" s="271"/>
      <c r="N71" s="271"/>
      <c r="O71" s="271"/>
      <c r="P71" s="271"/>
      <c r="Q71" s="271"/>
      <c r="R71" s="271"/>
      <c r="S71" s="271"/>
      <c r="T71" s="271"/>
      <c r="U71" s="271"/>
      <c r="V71" s="271"/>
      <c r="W71" s="271"/>
      <c r="X71" s="271"/>
      <c r="Y71" s="271"/>
      <c r="Z71" s="271"/>
    </row>
    <row r="72" spans="1:26" ht="30">
      <c r="A72" s="271"/>
      <c r="B72" s="271"/>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row>
    <row r="73" spans="1:26" ht="30">
      <c r="A73" s="271"/>
      <c r="B73" s="271"/>
      <c r="C73" s="271"/>
      <c r="D73" s="271"/>
      <c r="E73" s="271"/>
      <c r="F73" s="271"/>
      <c r="G73" s="271"/>
      <c r="H73" s="271"/>
      <c r="I73" s="271"/>
      <c r="J73" s="271"/>
      <c r="K73" s="271"/>
      <c r="L73" s="271"/>
      <c r="M73" s="271"/>
      <c r="N73" s="271"/>
      <c r="O73" s="271"/>
      <c r="P73" s="271"/>
      <c r="Q73" s="271"/>
      <c r="R73" s="271"/>
      <c r="S73" s="271"/>
      <c r="T73" s="271"/>
      <c r="U73" s="271"/>
      <c r="V73" s="271"/>
      <c r="W73" s="271"/>
      <c r="X73" s="271"/>
      <c r="Y73" s="271"/>
      <c r="Z73" s="271"/>
    </row>
    <row r="74" spans="1:26" ht="30">
      <c r="A74" s="271"/>
      <c r="B74" s="271"/>
      <c r="C74" s="271"/>
      <c r="D74" s="271"/>
      <c r="E74" s="271"/>
      <c r="F74" s="271"/>
      <c r="G74" s="271"/>
      <c r="H74" s="271"/>
      <c r="I74" s="271"/>
      <c r="J74" s="271"/>
      <c r="K74" s="271"/>
      <c r="L74" s="271"/>
      <c r="M74" s="271"/>
      <c r="N74" s="271"/>
      <c r="O74" s="271"/>
      <c r="P74" s="271"/>
      <c r="Q74" s="271"/>
      <c r="R74" s="271"/>
      <c r="S74" s="271"/>
      <c r="T74" s="271"/>
      <c r="U74" s="271"/>
      <c r="V74" s="271"/>
      <c r="W74" s="271"/>
      <c r="X74" s="271"/>
      <c r="Y74" s="271"/>
      <c r="Z74" s="271"/>
    </row>
    <row r="75" spans="1:26" ht="30">
      <c r="A75" s="271"/>
      <c r="B75" s="271"/>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row>
    <row r="76" spans="1:26" ht="30">
      <c r="A76" s="271"/>
      <c r="B76" s="271"/>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row>
    <row r="77" spans="1:26" ht="30">
      <c r="A77" s="271"/>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c r="Z77" s="271"/>
    </row>
    <row r="78" spans="1:26" ht="30">
      <c r="A78" s="271"/>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c r="Z78" s="271"/>
    </row>
    <row r="79" spans="1:26" ht="30">
      <c r="A79" s="271"/>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c r="Z79" s="271"/>
    </row>
    <row r="80" spans="1:26" ht="30">
      <c r="A80" s="271"/>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c r="Z80" s="271"/>
    </row>
    <row r="81" spans="1:26" ht="30">
      <c r="A81" s="271"/>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row>
    <row r="82" spans="1:26" ht="30">
      <c r="A82" s="271"/>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row>
    <row r="83" spans="1:26" ht="30">
      <c r="A83" s="271"/>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row>
    <row r="84" spans="1:26" ht="30">
      <c r="A84" s="271"/>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c r="Z84" s="271"/>
    </row>
    <row r="85" spans="1:26" ht="30">
      <c r="A85" s="271"/>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c r="Z85" s="271"/>
    </row>
    <row r="86" spans="1:26" ht="30">
      <c r="A86" s="271"/>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row>
    <row r="87" spans="1:26" ht="30">
      <c r="A87" s="271"/>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c r="Z87" s="271"/>
    </row>
    <row r="88" spans="1:26" ht="30">
      <c r="A88" s="271"/>
      <c r="B88" s="271"/>
      <c r="C88" s="271"/>
      <c r="D88" s="271"/>
      <c r="E88" s="271"/>
      <c r="F88" s="271"/>
      <c r="G88" s="271"/>
      <c r="H88" s="271"/>
      <c r="I88" s="271"/>
      <c r="J88" s="271"/>
      <c r="K88" s="271"/>
      <c r="L88" s="271"/>
      <c r="M88" s="271"/>
      <c r="N88" s="271"/>
      <c r="O88" s="271"/>
      <c r="P88" s="271"/>
      <c r="Q88" s="271"/>
      <c r="R88" s="271"/>
      <c r="S88" s="271"/>
      <c r="T88" s="271"/>
      <c r="U88" s="271"/>
      <c r="V88" s="271"/>
      <c r="W88" s="271"/>
      <c r="X88" s="271"/>
      <c r="Y88" s="271"/>
      <c r="Z88" s="271"/>
    </row>
    <row r="89" spans="1:26" ht="30">
      <c r="A89" s="271"/>
      <c r="B89" s="271"/>
      <c r="C89" s="271"/>
      <c r="D89" s="271"/>
      <c r="E89" s="271"/>
      <c r="F89" s="271"/>
      <c r="G89" s="271"/>
      <c r="H89" s="271"/>
      <c r="I89" s="271"/>
      <c r="J89" s="271"/>
      <c r="K89" s="271"/>
      <c r="L89" s="271"/>
      <c r="M89" s="271"/>
      <c r="N89" s="271"/>
      <c r="O89" s="271"/>
      <c r="P89" s="271"/>
      <c r="Q89" s="271"/>
      <c r="R89" s="271"/>
      <c r="S89" s="271"/>
      <c r="T89" s="271"/>
      <c r="U89" s="271"/>
      <c r="V89" s="271"/>
      <c r="W89" s="271"/>
      <c r="X89" s="271"/>
      <c r="Y89" s="271"/>
      <c r="Z89" s="271"/>
    </row>
    <row r="90" spans="1:26" ht="30">
      <c r="A90" s="271"/>
      <c r="B90" s="271"/>
      <c r="C90" s="271"/>
      <c r="D90" s="271"/>
      <c r="E90" s="271"/>
      <c r="F90" s="271"/>
      <c r="G90" s="271"/>
      <c r="H90" s="271"/>
      <c r="I90" s="271"/>
      <c r="J90" s="271"/>
      <c r="K90" s="271"/>
      <c r="L90" s="271"/>
      <c r="M90" s="271"/>
      <c r="N90" s="271"/>
      <c r="O90" s="271"/>
      <c r="P90" s="271"/>
      <c r="Q90" s="271"/>
      <c r="R90" s="271"/>
      <c r="S90" s="271"/>
      <c r="T90" s="271"/>
      <c r="U90" s="271"/>
      <c r="V90" s="271"/>
      <c r="W90" s="271"/>
      <c r="X90" s="271"/>
      <c r="Y90" s="271"/>
      <c r="Z90" s="271"/>
    </row>
    <row r="91" spans="1:26" ht="30">
      <c r="A91" s="271"/>
      <c r="B91" s="271"/>
      <c r="C91" s="271"/>
      <c r="D91" s="271"/>
      <c r="E91" s="271"/>
      <c r="F91" s="271"/>
      <c r="G91" s="271"/>
      <c r="H91" s="271"/>
      <c r="I91" s="271"/>
      <c r="J91" s="271"/>
      <c r="K91" s="271"/>
      <c r="L91" s="271"/>
      <c r="M91" s="271"/>
      <c r="N91" s="271"/>
      <c r="O91" s="271"/>
      <c r="P91" s="271"/>
      <c r="Q91" s="271"/>
      <c r="R91" s="271"/>
      <c r="S91" s="271"/>
      <c r="T91" s="271"/>
      <c r="U91" s="271"/>
      <c r="V91" s="271"/>
      <c r="W91" s="271"/>
      <c r="X91" s="271"/>
      <c r="Y91" s="271"/>
      <c r="Z91" s="271"/>
    </row>
    <row r="92" spans="1:26" ht="30">
      <c r="A92" s="271"/>
      <c r="B92" s="271"/>
      <c r="C92" s="271"/>
      <c r="D92" s="271"/>
      <c r="E92" s="271"/>
      <c r="F92" s="271"/>
      <c r="G92" s="271"/>
      <c r="H92" s="271"/>
      <c r="I92" s="271"/>
      <c r="J92" s="271"/>
      <c r="K92" s="271"/>
      <c r="L92" s="271"/>
      <c r="M92" s="271"/>
      <c r="N92" s="271"/>
      <c r="O92" s="271"/>
      <c r="P92" s="271"/>
      <c r="Q92" s="271"/>
      <c r="R92" s="271"/>
      <c r="S92" s="271"/>
      <c r="T92" s="271"/>
      <c r="U92" s="271"/>
      <c r="V92" s="271"/>
      <c r="W92" s="271"/>
      <c r="X92" s="271"/>
      <c r="Y92" s="271"/>
      <c r="Z92" s="271"/>
    </row>
    <row r="93" spans="1:26" ht="30">
      <c r="A93" s="271"/>
      <c r="B93" s="271"/>
      <c r="C93" s="271"/>
      <c r="D93" s="271"/>
      <c r="E93" s="271"/>
      <c r="F93" s="271"/>
      <c r="G93" s="271"/>
      <c r="H93" s="271"/>
      <c r="I93" s="271"/>
      <c r="J93" s="271"/>
      <c r="K93" s="271"/>
      <c r="L93" s="271"/>
      <c r="M93" s="271"/>
      <c r="N93" s="271"/>
      <c r="O93" s="271"/>
      <c r="P93" s="271"/>
      <c r="Q93" s="271"/>
      <c r="R93" s="271"/>
      <c r="S93" s="271"/>
      <c r="T93" s="271"/>
      <c r="U93" s="271"/>
      <c r="V93" s="271"/>
      <c r="W93" s="271"/>
      <c r="X93" s="271"/>
      <c r="Y93" s="271"/>
      <c r="Z93" s="271"/>
    </row>
    <row r="94" spans="1:26" ht="30">
      <c r="A94" s="271"/>
      <c r="B94" s="271"/>
      <c r="C94" s="271"/>
      <c r="D94" s="271"/>
      <c r="E94" s="271"/>
      <c r="F94" s="271"/>
      <c r="G94" s="271"/>
      <c r="H94" s="271"/>
      <c r="I94" s="271"/>
      <c r="J94" s="271"/>
      <c r="K94" s="271"/>
      <c r="L94" s="271"/>
      <c r="M94" s="271"/>
      <c r="N94" s="271"/>
      <c r="O94" s="271"/>
      <c r="P94" s="271"/>
      <c r="Q94" s="271"/>
      <c r="R94" s="271"/>
      <c r="S94" s="271"/>
      <c r="T94" s="271"/>
      <c r="U94" s="271"/>
      <c r="V94" s="271"/>
      <c r="W94" s="271"/>
      <c r="X94" s="271"/>
      <c r="Y94" s="271"/>
      <c r="Z94" s="271"/>
    </row>
    <row r="95" spans="1:26" ht="30">
      <c r="A95" s="271"/>
      <c r="B95" s="271"/>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1"/>
    </row>
    <row r="96" spans="1:26" ht="30">
      <c r="A96" s="271"/>
      <c r="B96" s="271"/>
      <c r="C96" s="271"/>
      <c r="D96" s="271"/>
      <c r="E96" s="271"/>
      <c r="F96" s="271"/>
      <c r="G96" s="271"/>
      <c r="H96" s="271"/>
      <c r="I96" s="271"/>
      <c r="J96" s="271"/>
      <c r="K96" s="271"/>
      <c r="L96" s="271"/>
      <c r="M96" s="271"/>
      <c r="N96" s="271"/>
      <c r="O96" s="271"/>
      <c r="P96" s="271"/>
      <c r="Q96" s="271"/>
      <c r="R96" s="271"/>
      <c r="S96" s="271"/>
      <c r="T96" s="271"/>
      <c r="U96" s="271"/>
      <c r="V96" s="271"/>
      <c r="W96" s="271"/>
      <c r="X96" s="271"/>
      <c r="Y96" s="271"/>
      <c r="Z96" s="271"/>
    </row>
    <row r="97" spans="1:26" ht="30">
      <c r="A97" s="271"/>
      <c r="B97" s="271"/>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row>
    <row r="98" spans="1:26" ht="30">
      <c r="A98" s="271"/>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row>
    <row r="99" spans="1:26" ht="30">
      <c r="A99" s="271"/>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row>
    <row r="100" spans="1:26" ht="30">
      <c r="A100" s="271"/>
      <c r="B100" s="271"/>
      <c r="C100" s="271"/>
      <c r="D100" s="271"/>
      <c r="E100" s="271"/>
      <c r="F100" s="271"/>
      <c r="G100" s="271"/>
      <c r="H100" s="271"/>
      <c r="I100" s="271"/>
      <c r="J100" s="271"/>
      <c r="K100" s="271"/>
      <c r="L100" s="271"/>
      <c r="M100" s="271"/>
      <c r="N100" s="271"/>
      <c r="O100" s="271"/>
      <c r="P100" s="271"/>
      <c r="Q100" s="271"/>
      <c r="R100" s="271"/>
      <c r="S100" s="271"/>
      <c r="T100" s="271"/>
      <c r="U100" s="271"/>
      <c r="V100" s="271"/>
      <c r="W100" s="271"/>
      <c r="X100" s="271"/>
      <c r="Y100" s="271"/>
      <c r="Z100" s="271"/>
    </row>
    <row r="101" spans="1:26" ht="30">
      <c r="A101" s="271"/>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row>
    <row r="102" spans="1:26" ht="30">
      <c r="A102" s="271"/>
      <c r="B102" s="271"/>
      <c r="C102" s="271"/>
      <c r="D102" s="271"/>
      <c r="E102" s="271"/>
      <c r="F102" s="271"/>
      <c r="G102" s="271"/>
      <c r="H102" s="271"/>
      <c r="I102" s="271"/>
      <c r="J102" s="271"/>
      <c r="K102" s="271"/>
      <c r="L102" s="271"/>
      <c r="M102" s="271"/>
      <c r="N102" s="271"/>
      <c r="O102" s="271"/>
      <c r="P102" s="271"/>
      <c r="Q102" s="271"/>
      <c r="R102" s="271"/>
      <c r="S102" s="271"/>
      <c r="T102" s="271"/>
      <c r="U102" s="271"/>
      <c r="V102" s="271"/>
      <c r="W102" s="271"/>
      <c r="X102" s="271"/>
      <c r="Y102" s="271"/>
      <c r="Z102" s="271"/>
    </row>
    <row r="103" spans="1:26" ht="30">
      <c r="A103" s="271"/>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row>
    <row r="104" spans="1:26" ht="30">
      <c r="A104" s="271"/>
      <c r="B104" s="271"/>
      <c r="C104" s="271"/>
      <c r="D104" s="271"/>
      <c r="E104" s="271"/>
      <c r="F104" s="271"/>
      <c r="G104" s="271"/>
      <c r="H104" s="271"/>
      <c r="I104" s="271"/>
      <c r="J104" s="271"/>
      <c r="K104" s="271"/>
      <c r="L104" s="271"/>
      <c r="M104" s="271"/>
      <c r="N104" s="271"/>
      <c r="O104" s="271"/>
      <c r="P104" s="271"/>
      <c r="Q104" s="271"/>
      <c r="R104" s="271"/>
      <c r="S104" s="271"/>
      <c r="T104" s="271"/>
      <c r="U104" s="271"/>
      <c r="V104" s="271"/>
      <c r="W104" s="271"/>
      <c r="X104" s="271"/>
      <c r="Y104" s="271"/>
      <c r="Z104" s="271"/>
    </row>
    <row r="105" spans="1:26" ht="30">
      <c r="A105" s="271"/>
      <c r="B105" s="271"/>
      <c r="C105" s="271"/>
      <c r="D105" s="271"/>
      <c r="E105" s="271"/>
      <c r="F105" s="271"/>
      <c r="G105" s="271"/>
      <c r="H105" s="271"/>
      <c r="I105" s="271"/>
      <c r="J105" s="271"/>
      <c r="K105" s="271"/>
      <c r="L105" s="271"/>
      <c r="M105" s="271"/>
      <c r="N105" s="271"/>
      <c r="O105" s="271"/>
      <c r="P105" s="271"/>
      <c r="Q105" s="271"/>
      <c r="R105" s="271"/>
      <c r="S105" s="271"/>
      <c r="T105" s="271"/>
      <c r="U105" s="271"/>
      <c r="V105" s="271"/>
      <c r="W105" s="271"/>
      <c r="X105" s="271"/>
      <c r="Y105" s="271"/>
      <c r="Z105" s="271"/>
    </row>
    <row r="106" spans="1:26" ht="30">
      <c r="A106" s="271"/>
      <c r="B106" s="271"/>
      <c r="C106" s="271"/>
      <c r="D106" s="271"/>
      <c r="E106" s="271"/>
      <c r="F106" s="271"/>
      <c r="G106" s="271"/>
      <c r="H106" s="271"/>
      <c r="I106" s="271"/>
      <c r="J106" s="271"/>
      <c r="K106" s="271"/>
      <c r="L106" s="271"/>
      <c r="M106" s="271"/>
      <c r="N106" s="271"/>
      <c r="O106" s="271"/>
      <c r="P106" s="271"/>
      <c r="Q106" s="271"/>
      <c r="R106" s="271"/>
      <c r="S106" s="271"/>
      <c r="T106" s="271"/>
      <c r="U106" s="271"/>
      <c r="V106" s="271"/>
      <c r="W106" s="271"/>
      <c r="X106" s="271"/>
      <c r="Y106" s="271"/>
      <c r="Z106" s="271"/>
    </row>
    <row r="107" spans="1:26" ht="30">
      <c r="A107" s="271"/>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row>
    <row r="108" spans="1:26" ht="30">
      <c r="A108" s="271"/>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row>
    <row r="109" spans="1:26" ht="30">
      <c r="A109" s="271"/>
      <c r="B109" s="271"/>
      <c r="C109" s="271"/>
      <c r="D109" s="271"/>
      <c r="E109" s="271"/>
      <c r="F109" s="271"/>
      <c r="G109" s="271"/>
      <c r="H109" s="271"/>
      <c r="I109" s="271"/>
      <c r="J109" s="271"/>
      <c r="K109" s="271"/>
      <c r="L109" s="271"/>
      <c r="M109" s="271"/>
      <c r="N109" s="271"/>
      <c r="O109" s="271"/>
      <c r="P109" s="271"/>
      <c r="Q109" s="271"/>
      <c r="R109" s="271"/>
      <c r="S109" s="271"/>
      <c r="T109" s="271"/>
      <c r="U109" s="271"/>
      <c r="V109" s="271"/>
      <c r="W109" s="271"/>
      <c r="X109" s="271"/>
      <c r="Y109" s="271"/>
      <c r="Z109" s="271"/>
    </row>
    <row r="110" spans="1:26" ht="30">
      <c r="A110" s="271"/>
      <c r="B110" s="271"/>
      <c r="C110" s="271"/>
      <c r="D110" s="271"/>
      <c r="E110" s="271"/>
      <c r="F110" s="271"/>
      <c r="G110" s="271"/>
      <c r="H110" s="271"/>
      <c r="I110" s="271"/>
      <c r="J110" s="271"/>
      <c r="K110" s="271"/>
      <c r="L110" s="271"/>
      <c r="M110" s="271"/>
      <c r="N110" s="271"/>
      <c r="O110" s="271"/>
      <c r="P110" s="271"/>
      <c r="Q110" s="271"/>
      <c r="R110" s="271"/>
      <c r="S110" s="271"/>
      <c r="T110" s="271"/>
      <c r="U110" s="271"/>
      <c r="V110" s="271"/>
      <c r="W110" s="271"/>
      <c r="X110" s="271"/>
      <c r="Y110" s="271"/>
      <c r="Z110" s="271"/>
    </row>
    <row r="111" spans="1:26" ht="30">
      <c r="A111" s="271"/>
      <c r="B111" s="271"/>
      <c r="C111" s="271"/>
      <c r="D111" s="271"/>
      <c r="E111" s="271"/>
      <c r="F111" s="271"/>
      <c r="G111" s="271"/>
      <c r="H111" s="271"/>
      <c r="I111" s="271"/>
      <c r="J111" s="271"/>
      <c r="K111" s="271"/>
      <c r="L111" s="271"/>
      <c r="M111" s="271"/>
      <c r="N111" s="271"/>
      <c r="O111" s="271"/>
      <c r="P111" s="271"/>
      <c r="Q111" s="271"/>
      <c r="R111" s="271"/>
      <c r="S111" s="271"/>
      <c r="T111" s="271"/>
      <c r="U111" s="271"/>
      <c r="V111" s="271"/>
      <c r="W111" s="271"/>
      <c r="X111" s="271"/>
      <c r="Y111" s="271"/>
      <c r="Z111" s="271"/>
    </row>
    <row r="112" spans="1:26" ht="30">
      <c r="A112" s="271"/>
      <c r="B112" s="271"/>
      <c r="C112" s="271"/>
      <c r="D112" s="271"/>
      <c r="E112" s="271"/>
      <c r="F112" s="271"/>
      <c r="G112" s="271"/>
      <c r="H112" s="271"/>
      <c r="I112" s="271"/>
      <c r="J112" s="271"/>
      <c r="K112" s="271"/>
      <c r="L112" s="271"/>
      <c r="M112" s="271"/>
      <c r="N112" s="271"/>
      <c r="O112" s="271"/>
      <c r="P112" s="271"/>
      <c r="Q112" s="271"/>
      <c r="R112" s="271"/>
      <c r="S112" s="271"/>
      <c r="T112" s="271"/>
      <c r="U112" s="271"/>
      <c r="V112" s="271"/>
      <c r="W112" s="271"/>
      <c r="X112" s="271"/>
      <c r="Y112" s="271"/>
      <c r="Z112" s="271"/>
    </row>
    <row r="113" spans="1:26" ht="30">
      <c r="A113" s="271"/>
      <c r="B113" s="271"/>
      <c r="C113" s="271"/>
      <c r="D113" s="271"/>
      <c r="E113" s="271"/>
      <c r="F113" s="271"/>
      <c r="G113" s="271"/>
      <c r="H113" s="271"/>
      <c r="I113" s="271"/>
      <c r="J113" s="271"/>
      <c r="K113" s="271"/>
      <c r="L113" s="271"/>
      <c r="M113" s="271"/>
      <c r="N113" s="271"/>
      <c r="O113" s="271"/>
      <c r="P113" s="271"/>
      <c r="Q113" s="271"/>
      <c r="R113" s="271"/>
      <c r="S113" s="271"/>
      <c r="T113" s="271"/>
      <c r="U113" s="271"/>
      <c r="V113" s="271"/>
      <c r="W113" s="271"/>
      <c r="X113" s="271"/>
      <c r="Y113" s="271"/>
      <c r="Z113" s="271"/>
    </row>
    <row r="114" spans="1:26" ht="30">
      <c r="A114" s="271"/>
      <c r="B114" s="271"/>
      <c r="C114" s="271"/>
      <c r="D114" s="271"/>
      <c r="E114" s="271"/>
      <c r="F114" s="271"/>
      <c r="G114" s="271"/>
      <c r="H114" s="271"/>
      <c r="I114" s="271"/>
      <c r="J114" s="271"/>
      <c r="K114" s="271"/>
      <c r="L114" s="271"/>
      <c r="M114" s="271"/>
      <c r="N114" s="271"/>
      <c r="O114" s="271"/>
      <c r="P114" s="271"/>
      <c r="Q114" s="271"/>
      <c r="R114" s="271"/>
      <c r="S114" s="271"/>
      <c r="T114" s="271"/>
      <c r="U114" s="271"/>
      <c r="V114" s="271"/>
      <c r="W114" s="271"/>
      <c r="X114" s="271"/>
      <c r="Y114" s="271"/>
      <c r="Z114" s="271"/>
    </row>
    <row r="115" spans="1:26" ht="30">
      <c r="A115" s="271"/>
      <c r="B115" s="271"/>
      <c r="C115" s="271"/>
      <c r="D115" s="271"/>
      <c r="E115" s="271"/>
      <c r="F115" s="271"/>
      <c r="G115" s="271"/>
      <c r="H115" s="271"/>
      <c r="I115" s="271"/>
      <c r="J115" s="271"/>
      <c r="K115" s="271"/>
      <c r="L115" s="271"/>
      <c r="M115" s="271"/>
      <c r="N115" s="271"/>
      <c r="O115" s="271"/>
      <c r="P115" s="271"/>
      <c r="Q115" s="271"/>
      <c r="R115" s="271"/>
      <c r="S115" s="271"/>
      <c r="T115" s="271"/>
      <c r="U115" s="271"/>
      <c r="V115" s="271"/>
      <c r="W115" s="271"/>
      <c r="X115" s="271"/>
      <c r="Y115" s="271"/>
      <c r="Z115" s="271"/>
    </row>
    <row r="116" spans="1:26" ht="30">
      <c r="A116" s="271"/>
      <c r="B116" s="271"/>
      <c r="C116" s="271"/>
      <c r="D116" s="271"/>
      <c r="E116" s="271"/>
      <c r="F116" s="271"/>
      <c r="G116" s="271"/>
      <c r="H116" s="271"/>
      <c r="I116" s="271"/>
      <c r="J116" s="271"/>
      <c r="K116" s="271"/>
      <c r="L116" s="271"/>
      <c r="M116" s="271"/>
      <c r="N116" s="271"/>
      <c r="O116" s="271"/>
      <c r="P116" s="271"/>
      <c r="Q116" s="271"/>
      <c r="R116" s="271"/>
      <c r="S116" s="271"/>
      <c r="T116" s="271"/>
      <c r="U116" s="271"/>
      <c r="V116" s="271"/>
      <c r="W116" s="271"/>
      <c r="X116" s="271"/>
      <c r="Y116" s="271"/>
      <c r="Z116" s="271"/>
    </row>
    <row r="117" spans="1:26" ht="30">
      <c r="A117" s="271"/>
      <c r="B117" s="271"/>
      <c r="C117" s="271"/>
      <c r="D117" s="271"/>
      <c r="E117" s="271"/>
      <c r="F117" s="271"/>
      <c r="G117" s="271"/>
      <c r="H117" s="271"/>
      <c r="I117" s="271"/>
      <c r="J117" s="271"/>
      <c r="K117" s="271"/>
      <c r="L117" s="271"/>
      <c r="M117" s="271"/>
      <c r="N117" s="271"/>
      <c r="O117" s="271"/>
      <c r="P117" s="271"/>
      <c r="Q117" s="271"/>
      <c r="R117" s="271"/>
      <c r="S117" s="271"/>
      <c r="T117" s="271"/>
      <c r="U117" s="271"/>
      <c r="V117" s="271"/>
      <c r="W117" s="271"/>
      <c r="X117" s="271"/>
      <c r="Y117" s="271"/>
      <c r="Z117" s="271"/>
    </row>
    <row r="118" spans="1:26" ht="30">
      <c r="A118" s="271"/>
      <c r="B118" s="271"/>
      <c r="C118" s="271"/>
      <c r="D118" s="271"/>
      <c r="E118" s="271"/>
      <c r="F118" s="271"/>
      <c r="G118" s="271"/>
      <c r="H118" s="271"/>
      <c r="I118" s="271"/>
      <c r="J118" s="271"/>
      <c r="K118" s="271"/>
      <c r="L118" s="271"/>
      <c r="M118" s="271"/>
      <c r="N118" s="271"/>
      <c r="O118" s="271"/>
      <c r="P118" s="271"/>
      <c r="Q118" s="271"/>
      <c r="R118" s="271"/>
      <c r="S118" s="271"/>
      <c r="T118" s="271"/>
      <c r="U118" s="271"/>
      <c r="V118" s="271"/>
      <c r="W118" s="271"/>
      <c r="X118" s="271"/>
      <c r="Y118" s="271"/>
      <c r="Z118" s="271"/>
    </row>
    <row r="119" spans="1:26" ht="30">
      <c r="A119" s="271"/>
      <c r="B119" s="271"/>
      <c r="C119" s="271"/>
      <c r="D119" s="271"/>
      <c r="E119" s="271"/>
      <c r="F119" s="271"/>
      <c r="G119" s="271"/>
      <c r="H119" s="271"/>
      <c r="I119" s="271"/>
      <c r="J119" s="271"/>
      <c r="K119" s="271"/>
      <c r="L119" s="271"/>
      <c r="M119" s="271"/>
      <c r="N119" s="271"/>
      <c r="O119" s="271"/>
      <c r="P119" s="271"/>
      <c r="Q119" s="271"/>
      <c r="R119" s="271"/>
      <c r="S119" s="271"/>
      <c r="T119" s="271"/>
      <c r="U119" s="271"/>
      <c r="V119" s="271"/>
      <c r="W119" s="271"/>
      <c r="X119" s="271"/>
      <c r="Y119" s="271"/>
      <c r="Z119" s="271"/>
    </row>
    <row r="120" spans="1:26" ht="30">
      <c r="A120" s="271"/>
      <c r="B120" s="271"/>
      <c r="C120" s="271"/>
      <c r="D120" s="271"/>
      <c r="E120" s="271"/>
      <c r="F120" s="271"/>
      <c r="G120" s="271"/>
      <c r="H120" s="271"/>
      <c r="I120" s="271"/>
      <c r="J120" s="271"/>
      <c r="K120" s="271"/>
      <c r="L120" s="271"/>
      <c r="M120" s="271"/>
      <c r="N120" s="271"/>
      <c r="O120" s="271"/>
      <c r="P120" s="271"/>
      <c r="Q120" s="271"/>
      <c r="R120" s="271"/>
      <c r="S120" s="271"/>
      <c r="T120" s="271"/>
      <c r="U120" s="271"/>
      <c r="V120" s="271"/>
      <c r="W120" s="271"/>
      <c r="X120" s="271"/>
      <c r="Y120" s="271"/>
      <c r="Z120" s="271"/>
    </row>
    <row r="121" spans="1:26" ht="30">
      <c r="A121" s="271"/>
      <c r="B121" s="271"/>
      <c r="C121" s="271"/>
      <c r="D121" s="271"/>
      <c r="E121" s="271"/>
      <c r="F121" s="271"/>
      <c r="G121" s="271"/>
      <c r="H121" s="271"/>
      <c r="I121" s="271"/>
      <c r="J121" s="271"/>
      <c r="K121" s="271"/>
      <c r="L121" s="271"/>
      <c r="M121" s="271"/>
      <c r="N121" s="271"/>
      <c r="O121" s="271"/>
      <c r="P121" s="271"/>
      <c r="Q121" s="271"/>
      <c r="R121" s="271"/>
      <c r="S121" s="271"/>
      <c r="T121" s="271"/>
      <c r="U121" s="271"/>
      <c r="V121" s="271"/>
      <c r="W121" s="271"/>
      <c r="X121" s="271"/>
      <c r="Y121" s="271"/>
      <c r="Z121" s="271"/>
    </row>
    <row r="122" spans="1:26" ht="30">
      <c r="A122" s="271"/>
      <c r="B122" s="271"/>
      <c r="C122" s="271"/>
      <c r="D122" s="271"/>
      <c r="E122" s="271"/>
      <c r="F122" s="271"/>
      <c r="G122" s="271"/>
      <c r="H122" s="271"/>
      <c r="I122" s="271"/>
      <c r="J122" s="271"/>
      <c r="K122" s="271"/>
      <c r="L122" s="271"/>
      <c r="M122" s="271"/>
      <c r="N122" s="271"/>
      <c r="O122" s="271"/>
      <c r="P122" s="271"/>
      <c r="Q122" s="271"/>
      <c r="R122" s="271"/>
      <c r="S122" s="271"/>
      <c r="T122" s="271"/>
      <c r="U122" s="271"/>
      <c r="V122" s="271"/>
      <c r="W122" s="271"/>
      <c r="X122" s="271"/>
      <c r="Y122" s="271"/>
      <c r="Z122" s="271"/>
    </row>
    <row r="123" spans="1:26" ht="30">
      <c r="A123" s="271"/>
      <c r="B123" s="271"/>
      <c r="C123" s="271"/>
      <c r="D123" s="271"/>
      <c r="E123" s="271"/>
      <c r="F123" s="271"/>
      <c r="G123" s="271"/>
      <c r="H123" s="271"/>
      <c r="I123" s="271"/>
      <c r="J123" s="271"/>
      <c r="K123" s="271"/>
      <c r="L123" s="271"/>
      <c r="M123" s="271"/>
      <c r="N123" s="271"/>
      <c r="O123" s="271"/>
      <c r="P123" s="271"/>
      <c r="Q123" s="271"/>
      <c r="R123" s="271"/>
      <c r="S123" s="271"/>
      <c r="T123" s="271"/>
      <c r="U123" s="271"/>
      <c r="V123" s="271"/>
      <c r="W123" s="271"/>
      <c r="X123" s="271"/>
      <c r="Y123" s="271"/>
      <c r="Z123" s="271"/>
    </row>
    <row r="124" spans="1:26" ht="30">
      <c r="A124" s="271"/>
      <c r="B124" s="271"/>
      <c r="C124" s="271"/>
      <c r="D124" s="271"/>
      <c r="E124" s="271"/>
      <c r="F124" s="271"/>
      <c r="G124" s="271"/>
      <c r="H124" s="271"/>
      <c r="I124" s="271"/>
      <c r="J124" s="271"/>
      <c r="K124" s="271"/>
      <c r="L124" s="271"/>
      <c r="M124" s="271"/>
      <c r="N124" s="271"/>
      <c r="O124" s="271"/>
      <c r="P124" s="271"/>
      <c r="Q124" s="271"/>
      <c r="R124" s="271"/>
      <c r="S124" s="271"/>
      <c r="T124" s="271"/>
      <c r="U124" s="271"/>
      <c r="V124" s="271"/>
      <c r="W124" s="271"/>
      <c r="X124" s="271"/>
      <c r="Y124" s="271"/>
      <c r="Z124" s="271"/>
    </row>
    <row r="125" spans="1:26" ht="30">
      <c r="A125" s="271"/>
      <c r="B125" s="271"/>
      <c r="C125" s="271"/>
      <c r="D125" s="271"/>
      <c r="E125" s="271"/>
      <c r="F125" s="271"/>
      <c r="G125" s="271"/>
      <c r="H125" s="271"/>
      <c r="I125" s="271"/>
      <c r="J125" s="271"/>
      <c r="K125" s="271"/>
      <c r="L125" s="271"/>
      <c r="M125" s="271"/>
      <c r="N125" s="271"/>
      <c r="O125" s="271"/>
      <c r="P125" s="271"/>
      <c r="Q125" s="271"/>
      <c r="R125" s="271"/>
      <c r="S125" s="271"/>
      <c r="T125" s="271"/>
      <c r="U125" s="271"/>
      <c r="V125" s="271"/>
      <c r="W125" s="271"/>
      <c r="X125" s="271"/>
      <c r="Y125" s="271"/>
      <c r="Z125" s="271"/>
    </row>
    <row r="126" spans="1:26" ht="30">
      <c r="A126" s="271"/>
      <c r="B126" s="271"/>
      <c r="C126" s="271"/>
      <c r="D126" s="271"/>
      <c r="E126" s="271"/>
      <c r="F126" s="271"/>
      <c r="G126" s="271"/>
      <c r="H126" s="271"/>
      <c r="I126" s="271"/>
      <c r="J126" s="271"/>
      <c r="K126" s="271"/>
      <c r="L126" s="271"/>
      <c r="M126" s="271"/>
      <c r="N126" s="271"/>
      <c r="O126" s="271"/>
      <c r="P126" s="271"/>
      <c r="Q126" s="271"/>
      <c r="R126" s="271"/>
      <c r="S126" s="271"/>
      <c r="T126" s="271"/>
      <c r="U126" s="271"/>
      <c r="V126" s="271"/>
      <c r="W126" s="271"/>
      <c r="X126" s="271"/>
      <c r="Y126" s="271"/>
      <c r="Z126" s="271"/>
    </row>
    <row r="127" spans="1:26" ht="30">
      <c r="A127" s="271"/>
      <c r="B127" s="271"/>
      <c r="C127" s="271"/>
      <c r="D127" s="271"/>
      <c r="E127" s="271"/>
      <c r="F127" s="271"/>
      <c r="G127" s="271"/>
      <c r="H127" s="271"/>
      <c r="I127" s="271"/>
      <c r="J127" s="271"/>
      <c r="K127" s="271"/>
      <c r="L127" s="271"/>
      <c r="M127" s="271"/>
      <c r="N127" s="271"/>
      <c r="O127" s="271"/>
      <c r="P127" s="271"/>
      <c r="Q127" s="271"/>
      <c r="R127" s="271"/>
      <c r="S127" s="271"/>
      <c r="T127" s="271"/>
      <c r="U127" s="271"/>
      <c r="V127" s="271"/>
      <c r="W127" s="271"/>
      <c r="X127" s="271"/>
      <c r="Y127" s="271"/>
      <c r="Z127" s="271"/>
    </row>
    <row r="128" spans="1:26" ht="30">
      <c r="A128" s="271"/>
      <c r="B128" s="271"/>
      <c r="C128" s="271"/>
      <c r="D128" s="271"/>
      <c r="E128" s="271"/>
      <c r="F128" s="271"/>
      <c r="G128" s="271"/>
      <c r="H128" s="271"/>
      <c r="I128" s="271"/>
      <c r="J128" s="271"/>
      <c r="K128" s="271"/>
      <c r="L128" s="271"/>
      <c r="M128" s="271"/>
      <c r="N128" s="271"/>
      <c r="O128" s="271"/>
      <c r="P128" s="271"/>
      <c r="Q128" s="271"/>
      <c r="R128" s="271"/>
      <c r="S128" s="271"/>
      <c r="T128" s="271"/>
      <c r="U128" s="271"/>
      <c r="V128" s="271"/>
      <c r="W128" s="271"/>
      <c r="X128" s="271"/>
      <c r="Y128" s="271"/>
      <c r="Z128" s="271"/>
    </row>
    <row r="129" spans="1:26" ht="30">
      <c r="A129" s="271"/>
      <c r="B129" s="271"/>
      <c r="C129" s="271"/>
      <c r="D129" s="271"/>
      <c r="E129" s="271"/>
      <c r="F129" s="271"/>
      <c r="G129" s="271"/>
      <c r="H129" s="271"/>
      <c r="I129" s="271"/>
      <c r="J129" s="271"/>
      <c r="K129" s="271"/>
      <c r="L129" s="271"/>
      <c r="M129" s="271"/>
      <c r="N129" s="271"/>
      <c r="O129" s="271"/>
      <c r="P129" s="271"/>
      <c r="Q129" s="271"/>
      <c r="R129" s="271"/>
      <c r="S129" s="271"/>
      <c r="T129" s="271"/>
      <c r="U129" s="271"/>
      <c r="V129" s="271"/>
      <c r="W129" s="271"/>
      <c r="X129" s="271"/>
      <c r="Y129" s="271"/>
      <c r="Z129" s="271"/>
    </row>
    <row r="130" spans="1:26" ht="30">
      <c r="A130" s="271"/>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row>
    <row r="131" spans="1:26" ht="30">
      <c r="A131" s="271"/>
      <c r="B131" s="271"/>
      <c r="C131" s="271"/>
      <c r="D131" s="271"/>
      <c r="E131" s="271"/>
      <c r="F131" s="271"/>
      <c r="G131" s="271"/>
      <c r="H131" s="271"/>
      <c r="I131" s="271"/>
      <c r="J131" s="271"/>
      <c r="K131" s="271"/>
      <c r="L131" s="271"/>
      <c r="M131" s="271"/>
      <c r="N131" s="271"/>
      <c r="O131" s="271"/>
      <c r="P131" s="271"/>
      <c r="Q131" s="271"/>
      <c r="R131" s="271"/>
      <c r="S131" s="271"/>
      <c r="T131" s="271"/>
      <c r="U131" s="271"/>
      <c r="V131" s="271"/>
      <c r="W131" s="271"/>
      <c r="X131" s="271"/>
      <c r="Y131" s="271"/>
      <c r="Z131" s="271"/>
    </row>
    <row r="132" spans="1:26" ht="30">
      <c r="A132" s="271"/>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row>
    <row r="133" spans="1:26" ht="30">
      <c r="A133" s="271"/>
      <c r="B133" s="271"/>
      <c r="C133" s="271"/>
      <c r="D133" s="271"/>
      <c r="E133" s="271"/>
      <c r="F133" s="271"/>
      <c r="G133" s="271"/>
      <c r="H133" s="271"/>
      <c r="I133" s="271"/>
      <c r="J133" s="271"/>
      <c r="K133" s="271"/>
      <c r="L133" s="271"/>
      <c r="M133" s="271"/>
      <c r="N133" s="271"/>
      <c r="O133" s="271"/>
      <c r="P133" s="271"/>
      <c r="Q133" s="271"/>
      <c r="R133" s="271"/>
      <c r="S133" s="271"/>
      <c r="T133" s="271"/>
      <c r="U133" s="271"/>
      <c r="V133" s="271"/>
      <c r="W133" s="271"/>
      <c r="X133" s="271"/>
      <c r="Y133" s="271"/>
      <c r="Z133" s="271"/>
    </row>
    <row r="134" spans="1:26" ht="30">
      <c r="A134" s="271"/>
      <c r="B134" s="271"/>
      <c r="C134" s="271"/>
      <c r="D134" s="271"/>
      <c r="E134" s="271"/>
      <c r="F134" s="271"/>
      <c r="G134" s="271"/>
      <c r="H134" s="271"/>
      <c r="I134" s="271"/>
      <c r="J134" s="271"/>
      <c r="K134" s="271"/>
      <c r="L134" s="271"/>
      <c r="M134" s="271"/>
      <c r="N134" s="271"/>
      <c r="O134" s="271"/>
      <c r="P134" s="271"/>
      <c r="Q134" s="271"/>
      <c r="R134" s="271"/>
      <c r="S134" s="271"/>
      <c r="T134" s="271"/>
      <c r="U134" s="271"/>
      <c r="V134" s="271"/>
      <c r="W134" s="271"/>
      <c r="X134" s="271"/>
      <c r="Y134" s="271"/>
      <c r="Z134" s="271"/>
    </row>
    <row r="135" spans="1:26" ht="30">
      <c r="A135" s="271"/>
      <c r="B135" s="271"/>
      <c r="C135" s="271"/>
      <c r="D135" s="271"/>
      <c r="E135" s="271"/>
      <c r="F135" s="271"/>
      <c r="G135" s="271"/>
      <c r="H135" s="271"/>
      <c r="I135" s="271"/>
      <c r="J135" s="271"/>
      <c r="K135" s="271"/>
      <c r="L135" s="271"/>
      <c r="M135" s="271"/>
      <c r="N135" s="271"/>
      <c r="O135" s="271"/>
      <c r="P135" s="271"/>
      <c r="Q135" s="271"/>
      <c r="R135" s="271"/>
      <c r="S135" s="271"/>
      <c r="T135" s="271"/>
      <c r="U135" s="271"/>
      <c r="V135" s="271"/>
      <c r="W135" s="271"/>
      <c r="X135" s="271"/>
      <c r="Y135" s="271"/>
      <c r="Z135" s="271"/>
    </row>
    <row r="136" spans="1:26" ht="30">
      <c r="A136" s="271"/>
      <c r="B136" s="271"/>
      <c r="C136" s="271"/>
      <c r="D136" s="271"/>
      <c r="E136" s="271"/>
      <c r="F136" s="271"/>
      <c r="G136" s="271"/>
      <c r="H136" s="271"/>
      <c r="I136" s="271"/>
      <c r="J136" s="271"/>
      <c r="K136" s="271"/>
      <c r="L136" s="271"/>
      <c r="M136" s="271"/>
      <c r="N136" s="271"/>
      <c r="O136" s="271"/>
      <c r="P136" s="271"/>
      <c r="Q136" s="271"/>
      <c r="R136" s="271"/>
      <c r="S136" s="271"/>
      <c r="T136" s="271"/>
      <c r="U136" s="271"/>
      <c r="V136" s="271"/>
      <c r="W136" s="271"/>
      <c r="X136" s="271"/>
      <c r="Y136" s="271"/>
      <c r="Z136" s="271"/>
    </row>
    <row r="137" spans="1:26" ht="30">
      <c r="A137" s="271"/>
      <c r="B137" s="271"/>
      <c r="C137" s="271"/>
      <c r="D137" s="271"/>
      <c r="E137" s="271"/>
      <c r="F137" s="271"/>
      <c r="G137" s="271"/>
      <c r="H137" s="271"/>
      <c r="I137" s="271"/>
      <c r="J137" s="271"/>
      <c r="K137" s="271"/>
      <c r="L137" s="271"/>
      <c r="M137" s="271"/>
      <c r="N137" s="271"/>
      <c r="O137" s="271"/>
      <c r="P137" s="271"/>
      <c r="Q137" s="271"/>
      <c r="R137" s="271"/>
      <c r="S137" s="271"/>
      <c r="T137" s="271"/>
      <c r="U137" s="271"/>
      <c r="V137" s="271"/>
      <c r="W137" s="271"/>
      <c r="X137" s="271"/>
      <c r="Y137" s="271"/>
      <c r="Z137" s="271"/>
    </row>
    <row r="138" spans="1:26" ht="30">
      <c r="A138" s="271"/>
      <c r="B138" s="271"/>
      <c r="C138" s="271"/>
      <c r="D138" s="271"/>
      <c r="E138" s="271"/>
      <c r="F138" s="271"/>
      <c r="G138" s="271"/>
      <c r="H138" s="271"/>
      <c r="I138" s="271"/>
      <c r="J138" s="271"/>
      <c r="K138" s="271"/>
      <c r="L138" s="271"/>
      <c r="M138" s="271"/>
      <c r="N138" s="271"/>
      <c r="O138" s="271"/>
      <c r="P138" s="271"/>
      <c r="Q138" s="271"/>
      <c r="R138" s="271"/>
      <c r="S138" s="271"/>
      <c r="T138" s="271"/>
      <c r="U138" s="271"/>
      <c r="V138" s="271"/>
      <c r="W138" s="271"/>
      <c r="X138" s="271"/>
      <c r="Y138" s="271"/>
      <c r="Z138" s="271"/>
    </row>
    <row r="139" spans="1:26" ht="30">
      <c r="A139" s="271"/>
      <c r="B139" s="271"/>
      <c r="C139" s="271"/>
      <c r="D139" s="271"/>
      <c r="E139" s="271"/>
      <c r="F139" s="271"/>
      <c r="G139" s="271"/>
      <c r="H139" s="271"/>
      <c r="I139" s="271"/>
      <c r="J139" s="271"/>
      <c r="K139" s="271"/>
      <c r="L139" s="271"/>
      <c r="M139" s="271"/>
      <c r="N139" s="271"/>
      <c r="O139" s="271"/>
      <c r="P139" s="271"/>
      <c r="Q139" s="271"/>
      <c r="R139" s="271"/>
      <c r="S139" s="271"/>
      <c r="T139" s="271"/>
      <c r="U139" s="271"/>
      <c r="V139" s="271"/>
      <c r="W139" s="271"/>
      <c r="X139" s="271"/>
      <c r="Y139" s="271"/>
      <c r="Z139" s="271"/>
    </row>
    <row r="140" spans="1:26" ht="30">
      <c r="A140" s="271"/>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row>
    <row r="141" spans="1:26" ht="30">
      <c r="A141" s="271"/>
      <c r="B141" s="271"/>
      <c r="C141" s="271"/>
      <c r="D141" s="271"/>
      <c r="E141" s="271"/>
      <c r="F141" s="271"/>
      <c r="G141" s="271"/>
      <c r="H141" s="271"/>
      <c r="I141" s="271"/>
      <c r="J141" s="271"/>
      <c r="K141" s="271"/>
      <c r="L141" s="271"/>
      <c r="M141" s="271"/>
      <c r="N141" s="271"/>
      <c r="O141" s="271"/>
      <c r="P141" s="271"/>
      <c r="Q141" s="271"/>
      <c r="R141" s="271"/>
      <c r="S141" s="271"/>
      <c r="T141" s="271"/>
      <c r="U141" s="271"/>
      <c r="V141" s="271"/>
      <c r="W141" s="271"/>
      <c r="X141" s="271"/>
      <c r="Y141" s="271"/>
      <c r="Z141" s="271"/>
    </row>
    <row r="142" spans="1:26" ht="30">
      <c r="A142" s="271"/>
      <c r="B142" s="271"/>
      <c r="C142" s="271"/>
      <c r="D142" s="271"/>
      <c r="E142" s="271"/>
      <c r="F142" s="271"/>
      <c r="G142" s="271"/>
      <c r="H142" s="271"/>
      <c r="I142" s="271"/>
      <c r="J142" s="271"/>
      <c r="K142" s="271"/>
      <c r="L142" s="271"/>
      <c r="M142" s="271"/>
      <c r="N142" s="271"/>
      <c r="O142" s="271"/>
      <c r="P142" s="271"/>
      <c r="Q142" s="271"/>
      <c r="R142" s="271"/>
      <c r="S142" s="271"/>
      <c r="T142" s="271"/>
      <c r="U142" s="271"/>
      <c r="V142" s="271"/>
      <c r="W142" s="271"/>
      <c r="X142" s="271"/>
      <c r="Y142" s="271"/>
      <c r="Z142" s="271"/>
    </row>
    <row r="143" spans="1:26" ht="30">
      <c r="A143" s="271"/>
      <c r="B143" s="271"/>
      <c r="C143" s="271"/>
      <c r="D143" s="271"/>
      <c r="E143" s="271"/>
      <c r="F143" s="271"/>
      <c r="G143" s="271"/>
      <c r="H143" s="271"/>
      <c r="I143" s="271"/>
      <c r="J143" s="271"/>
      <c r="K143" s="271"/>
      <c r="L143" s="271"/>
      <c r="M143" s="271"/>
      <c r="N143" s="271"/>
      <c r="O143" s="271"/>
      <c r="P143" s="271"/>
      <c r="Q143" s="271"/>
      <c r="R143" s="271"/>
      <c r="S143" s="271"/>
      <c r="T143" s="271"/>
      <c r="U143" s="271"/>
      <c r="V143" s="271"/>
      <c r="W143" s="271"/>
      <c r="X143" s="271"/>
      <c r="Y143" s="271"/>
      <c r="Z143" s="271"/>
    </row>
    <row r="144" spans="1:26" ht="30">
      <c r="A144" s="271"/>
      <c r="B144" s="271"/>
      <c r="C144" s="271"/>
      <c r="D144" s="271"/>
      <c r="E144" s="271"/>
      <c r="F144" s="271"/>
      <c r="G144" s="271"/>
      <c r="H144" s="271"/>
      <c r="I144" s="271"/>
      <c r="J144" s="271"/>
      <c r="K144" s="271"/>
      <c r="L144" s="271"/>
      <c r="M144" s="271"/>
      <c r="N144" s="271"/>
      <c r="O144" s="271"/>
      <c r="P144" s="271"/>
      <c r="Q144" s="271"/>
      <c r="R144" s="271"/>
      <c r="S144" s="271"/>
      <c r="T144" s="271"/>
      <c r="U144" s="271"/>
      <c r="V144" s="271"/>
      <c r="W144" s="271"/>
      <c r="X144" s="271"/>
      <c r="Y144" s="271"/>
      <c r="Z144" s="271"/>
    </row>
    <row r="145" spans="1:26" ht="30">
      <c r="A145" s="271"/>
      <c r="B145" s="271"/>
      <c r="C145" s="271"/>
      <c r="D145" s="271"/>
      <c r="E145" s="271"/>
      <c r="F145" s="271"/>
      <c r="G145" s="271"/>
      <c r="H145" s="271"/>
      <c r="I145" s="271"/>
      <c r="J145" s="271"/>
      <c r="K145" s="271"/>
      <c r="L145" s="271"/>
      <c r="M145" s="271"/>
      <c r="N145" s="271"/>
      <c r="O145" s="271"/>
      <c r="P145" s="271"/>
      <c r="Q145" s="271"/>
      <c r="R145" s="271"/>
      <c r="S145" s="271"/>
      <c r="T145" s="271"/>
      <c r="U145" s="271"/>
      <c r="V145" s="271"/>
      <c r="W145" s="271"/>
      <c r="X145" s="271"/>
      <c r="Y145" s="271"/>
      <c r="Z145" s="271"/>
    </row>
    <row r="146" spans="1:26" ht="30">
      <c r="A146" s="271"/>
      <c r="B146" s="271"/>
      <c r="C146" s="271"/>
      <c r="D146" s="271"/>
      <c r="E146" s="271"/>
      <c r="F146" s="271"/>
      <c r="G146" s="271"/>
      <c r="H146" s="271"/>
      <c r="I146" s="271"/>
      <c r="J146" s="271"/>
      <c r="K146" s="271"/>
      <c r="L146" s="271"/>
      <c r="M146" s="271"/>
      <c r="N146" s="271"/>
      <c r="O146" s="271"/>
      <c r="P146" s="271"/>
      <c r="Q146" s="271"/>
      <c r="R146" s="271"/>
      <c r="S146" s="271"/>
      <c r="T146" s="271"/>
      <c r="U146" s="271"/>
      <c r="V146" s="271"/>
      <c r="W146" s="271"/>
      <c r="X146" s="271"/>
      <c r="Y146" s="271"/>
      <c r="Z146" s="271"/>
    </row>
    <row r="147" spans="1:26" ht="30">
      <c r="A147" s="271"/>
      <c r="B147" s="271"/>
      <c r="C147" s="271"/>
      <c r="D147" s="271"/>
      <c r="E147" s="271"/>
      <c r="F147" s="271"/>
      <c r="G147" s="271"/>
      <c r="H147" s="271"/>
      <c r="I147" s="271"/>
      <c r="J147" s="271"/>
      <c r="K147" s="271"/>
      <c r="L147" s="271"/>
      <c r="M147" s="271"/>
      <c r="N147" s="271"/>
      <c r="O147" s="271"/>
      <c r="P147" s="271"/>
      <c r="Q147" s="271"/>
      <c r="R147" s="271"/>
      <c r="S147" s="271"/>
      <c r="T147" s="271"/>
      <c r="U147" s="271"/>
      <c r="V147" s="271"/>
      <c r="W147" s="271"/>
      <c r="X147" s="271"/>
      <c r="Y147" s="271"/>
      <c r="Z147" s="271"/>
    </row>
    <row r="148" spans="1:26" ht="30">
      <c r="A148" s="271"/>
      <c r="B148" s="271"/>
      <c r="C148" s="271"/>
      <c r="D148" s="271"/>
      <c r="E148" s="271"/>
      <c r="F148" s="271"/>
      <c r="G148" s="271"/>
      <c r="H148" s="271"/>
      <c r="I148" s="271"/>
      <c r="J148" s="271"/>
      <c r="K148" s="271"/>
      <c r="L148" s="271"/>
      <c r="M148" s="271"/>
      <c r="N148" s="271"/>
      <c r="O148" s="271"/>
      <c r="P148" s="271"/>
      <c r="Q148" s="271"/>
      <c r="R148" s="271"/>
      <c r="S148" s="271"/>
      <c r="T148" s="271"/>
      <c r="U148" s="271"/>
      <c r="V148" s="271"/>
      <c r="W148" s="271"/>
      <c r="X148" s="271"/>
      <c r="Y148" s="271"/>
      <c r="Z148" s="271"/>
    </row>
    <row r="149" spans="1:26" ht="30">
      <c r="A149" s="271"/>
      <c r="B149" s="271"/>
      <c r="C149" s="271"/>
      <c r="D149" s="271"/>
      <c r="E149" s="271"/>
      <c r="F149" s="271"/>
      <c r="G149" s="271"/>
      <c r="H149" s="271"/>
      <c r="I149" s="271"/>
      <c r="J149" s="271"/>
      <c r="K149" s="271"/>
      <c r="L149" s="271"/>
      <c r="M149" s="271"/>
      <c r="N149" s="271"/>
      <c r="O149" s="271"/>
      <c r="P149" s="271"/>
      <c r="Q149" s="271"/>
      <c r="R149" s="271"/>
      <c r="S149" s="271"/>
      <c r="T149" s="271"/>
      <c r="U149" s="271"/>
      <c r="V149" s="271"/>
      <c r="W149" s="271"/>
      <c r="X149" s="271"/>
      <c r="Y149" s="271"/>
      <c r="Z149" s="271"/>
    </row>
    <row r="150" spans="1:26" ht="30">
      <c r="A150" s="271"/>
      <c r="B150" s="271"/>
      <c r="C150" s="271"/>
      <c r="D150" s="271"/>
      <c r="E150" s="271"/>
      <c r="F150" s="271"/>
      <c r="G150" s="271"/>
      <c r="H150" s="271"/>
      <c r="I150" s="271"/>
      <c r="J150" s="271"/>
      <c r="K150" s="271"/>
      <c r="L150" s="271"/>
      <c r="M150" s="271"/>
      <c r="N150" s="271"/>
      <c r="O150" s="271"/>
      <c r="P150" s="271"/>
      <c r="Q150" s="271"/>
      <c r="R150" s="271"/>
      <c r="S150" s="271"/>
      <c r="T150" s="271"/>
      <c r="U150" s="271"/>
      <c r="V150" s="271"/>
      <c r="W150" s="271"/>
      <c r="X150" s="271"/>
      <c r="Y150" s="271"/>
      <c r="Z150" s="271"/>
    </row>
    <row r="151" spans="1:26" ht="30">
      <c r="A151" s="271"/>
      <c r="B151" s="271"/>
      <c r="C151" s="271"/>
      <c r="D151" s="271"/>
      <c r="E151" s="271"/>
      <c r="F151" s="271"/>
      <c r="G151" s="271"/>
      <c r="H151" s="271"/>
      <c r="I151" s="271"/>
      <c r="J151" s="271"/>
      <c r="K151" s="271"/>
      <c r="L151" s="271"/>
      <c r="M151" s="271"/>
      <c r="N151" s="271"/>
      <c r="O151" s="271"/>
      <c r="P151" s="271"/>
      <c r="Q151" s="271"/>
      <c r="R151" s="271"/>
      <c r="S151" s="271"/>
      <c r="T151" s="271"/>
      <c r="U151" s="271"/>
      <c r="V151" s="271"/>
      <c r="W151" s="271"/>
      <c r="X151" s="271"/>
      <c r="Y151" s="271"/>
      <c r="Z151" s="271"/>
    </row>
    <row r="152" spans="1:26" ht="30">
      <c r="A152" s="271"/>
      <c r="B152" s="271"/>
      <c r="C152" s="271"/>
      <c r="D152" s="271"/>
      <c r="E152" s="271"/>
      <c r="F152" s="271"/>
      <c r="G152" s="271"/>
      <c r="H152" s="271"/>
      <c r="I152" s="271"/>
      <c r="J152" s="271"/>
      <c r="K152" s="271"/>
      <c r="L152" s="271"/>
      <c r="M152" s="271"/>
      <c r="N152" s="271"/>
      <c r="O152" s="271"/>
      <c r="P152" s="271"/>
      <c r="Q152" s="271"/>
      <c r="R152" s="271"/>
      <c r="S152" s="271"/>
      <c r="T152" s="271"/>
      <c r="U152" s="271"/>
      <c r="V152" s="271"/>
      <c r="W152" s="271"/>
      <c r="X152" s="271"/>
      <c r="Y152" s="271"/>
      <c r="Z152" s="271"/>
    </row>
    <row r="153" spans="1:26" ht="30">
      <c r="A153" s="271"/>
      <c r="B153" s="271"/>
      <c r="C153" s="271"/>
      <c r="D153" s="271"/>
      <c r="E153" s="271"/>
      <c r="F153" s="271"/>
      <c r="G153" s="271"/>
      <c r="H153" s="271"/>
      <c r="I153" s="271"/>
      <c r="J153" s="271"/>
      <c r="K153" s="271"/>
      <c r="L153" s="271"/>
      <c r="M153" s="271"/>
      <c r="N153" s="271"/>
      <c r="O153" s="271"/>
      <c r="P153" s="271"/>
      <c r="Q153" s="271"/>
      <c r="R153" s="271"/>
      <c r="S153" s="271"/>
      <c r="T153" s="271"/>
      <c r="U153" s="271"/>
      <c r="V153" s="271"/>
      <c r="W153" s="271"/>
      <c r="X153" s="271"/>
      <c r="Y153" s="271"/>
      <c r="Z153" s="271"/>
    </row>
    <row r="154" spans="1:26" ht="30">
      <c r="A154" s="271"/>
      <c r="B154" s="271"/>
      <c r="C154" s="271"/>
      <c r="D154" s="271"/>
      <c r="E154" s="271"/>
      <c r="F154" s="271"/>
      <c r="G154" s="271"/>
      <c r="H154" s="271"/>
      <c r="I154" s="271"/>
      <c r="J154" s="271"/>
      <c r="K154" s="271"/>
      <c r="L154" s="271"/>
      <c r="M154" s="271"/>
      <c r="N154" s="271"/>
      <c r="O154" s="271"/>
      <c r="P154" s="271"/>
      <c r="Q154" s="271"/>
      <c r="R154" s="271"/>
      <c r="S154" s="271"/>
      <c r="T154" s="271"/>
      <c r="U154" s="271"/>
      <c r="V154" s="271"/>
      <c r="W154" s="271"/>
      <c r="X154" s="271"/>
      <c r="Y154" s="271"/>
      <c r="Z154" s="271"/>
    </row>
    <row r="155" spans="1:26" ht="30">
      <c r="A155" s="271"/>
      <c r="B155" s="271"/>
      <c r="C155" s="271"/>
      <c r="D155" s="271"/>
      <c r="E155" s="271"/>
      <c r="F155" s="271"/>
      <c r="G155" s="271"/>
      <c r="H155" s="271"/>
      <c r="I155" s="271"/>
      <c r="J155" s="271"/>
      <c r="K155" s="271"/>
      <c r="L155" s="271"/>
      <c r="M155" s="271"/>
      <c r="N155" s="271"/>
      <c r="O155" s="271"/>
      <c r="P155" s="271"/>
      <c r="Q155" s="271"/>
      <c r="R155" s="271"/>
      <c r="S155" s="271"/>
      <c r="T155" s="271"/>
      <c r="U155" s="271"/>
      <c r="V155" s="271"/>
      <c r="W155" s="271"/>
      <c r="X155" s="271"/>
      <c r="Y155" s="271"/>
      <c r="Z155" s="271"/>
    </row>
    <row r="156" spans="1:26" ht="30">
      <c r="A156" s="271"/>
      <c r="B156" s="271"/>
      <c r="C156" s="271"/>
      <c r="D156" s="271"/>
      <c r="E156" s="271"/>
      <c r="F156" s="271"/>
      <c r="G156" s="271"/>
      <c r="H156" s="271"/>
      <c r="I156" s="271"/>
      <c r="J156" s="271"/>
      <c r="K156" s="271"/>
      <c r="L156" s="271"/>
      <c r="M156" s="271"/>
      <c r="N156" s="271"/>
      <c r="O156" s="271"/>
      <c r="P156" s="271"/>
      <c r="Q156" s="271"/>
      <c r="R156" s="271"/>
      <c r="S156" s="271"/>
      <c r="T156" s="271"/>
      <c r="U156" s="271"/>
      <c r="V156" s="271"/>
      <c r="W156" s="271"/>
      <c r="X156" s="271"/>
      <c r="Y156" s="271"/>
      <c r="Z156" s="271"/>
    </row>
    <row r="157" spans="1:26" ht="30">
      <c r="A157" s="271"/>
      <c r="B157" s="271"/>
      <c r="C157" s="271"/>
      <c r="D157" s="271"/>
      <c r="E157" s="271"/>
      <c r="F157" s="271"/>
      <c r="G157" s="271"/>
      <c r="H157" s="271"/>
      <c r="I157" s="271"/>
      <c r="J157" s="271"/>
      <c r="K157" s="271"/>
      <c r="L157" s="271"/>
      <c r="M157" s="271"/>
      <c r="N157" s="271"/>
      <c r="O157" s="271"/>
      <c r="P157" s="271"/>
      <c r="Q157" s="271"/>
      <c r="R157" s="271"/>
      <c r="S157" s="271"/>
      <c r="T157" s="271"/>
      <c r="U157" s="271"/>
      <c r="V157" s="271"/>
      <c r="W157" s="271"/>
      <c r="X157" s="271"/>
      <c r="Y157" s="271"/>
      <c r="Z157" s="271"/>
    </row>
    <row r="158" spans="1:26" ht="30">
      <c r="A158" s="271"/>
      <c r="B158" s="271"/>
      <c r="C158" s="271"/>
      <c r="D158" s="271"/>
      <c r="E158" s="271"/>
      <c r="F158" s="271"/>
      <c r="G158" s="271"/>
      <c r="H158" s="271"/>
      <c r="I158" s="271"/>
      <c r="J158" s="271"/>
      <c r="K158" s="271"/>
      <c r="L158" s="271"/>
      <c r="M158" s="271"/>
      <c r="N158" s="271"/>
      <c r="O158" s="271"/>
      <c r="P158" s="271"/>
      <c r="Q158" s="271"/>
      <c r="R158" s="271"/>
      <c r="S158" s="271"/>
      <c r="T158" s="271"/>
      <c r="U158" s="271"/>
      <c r="V158" s="271"/>
      <c r="W158" s="271"/>
      <c r="X158" s="271"/>
      <c r="Y158" s="271"/>
      <c r="Z158" s="271"/>
    </row>
    <row r="159" spans="1:26" ht="30">
      <c r="A159" s="271"/>
      <c r="B159" s="271"/>
      <c r="C159" s="271"/>
      <c r="D159" s="271"/>
      <c r="E159" s="271"/>
      <c r="F159" s="271"/>
      <c r="G159" s="271"/>
      <c r="H159" s="271"/>
      <c r="I159" s="271"/>
      <c r="J159" s="271"/>
      <c r="K159" s="271"/>
      <c r="L159" s="271"/>
      <c r="M159" s="271"/>
      <c r="N159" s="271"/>
      <c r="O159" s="271"/>
      <c r="P159" s="271"/>
      <c r="Q159" s="271"/>
      <c r="R159" s="271"/>
      <c r="S159" s="271"/>
      <c r="T159" s="271"/>
      <c r="U159" s="271"/>
      <c r="V159" s="271"/>
      <c r="W159" s="271"/>
      <c r="X159" s="271"/>
      <c r="Y159" s="271"/>
      <c r="Z159" s="271"/>
    </row>
    <row r="160" spans="1:26" ht="30">
      <c r="A160" s="271"/>
      <c r="B160" s="271"/>
      <c r="C160" s="271"/>
      <c r="D160" s="271"/>
      <c r="E160" s="271"/>
      <c r="F160" s="271"/>
      <c r="G160" s="271"/>
      <c r="H160" s="271"/>
      <c r="I160" s="271"/>
      <c r="J160" s="271"/>
      <c r="K160" s="271"/>
      <c r="L160" s="271"/>
      <c r="M160" s="271"/>
      <c r="N160" s="271"/>
      <c r="O160" s="271"/>
      <c r="P160" s="271"/>
      <c r="Q160" s="271"/>
      <c r="R160" s="271"/>
      <c r="S160" s="271"/>
      <c r="T160" s="271"/>
      <c r="U160" s="271"/>
      <c r="V160" s="271"/>
      <c r="W160" s="271"/>
      <c r="X160" s="271"/>
      <c r="Y160" s="271"/>
      <c r="Z160" s="271"/>
    </row>
    <row r="161" spans="1:26" ht="30">
      <c r="A161" s="271"/>
      <c r="B161" s="271"/>
      <c r="C161" s="271"/>
      <c r="D161" s="271"/>
      <c r="E161" s="271"/>
      <c r="F161" s="271"/>
      <c r="G161" s="271"/>
      <c r="H161" s="271"/>
      <c r="I161" s="271"/>
      <c r="J161" s="271"/>
      <c r="K161" s="271"/>
      <c r="L161" s="271"/>
      <c r="M161" s="271"/>
      <c r="N161" s="271"/>
      <c r="O161" s="271"/>
      <c r="P161" s="271"/>
      <c r="Q161" s="271"/>
      <c r="R161" s="271"/>
      <c r="S161" s="271"/>
      <c r="T161" s="271"/>
      <c r="U161" s="271"/>
      <c r="V161" s="271"/>
      <c r="W161" s="271"/>
      <c r="X161" s="271"/>
      <c r="Y161" s="271"/>
      <c r="Z161" s="271"/>
    </row>
    <row r="162" spans="1:26" ht="30">
      <c r="A162" s="271"/>
      <c r="B162" s="271"/>
      <c r="C162" s="271"/>
      <c r="D162" s="271"/>
      <c r="E162" s="271"/>
      <c r="F162" s="271"/>
      <c r="G162" s="271"/>
      <c r="H162" s="271"/>
      <c r="I162" s="271"/>
      <c r="J162" s="271"/>
      <c r="K162" s="271"/>
      <c r="L162" s="271"/>
      <c r="M162" s="271"/>
      <c r="N162" s="271"/>
      <c r="O162" s="271"/>
      <c r="P162" s="271"/>
      <c r="Q162" s="271"/>
      <c r="R162" s="271"/>
      <c r="S162" s="271"/>
      <c r="T162" s="271"/>
      <c r="U162" s="271"/>
      <c r="V162" s="271"/>
      <c r="W162" s="271"/>
      <c r="X162" s="271"/>
      <c r="Y162" s="271"/>
      <c r="Z162" s="271"/>
    </row>
    <row r="163" spans="1:26" ht="30">
      <c r="A163" s="271"/>
      <c r="B163" s="271"/>
      <c r="C163" s="271"/>
      <c r="D163" s="271"/>
      <c r="E163" s="271"/>
      <c r="F163" s="271"/>
      <c r="G163" s="271"/>
      <c r="H163" s="271"/>
      <c r="I163" s="271"/>
      <c r="J163" s="271"/>
      <c r="K163" s="271"/>
      <c r="L163" s="271"/>
      <c r="M163" s="271"/>
      <c r="N163" s="271"/>
      <c r="O163" s="271"/>
      <c r="P163" s="271"/>
      <c r="Q163" s="271"/>
      <c r="R163" s="271"/>
      <c r="S163" s="271"/>
      <c r="T163" s="271"/>
      <c r="U163" s="271"/>
      <c r="V163" s="271"/>
      <c r="W163" s="271"/>
      <c r="X163" s="271"/>
      <c r="Y163" s="271"/>
      <c r="Z163" s="271"/>
    </row>
    <row r="164" spans="1:26" ht="30">
      <c r="A164" s="271"/>
      <c r="B164" s="271"/>
      <c r="C164" s="271"/>
      <c r="D164" s="271"/>
      <c r="E164" s="271"/>
      <c r="F164" s="271"/>
      <c r="G164" s="271"/>
      <c r="H164" s="271"/>
      <c r="I164" s="271"/>
      <c r="J164" s="271"/>
      <c r="K164" s="271"/>
      <c r="L164" s="271"/>
      <c r="M164" s="271"/>
      <c r="N164" s="271"/>
      <c r="O164" s="271"/>
      <c r="P164" s="271"/>
      <c r="Q164" s="271"/>
      <c r="R164" s="271"/>
      <c r="S164" s="271"/>
      <c r="T164" s="271"/>
      <c r="U164" s="271"/>
      <c r="V164" s="271"/>
      <c r="W164" s="271"/>
      <c r="X164" s="271"/>
      <c r="Y164" s="271"/>
      <c r="Z164" s="271"/>
    </row>
    <row r="165" spans="1:26" ht="30">
      <c r="A165" s="271"/>
      <c r="B165" s="271"/>
      <c r="C165" s="271"/>
      <c r="D165" s="271"/>
      <c r="E165" s="271"/>
      <c r="F165" s="271"/>
      <c r="G165" s="271"/>
      <c r="H165" s="271"/>
      <c r="I165" s="271"/>
      <c r="J165" s="271"/>
      <c r="K165" s="271"/>
      <c r="L165" s="271"/>
      <c r="M165" s="271"/>
      <c r="N165" s="271"/>
      <c r="O165" s="271"/>
      <c r="P165" s="271"/>
      <c r="Q165" s="271"/>
      <c r="R165" s="271"/>
      <c r="S165" s="271"/>
      <c r="T165" s="271"/>
      <c r="U165" s="271"/>
      <c r="V165" s="271"/>
      <c r="W165" s="271"/>
      <c r="X165" s="271"/>
      <c r="Y165" s="271"/>
      <c r="Z165" s="271"/>
    </row>
    <row r="166" spans="1:26" ht="30">
      <c r="A166" s="271"/>
      <c r="B166" s="271"/>
      <c r="C166" s="271"/>
      <c r="D166" s="271"/>
      <c r="E166" s="271"/>
      <c r="F166" s="271"/>
      <c r="G166" s="271"/>
      <c r="H166" s="271"/>
      <c r="I166" s="271"/>
      <c r="J166" s="271"/>
      <c r="K166" s="271"/>
      <c r="L166" s="271"/>
      <c r="M166" s="271"/>
      <c r="N166" s="271"/>
      <c r="O166" s="271"/>
      <c r="P166" s="271"/>
      <c r="Q166" s="271"/>
      <c r="R166" s="271"/>
      <c r="S166" s="271"/>
      <c r="T166" s="271"/>
      <c r="U166" s="271"/>
      <c r="V166" s="271"/>
      <c r="W166" s="271"/>
      <c r="X166" s="271"/>
      <c r="Y166" s="271"/>
      <c r="Z166" s="271"/>
    </row>
    <row r="167" spans="1:26" ht="30">
      <c r="A167" s="271"/>
      <c r="B167" s="271"/>
      <c r="C167" s="271"/>
      <c r="D167" s="271"/>
      <c r="E167" s="271"/>
      <c r="F167" s="271"/>
      <c r="G167" s="271"/>
      <c r="H167" s="271"/>
      <c r="I167" s="271"/>
      <c r="J167" s="271"/>
      <c r="K167" s="271"/>
      <c r="L167" s="271"/>
      <c r="M167" s="271"/>
      <c r="N167" s="271"/>
      <c r="O167" s="271"/>
      <c r="P167" s="271"/>
      <c r="Q167" s="271"/>
      <c r="R167" s="271"/>
      <c r="S167" s="271"/>
      <c r="T167" s="271"/>
      <c r="U167" s="271"/>
      <c r="V167" s="271"/>
      <c r="W167" s="271"/>
      <c r="X167" s="271"/>
      <c r="Y167" s="271"/>
      <c r="Z167" s="271"/>
    </row>
    <row r="168" spans="1:26" ht="30">
      <c r="A168" s="271"/>
      <c r="B168" s="271"/>
      <c r="C168" s="271"/>
      <c r="D168" s="271"/>
      <c r="E168" s="271"/>
      <c r="F168" s="271"/>
      <c r="G168" s="271"/>
      <c r="H168" s="271"/>
      <c r="I168" s="271"/>
      <c r="J168" s="271"/>
      <c r="K168" s="271"/>
      <c r="L168" s="271"/>
      <c r="M168" s="271"/>
      <c r="N168" s="271"/>
      <c r="O168" s="271"/>
      <c r="P168" s="271"/>
      <c r="Q168" s="271"/>
      <c r="R168" s="271"/>
      <c r="S168" s="271"/>
      <c r="T168" s="271"/>
      <c r="U168" s="271"/>
      <c r="V168" s="271"/>
      <c r="W168" s="271"/>
      <c r="X168" s="271"/>
      <c r="Y168" s="271"/>
      <c r="Z168" s="271"/>
    </row>
    <row r="169" spans="1:26" ht="30">
      <c r="A169" s="271"/>
      <c r="B169" s="271"/>
      <c r="C169" s="271"/>
      <c r="D169" s="271"/>
      <c r="E169" s="271"/>
      <c r="F169" s="271"/>
      <c r="G169" s="271"/>
      <c r="H169" s="271"/>
      <c r="I169" s="271"/>
      <c r="J169" s="271"/>
      <c r="K169" s="271"/>
      <c r="L169" s="271"/>
      <c r="M169" s="271"/>
      <c r="N169" s="271"/>
      <c r="O169" s="271"/>
      <c r="P169" s="271"/>
      <c r="Q169" s="271"/>
      <c r="R169" s="271"/>
      <c r="S169" s="271"/>
      <c r="T169" s="271"/>
      <c r="U169" s="271"/>
      <c r="V169" s="271"/>
      <c r="W169" s="271"/>
      <c r="X169" s="271"/>
      <c r="Y169" s="271"/>
      <c r="Z169" s="271"/>
    </row>
    <row r="170" spans="1:26" ht="30">
      <c r="A170" s="271"/>
      <c r="B170" s="271"/>
      <c r="C170" s="271"/>
      <c r="D170" s="271"/>
      <c r="E170" s="271"/>
      <c r="F170" s="271"/>
      <c r="G170" s="271"/>
      <c r="H170" s="271"/>
      <c r="I170" s="271"/>
      <c r="J170" s="271"/>
      <c r="K170" s="271"/>
      <c r="L170" s="271"/>
      <c r="M170" s="271"/>
      <c r="N170" s="271"/>
      <c r="O170" s="271"/>
      <c r="P170" s="271"/>
      <c r="Q170" s="271"/>
      <c r="R170" s="271"/>
      <c r="S170" s="271"/>
      <c r="T170" s="271"/>
      <c r="U170" s="271"/>
      <c r="V170" s="271"/>
      <c r="W170" s="271"/>
      <c r="X170" s="271"/>
      <c r="Y170" s="271"/>
      <c r="Z170" s="271"/>
    </row>
    <row r="171" spans="1:26" ht="30">
      <c r="A171" s="271"/>
      <c r="B171" s="271"/>
      <c r="C171" s="271"/>
      <c r="D171" s="271"/>
      <c r="E171" s="271"/>
      <c r="F171" s="271"/>
      <c r="G171" s="271"/>
      <c r="H171" s="271"/>
      <c r="I171" s="271"/>
      <c r="J171" s="271"/>
      <c r="K171" s="271"/>
      <c r="L171" s="271"/>
      <c r="M171" s="271"/>
      <c r="N171" s="271"/>
      <c r="O171" s="271"/>
      <c r="P171" s="271"/>
      <c r="Q171" s="271"/>
      <c r="R171" s="271"/>
      <c r="S171" s="271"/>
      <c r="T171" s="271"/>
      <c r="U171" s="271"/>
      <c r="V171" s="271"/>
      <c r="W171" s="271"/>
      <c r="X171" s="271"/>
      <c r="Y171" s="271"/>
      <c r="Z171" s="271"/>
    </row>
    <row r="172" spans="1:26" ht="30">
      <c r="A172" s="271"/>
      <c r="B172" s="271"/>
      <c r="C172" s="271"/>
      <c r="D172" s="271"/>
      <c r="E172" s="271"/>
      <c r="F172" s="271"/>
      <c r="G172" s="271"/>
      <c r="H172" s="271"/>
      <c r="I172" s="271"/>
      <c r="J172" s="271"/>
      <c r="K172" s="271"/>
      <c r="L172" s="271"/>
      <c r="M172" s="271"/>
      <c r="N172" s="271"/>
      <c r="O172" s="271"/>
      <c r="P172" s="271"/>
      <c r="Q172" s="271"/>
      <c r="R172" s="271"/>
      <c r="S172" s="271"/>
      <c r="T172" s="271"/>
      <c r="U172" s="271"/>
      <c r="V172" s="271"/>
      <c r="W172" s="271"/>
      <c r="X172" s="271"/>
      <c r="Y172" s="271"/>
      <c r="Z172" s="271"/>
    </row>
    <row r="173" spans="1:26" ht="30">
      <c r="A173" s="271"/>
      <c r="B173" s="271"/>
      <c r="C173" s="271"/>
      <c r="D173" s="271"/>
      <c r="E173" s="271"/>
      <c r="F173" s="271"/>
      <c r="G173" s="271"/>
      <c r="H173" s="271"/>
      <c r="I173" s="271"/>
      <c r="J173" s="271"/>
      <c r="K173" s="271"/>
      <c r="L173" s="271"/>
      <c r="M173" s="271"/>
      <c r="N173" s="271"/>
      <c r="O173" s="271"/>
      <c r="P173" s="271"/>
      <c r="Q173" s="271"/>
      <c r="R173" s="271"/>
      <c r="S173" s="271"/>
      <c r="T173" s="271"/>
      <c r="U173" s="271"/>
      <c r="V173" s="271"/>
      <c r="W173" s="271"/>
      <c r="X173" s="271"/>
      <c r="Y173" s="271"/>
      <c r="Z173" s="271"/>
    </row>
    <row r="174" spans="1:26" ht="30">
      <c r="A174" s="271"/>
      <c r="B174" s="271"/>
      <c r="C174" s="271"/>
      <c r="D174" s="271"/>
      <c r="E174" s="271"/>
      <c r="F174" s="271"/>
      <c r="G174" s="271"/>
      <c r="H174" s="271"/>
      <c r="I174" s="271"/>
      <c r="J174" s="271"/>
      <c r="K174" s="271"/>
      <c r="L174" s="271"/>
      <c r="M174" s="271"/>
      <c r="N174" s="271"/>
      <c r="O174" s="271"/>
      <c r="P174" s="271"/>
      <c r="Q174" s="271"/>
      <c r="R174" s="271"/>
      <c r="S174" s="271"/>
      <c r="T174" s="271"/>
      <c r="U174" s="271"/>
      <c r="V174" s="271"/>
      <c r="W174" s="271"/>
      <c r="X174" s="271"/>
      <c r="Y174" s="271"/>
      <c r="Z174" s="271"/>
    </row>
    <row r="175" spans="1:26" ht="30">
      <c r="A175" s="271"/>
      <c r="B175" s="271"/>
      <c r="C175" s="271"/>
      <c r="D175" s="271"/>
      <c r="E175" s="271"/>
      <c r="F175" s="271"/>
      <c r="G175" s="271"/>
      <c r="H175" s="271"/>
      <c r="I175" s="271"/>
      <c r="J175" s="271"/>
      <c r="K175" s="271"/>
      <c r="L175" s="271"/>
      <c r="M175" s="271"/>
      <c r="N175" s="271"/>
      <c r="O175" s="271"/>
      <c r="P175" s="271"/>
      <c r="Q175" s="271"/>
      <c r="R175" s="271"/>
      <c r="S175" s="271"/>
      <c r="T175" s="271"/>
      <c r="U175" s="271"/>
      <c r="V175" s="271"/>
      <c r="W175" s="271"/>
      <c r="X175" s="271"/>
      <c r="Y175" s="271"/>
      <c r="Z175" s="271"/>
    </row>
    <row r="176" spans="1:26" ht="30">
      <c r="A176" s="271"/>
      <c r="B176" s="271"/>
      <c r="C176" s="271"/>
      <c r="D176" s="271"/>
      <c r="E176" s="271"/>
      <c r="F176" s="271"/>
      <c r="G176" s="271"/>
      <c r="H176" s="271"/>
      <c r="I176" s="271"/>
      <c r="J176" s="271"/>
      <c r="K176" s="271"/>
      <c r="L176" s="271"/>
      <c r="M176" s="271"/>
      <c r="N176" s="271"/>
      <c r="O176" s="271"/>
      <c r="P176" s="271"/>
      <c r="Q176" s="271"/>
      <c r="R176" s="271"/>
      <c r="S176" s="271"/>
      <c r="T176" s="271"/>
      <c r="U176" s="271"/>
      <c r="V176" s="271"/>
      <c r="W176" s="271"/>
      <c r="X176" s="271"/>
      <c r="Y176" s="271"/>
      <c r="Z176" s="271"/>
    </row>
    <row r="177" spans="1:26" ht="30">
      <c r="A177" s="271"/>
      <c r="B177" s="271"/>
      <c r="C177" s="271"/>
      <c r="D177" s="271"/>
      <c r="E177" s="271"/>
      <c r="F177" s="271"/>
      <c r="G177" s="271"/>
      <c r="H177" s="271"/>
      <c r="I177" s="271"/>
      <c r="J177" s="271"/>
      <c r="K177" s="271"/>
      <c r="L177" s="271"/>
      <c r="M177" s="271"/>
      <c r="N177" s="271"/>
      <c r="O177" s="271"/>
      <c r="P177" s="271"/>
      <c r="Q177" s="271"/>
      <c r="R177" s="271"/>
      <c r="S177" s="271"/>
      <c r="T177" s="271"/>
      <c r="U177" s="271"/>
      <c r="V177" s="271"/>
      <c r="W177" s="271"/>
      <c r="X177" s="271"/>
      <c r="Y177" s="271"/>
      <c r="Z177" s="271"/>
    </row>
    <row r="178" spans="1:26" ht="30">
      <c r="A178" s="271"/>
      <c r="B178" s="271"/>
      <c r="C178" s="271"/>
      <c r="D178" s="271"/>
      <c r="E178" s="271"/>
      <c r="F178" s="271"/>
      <c r="G178" s="271"/>
      <c r="H178" s="271"/>
      <c r="I178" s="271"/>
      <c r="J178" s="271"/>
      <c r="K178" s="271"/>
      <c r="L178" s="271"/>
      <c r="M178" s="271"/>
      <c r="N178" s="271"/>
      <c r="O178" s="271"/>
      <c r="P178" s="271"/>
      <c r="Q178" s="271"/>
      <c r="R178" s="271"/>
      <c r="S178" s="271"/>
      <c r="T178" s="271"/>
      <c r="U178" s="271"/>
      <c r="V178" s="271"/>
      <c r="W178" s="271"/>
      <c r="X178" s="271"/>
      <c r="Y178" s="271"/>
      <c r="Z178" s="271"/>
    </row>
    <row r="179" spans="1:26" ht="30">
      <c r="A179" s="271"/>
      <c r="B179" s="271"/>
      <c r="C179" s="271"/>
      <c r="D179" s="271"/>
      <c r="E179" s="271"/>
      <c r="F179" s="271"/>
      <c r="G179" s="271"/>
      <c r="H179" s="271"/>
      <c r="I179" s="271"/>
      <c r="J179" s="271"/>
      <c r="K179" s="271"/>
      <c r="L179" s="271"/>
      <c r="M179" s="271"/>
      <c r="N179" s="271"/>
      <c r="O179" s="271"/>
      <c r="P179" s="271"/>
      <c r="Q179" s="271"/>
      <c r="R179" s="271"/>
      <c r="S179" s="271"/>
      <c r="T179" s="271"/>
      <c r="U179" s="271"/>
      <c r="V179" s="271"/>
      <c r="W179" s="271"/>
      <c r="X179" s="271"/>
      <c r="Y179" s="271"/>
      <c r="Z179" s="271"/>
    </row>
    <row r="180" spans="1:26" ht="30">
      <c r="A180" s="271"/>
      <c r="B180" s="271"/>
      <c r="C180" s="271"/>
      <c r="D180" s="271"/>
      <c r="E180" s="271"/>
      <c r="F180" s="271"/>
      <c r="G180" s="271"/>
      <c r="H180" s="271"/>
      <c r="I180" s="271"/>
      <c r="J180" s="271"/>
      <c r="K180" s="271"/>
      <c r="L180" s="271"/>
      <c r="M180" s="271"/>
      <c r="N180" s="271"/>
      <c r="O180" s="271"/>
      <c r="P180" s="271"/>
      <c r="Q180" s="271"/>
      <c r="R180" s="271"/>
      <c r="S180" s="271"/>
      <c r="T180" s="271"/>
      <c r="U180" s="271"/>
      <c r="V180" s="271"/>
      <c r="W180" s="271"/>
      <c r="X180" s="271"/>
      <c r="Y180" s="271"/>
      <c r="Z180" s="271"/>
    </row>
    <row r="181" spans="1:26" ht="30">
      <c r="A181" s="271"/>
      <c r="B181" s="271"/>
      <c r="C181" s="271"/>
      <c r="D181" s="271"/>
      <c r="E181" s="271"/>
      <c r="F181" s="271"/>
      <c r="G181" s="271"/>
      <c r="H181" s="271"/>
      <c r="I181" s="271"/>
      <c r="J181" s="271"/>
      <c r="K181" s="271"/>
      <c r="L181" s="271"/>
      <c r="M181" s="271"/>
      <c r="N181" s="271"/>
      <c r="O181" s="271"/>
      <c r="P181" s="271"/>
      <c r="Q181" s="271"/>
      <c r="R181" s="271"/>
      <c r="S181" s="271"/>
      <c r="T181" s="271"/>
      <c r="U181" s="271"/>
      <c r="V181" s="271"/>
      <c r="W181" s="271"/>
      <c r="X181" s="271"/>
      <c r="Y181" s="271"/>
      <c r="Z181" s="271"/>
    </row>
    <row r="182" spans="1:26" ht="30">
      <c r="A182" s="271"/>
      <c r="B182" s="271"/>
      <c r="C182" s="271"/>
      <c r="D182" s="271"/>
      <c r="E182" s="271"/>
      <c r="F182" s="271"/>
      <c r="G182" s="271"/>
      <c r="H182" s="271"/>
      <c r="I182" s="271"/>
      <c r="J182" s="271"/>
      <c r="K182" s="271"/>
      <c r="L182" s="271"/>
      <c r="M182" s="271"/>
      <c r="N182" s="271"/>
      <c r="O182" s="271"/>
      <c r="P182" s="271"/>
      <c r="Q182" s="271"/>
      <c r="R182" s="271"/>
      <c r="S182" s="271"/>
      <c r="T182" s="271"/>
      <c r="U182" s="271"/>
      <c r="V182" s="271"/>
      <c r="W182" s="271"/>
      <c r="X182" s="271"/>
      <c r="Y182" s="271"/>
      <c r="Z182" s="271"/>
    </row>
    <row r="183" spans="1:26" ht="30">
      <c r="A183" s="271"/>
      <c r="B183" s="271"/>
      <c r="C183" s="271"/>
      <c r="D183" s="271"/>
      <c r="E183" s="271"/>
      <c r="F183" s="271"/>
      <c r="G183" s="271"/>
      <c r="H183" s="271"/>
      <c r="I183" s="271"/>
      <c r="J183" s="271"/>
      <c r="K183" s="271"/>
      <c r="L183" s="271"/>
      <c r="M183" s="271"/>
      <c r="N183" s="271"/>
      <c r="O183" s="271"/>
      <c r="P183" s="271"/>
      <c r="Q183" s="271"/>
      <c r="R183" s="271"/>
      <c r="S183" s="271"/>
      <c r="T183" s="271"/>
      <c r="U183" s="271"/>
      <c r="V183" s="271"/>
      <c r="W183" s="271"/>
      <c r="X183" s="271"/>
      <c r="Y183" s="271"/>
      <c r="Z183" s="271"/>
    </row>
    <row r="184" spans="1:26" ht="30">
      <c r="A184" s="271"/>
      <c r="B184" s="271"/>
      <c r="C184" s="271"/>
      <c r="D184" s="271"/>
      <c r="E184" s="271"/>
      <c r="F184" s="271"/>
      <c r="G184" s="271"/>
      <c r="H184" s="271"/>
      <c r="I184" s="271"/>
      <c r="J184" s="271"/>
      <c r="K184" s="271"/>
      <c r="L184" s="271"/>
      <c r="M184" s="271"/>
      <c r="N184" s="271"/>
      <c r="O184" s="271"/>
      <c r="P184" s="271"/>
      <c r="Q184" s="271"/>
      <c r="R184" s="271"/>
      <c r="S184" s="271"/>
      <c r="T184" s="271"/>
      <c r="U184" s="271"/>
      <c r="V184" s="271"/>
      <c r="W184" s="271"/>
      <c r="X184" s="271"/>
      <c r="Y184" s="271"/>
      <c r="Z184" s="271"/>
    </row>
    <row r="185" spans="1:26" ht="30">
      <c r="A185" s="271"/>
      <c r="B185" s="271"/>
      <c r="C185" s="271"/>
      <c r="D185" s="271"/>
      <c r="E185" s="271"/>
      <c r="F185" s="271"/>
      <c r="G185" s="271"/>
      <c r="H185" s="271"/>
      <c r="I185" s="271"/>
      <c r="J185" s="271"/>
      <c r="K185" s="271"/>
      <c r="L185" s="271"/>
      <c r="M185" s="271"/>
      <c r="N185" s="271"/>
      <c r="O185" s="271"/>
      <c r="P185" s="271"/>
      <c r="Q185" s="271"/>
      <c r="R185" s="271"/>
      <c r="S185" s="271"/>
      <c r="T185" s="271"/>
      <c r="U185" s="271"/>
      <c r="V185" s="271"/>
      <c r="W185" s="271"/>
      <c r="X185" s="271"/>
      <c r="Y185" s="271"/>
      <c r="Z185" s="271"/>
    </row>
    <row r="186" spans="1:26" ht="30">
      <c r="A186" s="271"/>
      <c r="B186" s="271"/>
      <c r="C186" s="271"/>
      <c r="D186" s="271"/>
      <c r="E186" s="271"/>
      <c r="F186" s="271"/>
      <c r="G186" s="271"/>
      <c r="H186" s="271"/>
      <c r="I186" s="271"/>
      <c r="J186" s="271"/>
      <c r="K186" s="271"/>
      <c r="L186" s="271"/>
      <c r="M186" s="271"/>
      <c r="N186" s="271"/>
      <c r="O186" s="271"/>
      <c r="P186" s="271"/>
      <c r="Q186" s="271"/>
      <c r="R186" s="271"/>
      <c r="S186" s="271"/>
      <c r="T186" s="271"/>
      <c r="U186" s="271"/>
      <c r="V186" s="271"/>
      <c r="W186" s="271"/>
      <c r="X186" s="271"/>
      <c r="Y186" s="271"/>
      <c r="Z186" s="271"/>
    </row>
    <row r="187" spans="1:26" ht="30">
      <c r="A187" s="271"/>
      <c r="B187" s="271"/>
      <c r="C187" s="271"/>
      <c r="D187" s="271"/>
      <c r="E187" s="271"/>
      <c r="F187" s="271"/>
      <c r="G187" s="271"/>
      <c r="H187" s="271"/>
      <c r="I187" s="271"/>
      <c r="J187" s="271"/>
      <c r="K187" s="271"/>
      <c r="L187" s="271"/>
      <c r="M187" s="271"/>
      <c r="N187" s="271"/>
      <c r="O187" s="271"/>
      <c r="P187" s="271"/>
      <c r="Q187" s="271"/>
      <c r="R187" s="271"/>
      <c r="S187" s="271"/>
      <c r="T187" s="271"/>
      <c r="U187" s="271"/>
      <c r="V187" s="271"/>
      <c r="W187" s="271"/>
      <c r="X187" s="271"/>
      <c r="Y187" s="271"/>
      <c r="Z187" s="271"/>
    </row>
    <row r="188" spans="1:26" ht="30">
      <c r="A188" s="271"/>
      <c r="B188" s="271"/>
      <c r="C188" s="271"/>
      <c r="D188" s="271"/>
      <c r="E188" s="271"/>
      <c r="F188" s="271"/>
      <c r="G188" s="271"/>
      <c r="H188" s="271"/>
      <c r="I188" s="271"/>
      <c r="J188" s="271"/>
      <c r="K188" s="271"/>
      <c r="L188" s="271"/>
      <c r="M188" s="271"/>
      <c r="N188" s="271"/>
      <c r="O188" s="271"/>
      <c r="P188" s="271"/>
      <c r="Q188" s="271"/>
      <c r="R188" s="271"/>
      <c r="S188" s="271"/>
      <c r="T188" s="271"/>
      <c r="U188" s="271"/>
      <c r="V188" s="271"/>
      <c r="W188" s="271"/>
      <c r="X188" s="271"/>
      <c r="Y188" s="271"/>
      <c r="Z188" s="271"/>
    </row>
    <row r="189" spans="1:26" ht="30">
      <c r="A189" s="271"/>
      <c r="B189" s="271"/>
      <c r="C189" s="271"/>
      <c r="D189" s="271"/>
      <c r="E189" s="271"/>
      <c r="F189" s="271"/>
      <c r="G189" s="271"/>
      <c r="H189" s="271"/>
      <c r="I189" s="271"/>
      <c r="J189" s="271"/>
      <c r="K189" s="271"/>
      <c r="L189" s="271"/>
      <c r="M189" s="271"/>
      <c r="N189" s="271"/>
      <c r="O189" s="271"/>
      <c r="P189" s="271"/>
      <c r="Q189" s="271"/>
      <c r="R189" s="271"/>
      <c r="S189" s="271"/>
      <c r="T189" s="271"/>
      <c r="U189" s="271"/>
      <c r="V189" s="271"/>
      <c r="W189" s="271"/>
      <c r="X189" s="271"/>
      <c r="Y189" s="271"/>
      <c r="Z189" s="271"/>
    </row>
    <row r="190" spans="1:26" ht="30">
      <c r="A190" s="271"/>
      <c r="B190" s="271"/>
      <c r="C190" s="271"/>
      <c r="D190" s="271"/>
      <c r="E190" s="271"/>
      <c r="F190" s="271"/>
      <c r="G190" s="271"/>
      <c r="H190" s="271"/>
      <c r="I190" s="271"/>
      <c r="J190" s="271"/>
      <c r="K190" s="271"/>
      <c r="L190" s="271"/>
      <c r="M190" s="271"/>
      <c r="N190" s="271"/>
      <c r="O190" s="271"/>
      <c r="P190" s="271"/>
      <c r="Q190" s="271"/>
      <c r="R190" s="271"/>
      <c r="S190" s="271"/>
      <c r="T190" s="271"/>
      <c r="U190" s="271"/>
      <c r="V190" s="271"/>
      <c r="W190" s="271"/>
      <c r="X190" s="271"/>
      <c r="Y190" s="271"/>
      <c r="Z190" s="271"/>
    </row>
    <row r="191" spans="1:26" ht="30">
      <c r="A191" s="271"/>
      <c r="B191" s="271"/>
      <c r="C191" s="271"/>
      <c r="D191" s="271"/>
      <c r="E191" s="271"/>
      <c r="F191" s="271"/>
      <c r="G191" s="271"/>
      <c r="H191" s="271"/>
      <c r="I191" s="271"/>
      <c r="J191" s="271"/>
      <c r="K191" s="271"/>
      <c r="L191" s="271"/>
      <c r="M191" s="271"/>
      <c r="N191" s="271"/>
      <c r="O191" s="271"/>
      <c r="P191" s="271"/>
      <c r="Q191" s="271"/>
      <c r="R191" s="271"/>
      <c r="S191" s="271"/>
      <c r="T191" s="271"/>
      <c r="U191" s="271"/>
      <c r="V191" s="271"/>
      <c r="W191" s="271"/>
      <c r="X191" s="271"/>
      <c r="Y191" s="271"/>
      <c r="Z191" s="271"/>
    </row>
    <row r="192" spans="1:26" ht="30">
      <c r="A192" s="271"/>
      <c r="B192" s="271"/>
      <c r="C192" s="271"/>
      <c r="D192" s="271"/>
      <c r="E192" s="271"/>
      <c r="F192" s="271"/>
      <c r="G192" s="271"/>
      <c r="H192" s="271"/>
      <c r="I192" s="271"/>
      <c r="J192" s="271"/>
      <c r="K192" s="271"/>
      <c r="L192" s="271"/>
      <c r="M192" s="271"/>
      <c r="N192" s="271"/>
      <c r="O192" s="271"/>
      <c r="P192" s="271"/>
      <c r="Q192" s="271"/>
      <c r="R192" s="271"/>
      <c r="S192" s="271"/>
      <c r="T192" s="271"/>
      <c r="U192" s="271"/>
      <c r="V192" s="271"/>
      <c r="W192" s="271"/>
      <c r="X192" s="271"/>
      <c r="Y192" s="271"/>
      <c r="Z192" s="271"/>
    </row>
    <row r="193" spans="1:26" ht="30">
      <c r="A193" s="271"/>
      <c r="B193" s="271"/>
      <c r="C193" s="271"/>
      <c r="D193" s="271"/>
      <c r="E193" s="271"/>
      <c r="F193" s="271"/>
      <c r="G193" s="271"/>
      <c r="H193" s="271"/>
      <c r="I193" s="271"/>
      <c r="J193" s="271"/>
      <c r="K193" s="271"/>
      <c r="L193" s="271"/>
      <c r="M193" s="271"/>
      <c r="N193" s="271"/>
      <c r="O193" s="271"/>
      <c r="P193" s="271"/>
      <c r="Q193" s="271"/>
      <c r="R193" s="271"/>
      <c r="S193" s="271"/>
      <c r="T193" s="271"/>
      <c r="U193" s="271"/>
      <c r="V193" s="271"/>
      <c r="W193" s="271"/>
      <c r="X193" s="271"/>
      <c r="Y193" s="271"/>
      <c r="Z193" s="271"/>
    </row>
    <row r="194" spans="1:26" ht="30">
      <c r="A194" s="271"/>
      <c r="B194" s="271"/>
      <c r="C194" s="271"/>
      <c r="D194" s="271"/>
      <c r="E194" s="271"/>
      <c r="F194" s="271"/>
      <c r="G194" s="271"/>
      <c r="H194" s="271"/>
      <c r="I194" s="271"/>
      <c r="J194" s="271"/>
      <c r="K194" s="271"/>
      <c r="L194" s="271"/>
      <c r="M194" s="271"/>
      <c r="N194" s="271"/>
      <c r="O194" s="271"/>
      <c r="P194" s="271"/>
      <c r="Q194" s="271"/>
      <c r="R194" s="271"/>
      <c r="S194" s="271"/>
      <c r="T194" s="271"/>
      <c r="U194" s="271"/>
      <c r="V194" s="271"/>
      <c r="W194" s="271"/>
      <c r="X194" s="271"/>
      <c r="Y194" s="271"/>
      <c r="Z194" s="271"/>
    </row>
    <row r="195" spans="1:26" ht="30">
      <c r="A195" s="271"/>
      <c r="B195" s="271"/>
      <c r="C195" s="271"/>
      <c r="D195" s="271"/>
      <c r="E195" s="271"/>
      <c r="F195" s="271"/>
      <c r="G195" s="271"/>
      <c r="H195" s="271"/>
      <c r="I195" s="271"/>
      <c r="J195" s="271"/>
      <c r="K195" s="271"/>
      <c r="L195" s="271"/>
      <c r="M195" s="271"/>
      <c r="N195" s="271"/>
      <c r="O195" s="271"/>
      <c r="P195" s="271"/>
      <c r="Q195" s="271"/>
      <c r="R195" s="271"/>
      <c r="S195" s="271"/>
      <c r="T195" s="271"/>
      <c r="U195" s="271"/>
      <c r="V195" s="271"/>
      <c r="W195" s="271"/>
      <c r="X195" s="271"/>
      <c r="Y195" s="271"/>
      <c r="Z195" s="271"/>
    </row>
    <row r="196" spans="1:26" ht="30">
      <c r="A196" s="271"/>
      <c r="B196" s="271"/>
      <c r="C196" s="271"/>
      <c r="D196" s="271"/>
      <c r="E196" s="271"/>
      <c r="F196" s="271"/>
      <c r="G196" s="271"/>
      <c r="H196" s="271"/>
      <c r="I196" s="271"/>
      <c r="J196" s="271"/>
      <c r="K196" s="271"/>
      <c r="L196" s="271"/>
      <c r="M196" s="271"/>
      <c r="N196" s="271"/>
      <c r="O196" s="271"/>
      <c r="P196" s="271"/>
      <c r="Q196" s="271"/>
      <c r="R196" s="271"/>
      <c r="S196" s="271"/>
      <c r="T196" s="271"/>
      <c r="U196" s="271"/>
      <c r="V196" s="271"/>
      <c r="W196" s="271"/>
      <c r="X196" s="271"/>
      <c r="Y196" s="271"/>
      <c r="Z196" s="271"/>
    </row>
    <row r="197" spans="1:26" ht="30">
      <c r="A197" s="271"/>
      <c r="B197" s="271"/>
      <c r="C197" s="271"/>
      <c r="D197" s="271"/>
      <c r="E197" s="271"/>
      <c r="F197" s="271"/>
      <c r="G197" s="271"/>
      <c r="H197" s="271"/>
      <c r="I197" s="271"/>
      <c r="J197" s="271"/>
      <c r="K197" s="271"/>
      <c r="L197" s="271"/>
      <c r="M197" s="271"/>
      <c r="N197" s="271"/>
      <c r="O197" s="271"/>
      <c r="P197" s="271"/>
      <c r="Q197" s="271"/>
      <c r="R197" s="271"/>
      <c r="S197" s="271"/>
      <c r="T197" s="271"/>
      <c r="U197" s="271"/>
      <c r="V197" s="271"/>
      <c r="W197" s="271"/>
      <c r="X197" s="271"/>
      <c r="Y197" s="271"/>
      <c r="Z197" s="271"/>
    </row>
    <row r="198" spans="1:26" ht="30">
      <c r="A198" s="271"/>
      <c r="B198" s="271"/>
      <c r="C198" s="271"/>
      <c r="D198" s="271"/>
      <c r="E198" s="271"/>
      <c r="F198" s="271"/>
      <c r="G198" s="271"/>
      <c r="H198" s="271"/>
      <c r="I198" s="271"/>
      <c r="J198" s="271"/>
      <c r="K198" s="271"/>
      <c r="L198" s="271"/>
      <c r="M198" s="271"/>
      <c r="N198" s="271"/>
      <c r="O198" s="271"/>
      <c r="P198" s="271"/>
      <c r="Q198" s="271"/>
      <c r="R198" s="271"/>
      <c r="S198" s="271"/>
      <c r="T198" s="271"/>
      <c r="U198" s="271"/>
      <c r="V198" s="271"/>
      <c r="W198" s="271"/>
      <c r="X198" s="271"/>
      <c r="Y198" s="271"/>
      <c r="Z198" s="271"/>
    </row>
    <row r="199" spans="1:26" ht="30">
      <c r="A199" s="271"/>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row>
    <row r="200" spans="1:26" ht="30">
      <c r="A200" s="271"/>
      <c r="B200" s="271"/>
      <c r="C200" s="271"/>
      <c r="D200" s="271"/>
      <c r="E200" s="271"/>
      <c r="F200" s="271"/>
      <c r="G200" s="271"/>
      <c r="H200" s="271"/>
      <c r="I200" s="271"/>
      <c r="J200" s="271"/>
      <c r="K200" s="271"/>
      <c r="L200" s="271"/>
      <c r="M200" s="271"/>
      <c r="N200" s="271"/>
      <c r="O200" s="271"/>
      <c r="P200" s="271"/>
      <c r="Q200" s="271"/>
      <c r="R200" s="271"/>
      <c r="S200" s="271"/>
      <c r="T200" s="271"/>
      <c r="U200" s="271"/>
      <c r="V200" s="271"/>
      <c r="W200" s="271"/>
      <c r="X200" s="271"/>
      <c r="Y200" s="271"/>
      <c r="Z200" s="271"/>
    </row>
    <row r="201" spans="1:26" ht="30">
      <c r="A201" s="271"/>
      <c r="B201" s="271"/>
      <c r="C201" s="271"/>
      <c r="D201" s="271"/>
      <c r="E201" s="271"/>
      <c r="F201" s="271"/>
      <c r="G201" s="271"/>
      <c r="H201" s="271"/>
      <c r="I201" s="271"/>
      <c r="J201" s="271"/>
      <c r="K201" s="271"/>
      <c r="L201" s="271"/>
      <c r="M201" s="271"/>
      <c r="N201" s="271"/>
      <c r="O201" s="271"/>
      <c r="P201" s="271"/>
      <c r="Q201" s="271"/>
      <c r="R201" s="271"/>
      <c r="S201" s="271"/>
      <c r="T201" s="271"/>
      <c r="U201" s="271"/>
      <c r="V201" s="271"/>
      <c r="W201" s="271"/>
      <c r="X201" s="271"/>
      <c r="Y201" s="271"/>
      <c r="Z201" s="271"/>
    </row>
    <row r="202" spans="1:26" ht="30">
      <c r="A202" s="271"/>
      <c r="B202" s="271"/>
      <c r="C202" s="271"/>
      <c r="D202" s="271"/>
      <c r="E202" s="271"/>
      <c r="F202" s="271"/>
      <c r="G202" s="271"/>
      <c r="H202" s="271"/>
      <c r="I202" s="271"/>
      <c r="J202" s="271"/>
      <c r="K202" s="271"/>
      <c r="L202" s="271"/>
      <c r="M202" s="271"/>
      <c r="N202" s="271"/>
      <c r="O202" s="271"/>
      <c r="P202" s="271"/>
      <c r="Q202" s="271"/>
      <c r="R202" s="271"/>
      <c r="S202" s="271"/>
      <c r="T202" s="271"/>
      <c r="U202" s="271"/>
      <c r="V202" s="271"/>
      <c r="W202" s="271"/>
      <c r="X202" s="271"/>
      <c r="Y202" s="271"/>
      <c r="Z202" s="271"/>
    </row>
    <row r="203" spans="1:26" ht="30">
      <c r="A203" s="271"/>
      <c r="B203" s="271"/>
      <c r="C203" s="271"/>
      <c r="D203" s="271"/>
      <c r="E203" s="271"/>
      <c r="F203" s="271"/>
      <c r="G203" s="271"/>
      <c r="H203" s="271"/>
      <c r="I203" s="271"/>
      <c r="J203" s="271"/>
      <c r="K203" s="271"/>
      <c r="L203" s="271"/>
      <c r="M203" s="271"/>
      <c r="N203" s="271"/>
      <c r="O203" s="271"/>
      <c r="P203" s="271"/>
      <c r="Q203" s="271"/>
      <c r="R203" s="271"/>
      <c r="S203" s="271"/>
      <c r="T203" s="271"/>
      <c r="U203" s="271"/>
      <c r="V203" s="271"/>
      <c r="W203" s="271"/>
      <c r="X203" s="271"/>
      <c r="Y203" s="271"/>
      <c r="Z203" s="271"/>
    </row>
    <row r="204" spans="1:26" ht="30">
      <c r="A204" s="271"/>
      <c r="B204" s="271"/>
      <c r="C204" s="271"/>
      <c r="D204" s="271"/>
      <c r="E204" s="271"/>
      <c r="F204" s="271"/>
      <c r="G204" s="271"/>
      <c r="H204" s="271"/>
      <c r="I204" s="271"/>
      <c r="J204" s="271"/>
      <c r="K204" s="271"/>
      <c r="L204" s="271"/>
      <c r="M204" s="271"/>
      <c r="N204" s="271"/>
      <c r="O204" s="271"/>
      <c r="P204" s="271"/>
      <c r="Q204" s="271"/>
      <c r="R204" s="271"/>
      <c r="S204" s="271"/>
      <c r="T204" s="271"/>
      <c r="U204" s="271"/>
      <c r="V204" s="271"/>
      <c r="W204" s="271"/>
      <c r="X204" s="271"/>
      <c r="Y204" s="271"/>
      <c r="Z204" s="271"/>
    </row>
    <row r="205" spans="1:26" ht="30">
      <c r="A205" s="271"/>
      <c r="B205" s="271"/>
      <c r="C205" s="271"/>
      <c r="D205" s="271"/>
      <c r="E205" s="271"/>
      <c r="F205" s="271"/>
      <c r="G205" s="271"/>
      <c r="H205" s="271"/>
      <c r="I205" s="271"/>
      <c r="J205" s="271"/>
      <c r="K205" s="271"/>
      <c r="L205" s="271"/>
      <c r="M205" s="271"/>
      <c r="N205" s="271"/>
      <c r="O205" s="271"/>
      <c r="P205" s="271"/>
      <c r="Q205" s="271"/>
      <c r="R205" s="271"/>
      <c r="S205" s="271"/>
      <c r="T205" s="271"/>
      <c r="U205" s="271"/>
      <c r="V205" s="271"/>
      <c r="W205" s="271"/>
      <c r="X205" s="271"/>
      <c r="Y205" s="271"/>
      <c r="Z205" s="271"/>
    </row>
    <row r="206" spans="1:26" ht="30">
      <c r="A206" s="271"/>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row>
    <row r="207" spans="1:26" ht="30">
      <c r="A207" s="271"/>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row>
  </sheetData>
  <mergeCells count="1">
    <mergeCell ref="A1:K19"/>
  </mergeCells>
  <phoneticPr fontId="140" type="noConversion"/>
  <hyperlinks>
    <hyperlink ref="A21" r:id="rId1" xr:uid="{00000000-0004-0000-0C00-000000000000}"/>
    <hyperlink ref="A23" r:id="rId2" xr:uid="{00000000-0004-0000-0C00-000001000000}"/>
    <hyperlink ref="A25" r:id="rId3" xr:uid="{00000000-0004-0000-0C00-000002000000}"/>
  </hyperlinks>
  <pageMargins left="0.7" right="0.7" top="0.75" bottom="0.75" header="0.3" footer="0.3"/>
  <pageSetup paperSize="9" orientation="portrait"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36</vt:i4>
      </vt:variant>
    </vt:vector>
  </HeadingPairs>
  <TitlesOfParts>
    <vt:vector size="36" baseType="lpstr">
      <vt:lpstr>HAHA合集</vt:lpstr>
      <vt:lpstr>记事本</vt:lpstr>
      <vt:lpstr>丹普传承</vt:lpstr>
      <vt:lpstr>药材与丹炉</vt:lpstr>
      <vt:lpstr>炼器传承</vt:lpstr>
      <vt:lpstr>流派传承</vt:lpstr>
      <vt:lpstr>功法传承</vt:lpstr>
      <vt:lpstr>神通传承</vt:lpstr>
      <vt:lpstr>年历-九州游记</vt:lpstr>
      <vt:lpstr>天魔眼A</vt:lpstr>
      <vt:lpstr>星官</vt:lpstr>
      <vt:lpstr>宁王府</vt:lpstr>
      <vt:lpstr>龙宫</vt:lpstr>
      <vt:lpstr>岫络谷</vt:lpstr>
      <vt:lpstr>突破</vt:lpstr>
      <vt:lpstr>筑基</vt:lpstr>
      <vt:lpstr>结丹</vt:lpstr>
      <vt:lpstr>灵石笔记</vt:lpstr>
      <vt:lpstr>元婴</vt:lpstr>
      <vt:lpstr>化神</vt:lpstr>
      <vt:lpstr>渡劫</vt:lpstr>
      <vt:lpstr>悟道</vt:lpstr>
      <vt:lpstr>NPC</vt:lpstr>
      <vt:lpstr>起步功法</vt:lpstr>
      <vt:lpstr>赚钱</vt:lpstr>
      <vt:lpstr>炼器</vt:lpstr>
      <vt:lpstr>流派</vt:lpstr>
      <vt:lpstr>神通</vt:lpstr>
      <vt:lpstr>功法</vt:lpstr>
      <vt:lpstr>优化丹方</vt:lpstr>
      <vt:lpstr>草药获取</vt:lpstr>
      <vt:lpstr>年历</vt:lpstr>
      <vt:lpstr>境界突破</vt:lpstr>
      <vt:lpstr>天魔眼</vt:lpstr>
      <vt:lpstr>表白</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周天</cp:lastModifiedBy>
  <dcterms:created xsi:type="dcterms:W3CDTF">2025-10-26T22:10:53Z</dcterms:created>
  <dcterms:modified xsi:type="dcterms:W3CDTF">2025-11-04T08:37:19Z</dcterms:modified>
</cp:coreProperties>
</file>