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piriform/behavior/HIW 3.0/Checklist:Guidelines - don't use the documents here/Building the hardware/"/>
    </mc:Choice>
  </mc:AlternateContent>
  <xr:revisionPtr revIDLastSave="0" documentId="13_ncr:1_{788E0CC4-8495-2746-9846-1F62BD14F486}" xr6:coauthVersionLast="47" xr6:coauthVersionMax="47" xr10:uidLastSave="{00000000-0000-0000-0000-000000000000}"/>
  <bookViews>
    <workbookView xWindow="-36920" yWindow="360" windowWidth="30240" windowHeight="17740" xr2:uid="{A087A4C0-4E06-0E4E-9B7C-0A1BE8616E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32" i="1"/>
  <c r="F30" i="1"/>
  <c r="F27" i="1"/>
  <c r="F26" i="1"/>
  <c r="F24" i="1"/>
  <c r="F25" i="1"/>
  <c r="F23" i="1"/>
  <c r="F21" i="1"/>
  <c r="F20" i="1"/>
  <c r="F19" i="1"/>
  <c r="F16" i="1"/>
  <c r="F15" i="1"/>
  <c r="F13" i="1"/>
  <c r="F12" i="1"/>
  <c r="F33" i="1"/>
  <c r="F34" i="1"/>
  <c r="F35" i="1"/>
  <c r="F36" i="1"/>
  <c r="F40" i="1"/>
  <c r="F41" i="1"/>
  <c r="F43" i="1"/>
  <c r="F47" i="1"/>
  <c r="F45" i="1"/>
  <c r="F46" i="1"/>
  <c r="F48" i="1"/>
  <c r="F49" i="1"/>
  <c r="F51" i="1"/>
  <c r="F52" i="1"/>
  <c r="F53" i="1"/>
  <c r="F54" i="1"/>
  <c r="F55" i="1"/>
  <c r="F56" i="1"/>
  <c r="F57" i="1"/>
  <c r="F58" i="1"/>
  <c r="F59" i="1"/>
  <c r="F63" i="1"/>
  <c r="F64" i="1"/>
  <c r="F62" i="1"/>
  <c r="F66" i="1"/>
  <c r="F67" i="1"/>
  <c r="F68" i="1"/>
  <c r="F69" i="1"/>
  <c r="F70" i="1"/>
  <c r="F71" i="1"/>
  <c r="F73" i="1"/>
  <c r="F18" i="1"/>
  <c r="F14" i="1"/>
  <c r="F10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<sst xmlns="http://schemas.openxmlformats.org/spreadsheetml/2006/main" count="293" uniqueCount="222">
  <si>
    <t>Category/Name</t>
  </si>
  <si>
    <t># needed</t>
  </si>
  <si>
    <t xml:space="preserve"> </t>
  </si>
  <si>
    <t>Electronics</t>
  </si>
  <si>
    <t>Notes</t>
  </si>
  <si>
    <t>Harp Output Expander</t>
  </si>
  <si>
    <t>Harp Expander Module - Breakout</t>
  </si>
  <si>
    <t>Need 1 per cage</t>
  </si>
  <si>
    <t>Harp Behavior - Mice Poke with 3D</t>
  </si>
  <si>
    <t>Harp Behavior - Breakout</t>
  </si>
  <si>
    <t>Company</t>
  </si>
  <si>
    <t>Part number</t>
  </si>
  <si>
    <t>OEPS</t>
  </si>
  <si>
    <t>OE-7210</t>
  </si>
  <si>
    <t>OE-7215</t>
  </si>
  <si>
    <t>OEPS-O001</t>
  </si>
  <si>
    <t>OEPS-7247</t>
  </si>
  <si>
    <t>OE-7245</t>
  </si>
  <si>
    <t>NResearch</t>
  </si>
  <si>
    <t>CDS-US-V02</t>
  </si>
  <si>
    <t>CoolDriveSolo</t>
  </si>
  <si>
    <t>Attach the documentation</t>
  </si>
  <si>
    <t>Olfactometer</t>
  </si>
  <si>
    <t>Replaceable with any other durable surface. You put your olfactometer parts/odor bottles on top of it. Make sure you can laser-cut the material.</t>
  </si>
  <si>
    <t>McMaster-Carr</t>
  </si>
  <si>
    <t>8560k357</t>
  </si>
  <si>
    <t>Clear Scratch- and UV-Resistant Cast Acrylic Sheet</t>
  </si>
  <si>
    <t>Depends</t>
  </si>
  <si>
    <t>Laser-cut it and use it for holding odor bottles in place so that they don't tip over.</t>
  </si>
  <si>
    <t>8560k182</t>
  </si>
  <si>
    <t>Milipore Sigma</t>
  </si>
  <si>
    <t>2 for air going into bottles, 2 for air going into the final valve.</t>
  </si>
  <si>
    <t xml:space="preserve">Supelco Rotameter </t>
  </si>
  <si>
    <t>Need 2 per cage. Serve as pillars for the acrylic boards that hold odor bottles in place.</t>
  </si>
  <si>
    <t>TR30/M</t>
  </si>
  <si>
    <t>TR50/M</t>
  </si>
  <si>
    <t>TR75/M</t>
  </si>
  <si>
    <t>Thorlabs</t>
  </si>
  <si>
    <t>Odor bottles</t>
  </si>
  <si>
    <t>Cole-Parmer</t>
  </si>
  <si>
    <t>Corning Pyrex 1395 Media Storage Bottle w/ Screw Cap, 50mL</t>
  </si>
  <si>
    <t>EW-34514-21</t>
  </si>
  <si>
    <t>VapLock™ Solvent Delivery Cap, three 1/4"-28 ports, GL32</t>
  </si>
  <si>
    <t>EW-12018-52</t>
  </si>
  <si>
    <t>Odor bottle caps</t>
  </si>
  <si>
    <t>Ø12.7 mm Stainless Steel Optical Posts - Metric; 30mm</t>
  </si>
  <si>
    <t>Ø12.7 mm Stainless Steel Optical Posts - Metric; 50mm</t>
  </si>
  <si>
    <t>Ø12.7 mm Stainless Steel Optical Posts - Metric; 75mm</t>
  </si>
  <si>
    <t>Idex Threaded Luer Adapter, Red ETFE/Natural PP, 0.050" Bore, Male Slip Luer x Female 1/4-28 Flat Bottom</t>
  </si>
  <si>
    <t>EW-02023-62</t>
  </si>
  <si>
    <t>Approx. 100 needed. Buy a couple hundred for future purposes.</t>
  </si>
  <si>
    <t>Idex Threaded Luer Adapter, Red ETFE, 0.050" Bore, Female Luer x Female 1/4-28 Flat Bottom</t>
  </si>
  <si>
    <t>EW-02014-22</t>
  </si>
  <si>
    <t>World Precision Instruments</t>
  </si>
  <si>
    <t>13158-100</t>
  </si>
  <si>
    <t>Comes in 1 pack of 100 units.</t>
  </si>
  <si>
    <t>Female Luer Fitting 1/8ID100PK</t>
  </si>
  <si>
    <t>Idex Flangeless Male Nut, Standard Knurl, Natural PFA, 1/16" OD Tubing, 1/4-28 Flat-Bottom</t>
  </si>
  <si>
    <t>EW-02019-76</t>
  </si>
  <si>
    <t>Idex Flangeless Ferrule, Blue ETFE, 1/16" OD Tubing, 1/4-28 Flat-Bottom; 10/PK</t>
  </si>
  <si>
    <t>Approx. 150 needed. Buy a couple hundred for future purposes.</t>
  </si>
  <si>
    <t>EW-01939-30</t>
  </si>
  <si>
    <t>UX-42718-84</t>
  </si>
  <si>
    <t>Idex Manifold Assembly, PEEK, 9 Port, 1/16" OD Tubing</t>
  </si>
  <si>
    <t>Approx. 150 needed. Buy a couple hundred for future purposes. Comes in 1 pack of 10 units.</t>
  </si>
  <si>
    <t>EW-12020-47</t>
  </si>
  <si>
    <t>Approx. 75 needed. Buy a couple hundred for future purposes. Comes in 1 pack of 10 units.</t>
  </si>
  <si>
    <t>Cole-Parmer VapLock™ Port Plug, Natural PTFE, 1/4"-28 UNF(M); 10/PK</t>
  </si>
  <si>
    <t>The Lee Company</t>
  </si>
  <si>
    <t>LFMX0510538B</t>
  </si>
  <si>
    <t>Lee Company Solenoid Valves</t>
  </si>
  <si>
    <t>LHDA1223411H</t>
  </si>
  <si>
    <t>8-way manifold for odors. Need 1 per cage.</t>
  </si>
  <si>
    <t>Need 1 per odor bottle (8 per cage).</t>
  </si>
  <si>
    <t>Lee Company 8-way Manifold</t>
  </si>
  <si>
    <t>Need 1 per cage. 8-way manifold for splitting air into different bottles.</t>
  </si>
  <si>
    <t>Order bulk (20)</t>
  </si>
  <si>
    <t>06407-41</t>
  </si>
  <si>
    <t>If out of stock/discontinued, use other products with same material/dimensions.</t>
  </si>
  <si>
    <t>Order bulk (3)</t>
  </si>
  <si>
    <t>Carrying air to manifold, odor to exhaust</t>
  </si>
  <si>
    <t>SMC tubing 1/4"</t>
  </si>
  <si>
    <t>SMC Pneumatics</t>
  </si>
  <si>
    <t>TIUB07C-20</t>
  </si>
  <si>
    <t>Poke port adapter</t>
  </si>
  <si>
    <t>Aluminium poke port</t>
  </si>
  <si>
    <t>NResearch Dual 3-Way Isolation Valves</t>
  </si>
  <si>
    <t>1 per cage. 3d printed with PLA using Ultimaker. See template in the folder.</t>
  </si>
  <si>
    <t xml:space="preserve">1 per cage. Tanya Tabachnik (tt2564@columbia.edu) machined it in-house at Columbia's Zuckerman Institute and anodized in Jupiter, FL. </t>
  </si>
  <si>
    <t>Need 1 per cage. Final valve.</t>
  </si>
  <si>
    <t>SH360T041</t>
  </si>
  <si>
    <t>Stainless steel poke port spout</t>
  </si>
  <si>
    <t>Lee Company Mounting Screws</t>
  </si>
  <si>
    <t>9 per cage. Accessory supporting Lee Company 8-way manifold.</t>
  </si>
  <si>
    <t>LHWX0213420A</t>
  </si>
  <si>
    <t>Lee Company Mounting Screw Support Bracket</t>
  </si>
  <si>
    <t>3 per cage. Accessory supporting Lee Company 8-way manifold.</t>
  </si>
  <si>
    <t>LHDX0307130A</t>
  </si>
  <si>
    <t>Custom-made</t>
  </si>
  <si>
    <t>Male Adapter: Brass, Push-to-Connect x MNPT, For 1/4 in Tube OD, 1/8 in Pipe Size, 18 mm Overall Lg</t>
  </si>
  <si>
    <t>1 per tank. For connecting tank to 1/4"OD tubings.</t>
  </si>
  <si>
    <t>Grainger</t>
  </si>
  <si>
    <t>36X026</t>
  </si>
  <si>
    <t>Camera</t>
  </si>
  <si>
    <t>BFS-U3-13Y3M-C: 1.3 MP, 170 FPS, ON Semi PYTHON 1300, Mono</t>
  </si>
  <si>
    <t>BFS-U3-13Y3M-C</t>
  </si>
  <si>
    <t>1 camera per cage.</t>
  </si>
  <si>
    <t>4.5mm C Series Fixed Focal Length Lens</t>
  </si>
  <si>
    <t>Edmund Optics</t>
  </si>
  <si>
    <t>Teledyne Flir</t>
  </si>
  <si>
    <t>86-900</t>
  </si>
  <si>
    <t>1 lens per cage. Attach this to the Blackfly camera.</t>
  </si>
  <si>
    <t>NIR Bandpass Filter – 850nm FWHM 100nm</t>
  </si>
  <si>
    <t>14mm * 14mm, Rectangle. Used for the camera to only detect IR so continuous mouse tracking is feasible.</t>
  </si>
  <si>
    <t>Optical Filter Shop</t>
  </si>
  <si>
    <t>2020OFS-850 Bin 5.A.4</t>
  </si>
  <si>
    <t>Camera IR Light 48 LED IR Illuminators Lights Waterproof Infrared Night Visionss Light for Security CCTV Camera</t>
  </si>
  <si>
    <t>Amazon</t>
  </si>
  <si>
    <t>B0BJFDBT44</t>
  </si>
  <si>
    <t>1 per cage.</t>
  </si>
  <si>
    <t>B08FMQXDZ4</t>
  </si>
  <si>
    <t>Photography Diffuser Fabric 78.7 x 59 Inches/ 2 x 1.5M Nylon Light Modifier Cloth for Lighting Softbox, Light Box Tents, Panel</t>
  </si>
  <si>
    <t>Above IR source gives a spotlight-style lighting. Have this over the IR source to diffuse light.</t>
  </si>
  <si>
    <t>LIANSHU 2Pack Flat Ribbon Cable 2.54mm Pitch 2 Row 10 Pin Female to Female Wires IDC Ribbon Connector L=1M/ 3.3FT</t>
  </si>
  <si>
    <t>Harp Valve Passive Controller</t>
  </si>
  <si>
    <t>1 per cage. Comes with 1 pack of 2 units.</t>
  </si>
  <si>
    <t>traderplus 5-Pack 10ft BNC Male to BNC Male Jumper 75-Ohm Cable Extension Connector for CCTV DVR to TV System (10 FT)</t>
  </si>
  <si>
    <t>4 per cage. Comes with 1 pack of 5 units.</t>
  </si>
  <si>
    <t>B07WXPWT3R</t>
  </si>
  <si>
    <t>B08HCKVSXR</t>
  </si>
  <si>
    <t>ACC-01-3009: 1 m 6-pin Hirose HR10 Circular Connector GPIO Cable</t>
  </si>
  <si>
    <t>1 per cage. For connecting camera to Harp Output Expander. Solder this with BNC cable.</t>
  </si>
  <si>
    <t>ACC-01-3009</t>
  </si>
  <si>
    <t>Monoprice 3-Feet USB 2.0 A Male to Mini-B 5pin Male 28/24AWG Cable with Ferrite Core (Gold Plated) (105447),Black</t>
  </si>
  <si>
    <t>1 per cage. For connecting Harp Output Expander to laptop/computer.</t>
  </si>
  <si>
    <t>B003L1380E</t>
  </si>
  <si>
    <t>Amazon Basics Z25K USB 3.0 Cable, Type A-Male to Micro B, 6 Feet (1.8 Meters), Black</t>
  </si>
  <si>
    <t>B00NH12R1O</t>
  </si>
  <si>
    <t>1 per cage. For connecting camera to laptop/computer.</t>
  </si>
  <si>
    <t>Intellinet Slim Cat6 Ethernet Network Patch Cable – 10-Pack - 10Gbps &amp; 250MHz, Snagless Boot, 30AWG Pure Bare Copper Wire, Gold-Plated Contacts, Lifetime Mfg Warranty – 1.5ft, 10 Pack Black</t>
  </si>
  <si>
    <t>1 per cage. For connecting poke with poke breakout.</t>
  </si>
  <si>
    <t>B09GV9SY8C</t>
  </si>
  <si>
    <t>SIOCEN【2-Pack 6ft DC Extension Cord 5.5mm x 2.1mm Male to Female Power Cable for CCTV Security Surveillance Indoor IP Camera Dvr Standalone LED Strip,Car,12v DC Power Supply Plug Adapter</t>
  </si>
  <si>
    <t>B07J298GXD</t>
  </si>
  <si>
    <t>ZOSI DC 1 Female to 8 Male Output Power Splitter Cable Y Adapter For CCTV Accessories Black</t>
  </si>
  <si>
    <t xml:space="preserve">6 per cage (3 for powering CoolDrive, Valve Passive Controller, and IR source with 12V, 3 as extension cable). Comes with 1 pack of 5 units. </t>
  </si>
  <si>
    <t>B00KWWLH76</t>
  </si>
  <si>
    <t xml:space="preserve">For splitting DC cables connected to 12V power source. </t>
  </si>
  <si>
    <t>Chemicals</t>
  </si>
  <si>
    <t>Isopentyl acetate</t>
  </si>
  <si>
    <t>(+)-α-Pinene ≥99%</t>
  </si>
  <si>
    <t>268070-25G</t>
  </si>
  <si>
    <t>112674-500ML</t>
  </si>
  <si>
    <t>Always have &gt;500ml</t>
  </si>
  <si>
    <t>(R)-(+)-Limonene 97%</t>
  </si>
  <si>
    <t>183164-500ML</t>
  </si>
  <si>
    <t>Can use 98% instead. Caution: this chemical evaporates fast!!</t>
  </si>
  <si>
    <t>IZOKEE 240pcs 10CM and 20CM Jumper Wire Solderless Breadboard Jumper Wires Male to Female, Male to Male, Female to Female for Arduino Project (3x10cm, 3x20cm)</t>
  </si>
  <si>
    <t>Bulk (5+)</t>
  </si>
  <si>
    <t>B08151TQHG</t>
  </si>
  <si>
    <t>Will need a lot. Buy a bulk.</t>
  </si>
  <si>
    <t>HW-KIT5/M</t>
  </si>
  <si>
    <t>M3 Cap Screw and Hardware Kit for Mini-Series</t>
  </si>
  <si>
    <t>M4 Cap Screw and Hardware Kit</t>
  </si>
  <si>
    <t>HW-KIT1/M</t>
  </si>
  <si>
    <t>M4 Setscrew and Hardware Kit</t>
  </si>
  <si>
    <t>M6 Cap Screw and Hardware Kit</t>
  </si>
  <si>
    <t>HW-KIT2/M</t>
  </si>
  <si>
    <t>ThinkPad X1 Carbon Gen 11 Intel (14”) - Black</t>
  </si>
  <si>
    <t>Lenovo</t>
  </si>
  <si>
    <t>21HM002EUS</t>
  </si>
  <si>
    <t>1 per 2 cages. Replaceable with other robust Windows 11 laptops/PCs.</t>
  </si>
  <si>
    <t>Cables/Wires</t>
  </si>
  <si>
    <t>UL STYLE 1007/1569 HOOK-UP WIRE</t>
  </si>
  <si>
    <t>Bulk</t>
  </si>
  <si>
    <t>Consolidated Electronic Wire &amp; Cable</t>
  </si>
  <si>
    <t>Will need a lot. Buy different colours (Black, Blue, Red, White,…); 200ft each.</t>
  </si>
  <si>
    <t>Diba Omnifit® Tubing Cutter</t>
  </si>
  <si>
    <t>EW-21940-18</t>
  </si>
  <si>
    <t>Kungber DC Power Supply Variable, 30V 10A Adjustable Switching Regulated DC Bench Power Supply with Intelligent Charging Mode, 18W USB Interface, Precision Encoder Knob (Black)</t>
  </si>
  <si>
    <t>B08DJ1FDXV</t>
  </si>
  <si>
    <t>You'll only need to dial in 12V.</t>
  </si>
  <si>
    <t>DiCUNO 450pcs (5 Colors x 90pcs) 5mm LED Light Emitting Diode Round Assorted Color White/Red/Yellow/Green/Blue Kit Box</t>
  </si>
  <si>
    <t>As much as you need</t>
  </si>
  <si>
    <t>B073QMYKDM</t>
  </si>
  <si>
    <t>For testing electronics.</t>
  </si>
  <si>
    <t>USB 3.0 Hub, VIENON 4-Port USB Hub USB Splitter USB Expander for Laptop, Xbox, Flash Drive, HDD, Console, Printer, Camera,Keyborad, Mouse</t>
  </si>
  <si>
    <t>1 per laptop.</t>
  </si>
  <si>
    <t>B09MLRPTT2</t>
  </si>
  <si>
    <t>Miscellaneous</t>
  </si>
  <si>
    <t>Nitrogen gas tanks - Size M</t>
  </si>
  <si>
    <t>AirGas</t>
  </si>
  <si>
    <t>Push-to-Connect Fittings for Plastic Tubing—Food and Beverage</t>
  </si>
  <si>
    <t xml:space="preserve">9087K81	</t>
  </si>
  <si>
    <t>For splitting 1/4" tubings.</t>
  </si>
  <si>
    <t>Bulk (4+ every wk)</t>
  </si>
  <si>
    <t>NIT 5.0</t>
  </si>
  <si>
    <t>Masterflex® L/S® Precision Pump Tubing, Peroxide-Cured Silicone, L/S 13; 25 ft</t>
  </si>
  <si>
    <t>VWR</t>
  </si>
  <si>
    <t>96400-13</t>
  </si>
  <si>
    <t>Whatman® Puradisc 13 syringe filters</t>
  </si>
  <si>
    <t>pore size 2.7 μm, GF/D membrane</t>
  </si>
  <si>
    <t>WHA68231327</t>
  </si>
  <si>
    <t>LHDA1233315H</t>
  </si>
  <si>
    <t>Lee Company Solenoid Valves (FOR VACUUM MODE)</t>
  </si>
  <si>
    <t>1 per cage. Used for vacuum mode.</t>
  </si>
  <si>
    <t xml:space="preserve">Necessary Parts - 4 cage, 8 odour (7 odours with vacuum function) </t>
  </si>
  <si>
    <t>1 per cage. Pulled out from Bpod Mouse Port Assembly (Part no.: 1026). 1.80mm outer diameter, 35mm long hypodermic tubes.</t>
  </si>
  <si>
    <t>Total price</t>
  </si>
  <si>
    <t>145 (case of 10)</t>
  </si>
  <si>
    <t>99 (pack of 100)</t>
  </si>
  <si>
    <t>32.6 (pack of 10)</t>
  </si>
  <si>
    <t>19.4 (pack of 10)</t>
  </si>
  <si>
    <t>345 (pack of 100)</t>
  </si>
  <si>
    <t>8.99 (pack of 2)</t>
  </si>
  <si>
    <t>27.99 (pack of 5)</t>
  </si>
  <si>
    <t>19.99 (pack of 10)</t>
  </si>
  <si>
    <t>HW-KIT3/M</t>
  </si>
  <si>
    <t>Quote needed</t>
  </si>
  <si>
    <t>50*(however many)</t>
  </si>
  <si>
    <t>Masterflex® Transfer Tubing, PTFE, 1/32" ID x 1/16 " OD; 25 ft</t>
  </si>
  <si>
    <t>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</si>
</sst>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3" borderId="0" xfId="0" applyFont="1" applyFill="1" applyAlignment="1">
      <alignment wrapText="1"/>
    </xf>
    <xf numFmtId="0" fontId="4" fillId="0" borderId="0" xfId="0" applyFont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3EC7-9479-8048-9347-E5CE345B4998}">
  <dimension ref="A1:H104"/>
  <sheetViews>
    <sheetView tabSelected="1" topLeftCell="A55" zoomScaleNormal="150" workbookViewId="0">
      <selection activeCell="F71" sqref="F71"/>
    </sheetView>
  </sheetViews>
  <sheetFormatPr baseColWidth="10" defaultRowHeight="16" x14ac:dyDescent="0.2"/>
  <cols>
    <col min="1" max="1" width="50.83203125" customWidth="1"/>
    <col min="2" max="2" width="17.5" customWidth="1"/>
    <col min="3" max="3" width="22.5" customWidth="1"/>
    <col min="4" max="6" width="21.83203125" customWidth="1"/>
    <col min="7" max="7" width="119.33203125" customWidth="1"/>
  </cols>
  <sheetData>
    <row r="1" spans="1:8" ht="22" x14ac:dyDescent="0.3">
      <c r="A1" s="1" t="s">
        <v>206</v>
      </c>
    </row>
    <row r="3" spans="1:8" x14ac:dyDescent="0.2">
      <c r="A3" s="2" t="s">
        <v>0</v>
      </c>
      <c r="B3" s="2" t="s">
        <v>1</v>
      </c>
      <c r="C3" s="2" t="s">
        <v>10</v>
      </c>
      <c r="D3" s="2" t="s">
        <v>11</v>
      </c>
      <c r="E3" s="2" t="s">
        <v>221</v>
      </c>
      <c r="F3" s="2" t="s">
        <v>208</v>
      </c>
      <c r="G3" s="2" t="s">
        <v>4</v>
      </c>
    </row>
    <row r="4" spans="1:8" x14ac:dyDescent="0.2">
      <c r="A4" s="3" t="s">
        <v>3</v>
      </c>
      <c r="B4" s="4" t="s">
        <v>2</v>
      </c>
      <c r="C4" s="4"/>
      <c r="D4" s="4"/>
      <c r="E4" s="4"/>
      <c r="F4" s="4"/>
      <c r="G4" s="4"/>
    </row>
    <row r="5" spans="1:8" x14ac:dyDescent="0.2">
      <c r="A5" t="s">
        <v>5</v>
      </c>
      <c r="B5" s="5">
        <v>4</v>
      </c>
      <c r="C5" t="s">
        <v>12</v>
      </c>
      <c r="D5" t="s">
        <v>13</v>
      </c>
      <c r="E5" s="5">
        <v>261</v>
      </c>
      <c r="F5" s="5">
        <f>E5*4</f>
        <v>1044</v>
      </c>
      <c r="G5" t="s">
        <v>7</v>
      </c>
    </row>
    <row r="6" spans="1:8" x14ac:dyDescent="0.2">
      <c r="A6" t="s">
        <v>6</v>
      </c>
      <c r="B6" s="5">
        <v>4</v>
      </c>
      <c r="C6" t="s">
        <v>12</v>
      </c>
      <c r="D6" t="s">
        <v>14</v>
      </c>
      <c r="E6" s="5">
        <v>78</v>
      </c>
      <c r="F6" s="5">
        <f t="shared" ref="F6:F10" si="0">E6*4</f>
        <v>312</v>
      </c>
      <c r="G6" t="s">
        <v>7</v>
      </c>
    </row>
    <row r="7" spans="1:8" x14ac:dyDescent="0.2">
      <c r="A7" t="s">
        <v>124</v>
      </c>
      <c r="B7" s="5">
        <v>4</v>
      </c>
      <c r="C7" t="s">
        <v>12</v>
      </c>
      <c r="D7" t="s">
        <v>15</v>
      </c>
      <c r="E7" s="5">
        <v>260</v>
      </c>
      <c r="F7" s="5">
        <f t="shared" si="0"/>
        <v>1040</v>
      </c>
      <c r="G7" t="s">
        <v>7</v>
      </c>
    </row>
    <row r="8" spans="1:8" x14ac:dyDescent="0.2">
      <c r="A8" t="s">
        <v>8</v>
      </c>
      <c r="B8" s="5">
        <v>4</v>
      </c>
      <c r="C8" t="s">
        <v>12</v>
      </c>
      <c r="D8" t="s">
        <v>16</v>
      </c>
      <c r="E8" s="5">
        <v>110</v>
      </c>
      <c r="F8" s="5">
        <f t="shared" si="0"/>
        <v>440</v>
      </c>
      <c r="G8" t="s">
        <v>7</v>
      </c>
    </row>
    <row r="9" spans="1:8" x14ac:dyDescent="0.2">
      <c r="A9" t="s">
        <v>9</v>
      </c>
      <c r="B9" s="5">
        <v>4</v>
      </c>
      <c r="C9" t="s">
        <v>12</v>
      </c>
      <c r="D9" t="s">
        <v>17</v>
      </c>
      <c r="E9" s="5">
        <v>36</v>
      </c>
      <c r="F9" s="5">
        <f t="shared" si="0"/>
        <v>144</v>
      </c>
      <c r="G9" t="s">
        <v>7</v>
      </c>
    </row>
    <row r="10" spans="1:8" x14ac:dyDescent="0.2">
      <c r="A10" t="s">
        <v>20</v>
      </c>
      <c r="B10" s="5">
        <v>4</v>
      </c>
      <c r="C10" t="s">
        <v>18</v>
      </c>
      <c r="D10" t="s">
        <v>19</v>
      </c>
      <c r="E10" s="5">
        <v>19.5</v>
      </c>
      <c r="F10" s="5">
        <f>E10*4</f>
        <v>78</v>
      </c>
      <c r="G10" t="s">
        <v>7</v>
      </c>
      <c r="H10" t="s">
        <v>21</v>
      </c>
    </row>
    <row r="11" spans="1:8" x14ac:dyDescent="0.2">
      <c r="A11" s="3" t="s">
        <v>22</v>
      </c>
      <c r="B11" s="9"/>
      <c r="C11" s="4"/>
      <c r="D11" s="4"/>
      <c r="E11" s="9"/>
      <c r="F11" s="9"/>
      <c r="G11" s="4"/>
    </row>
    <row r="12" spans="1:8" ht="17" x14ac:dyDescent="0.2">
      <c r="A12" s="6" t="s">
        <v>26</v>
      </c>
      <c r="B12" s="5" t="s">
        <v>27</v>
      </c>
      <c r="C12" t="s">
        <v>24</v>
      </c>
      <c r="D12" t="s">
        <v>25</v>
      </c>
      <c r="E12" s="5">
        <v>57.96</v>
      </c>
      <c r="F12" s="5">
        <f>E12*2</f>
        <v>115.92</v>
      </c>
      <c r="G12" t="s">
        <v>23</v>
      </c>
    </row>
    <row r="13" spans="1:8" ht="17" x14ac:dyDescent="0.2">
      <c r="A13" s="6" t="s">
        <v>26</v>
      </c>
      <c r="B13" s="5" t="s">
        <v>27</v>
      </c>
      <c r="C13" t="s">
        <v>24</v>
      </c>
      <c r="D13" t="s">
        <v>29</v>
      </c>
      <c r="E13" s="5">
        <v>10.45</v>
      </c>
      <c r="F13" s="5">
        <f>E13*4</f>
        <v>41.8</v>
      </c>
      <c r="G13" t="s">
        <v>28</v>
      </c>
    </row>
    <row r="14" spans="1:8" ht="17" x14ac:dyDescent="0.2">
      <c r="A14" s="6" t="s">
        <v>32</v>
      </c>
      <c r="B14" s="5">
        <v>4</v>
      </c>
      <c r="C14" t="s">
        <v>30</v>
      </c>
      <c r="D14" s="5">
        <v>23326</v>
      </c>
      <c r="E14" s="5">
        <v>336</v>
      </c>
      <c r="F14" s="5">
        <f>E14*4</f>
        <v>1344</v>
      </c>
      <c r="G14" t="s">
        <v>31</v>
      </c>
      <c r="H14" t="s">
        <v>21</v>
      </c>
    </row>
    <row r="15" spans="1:8" ht="17" x14ac:dyDescent="0.2">
      <c r="A15" s="6" t="s">
        <v>45</v>
      </c>
      <c r="B15" s="5">
        <v>8</v>
      </c>
      <c r="C15" t="s">
        <v>37</v>
      </c>
      <c r="D15" t="s">
        <v>34</v>
      </c>
      <c r="E15" s="5">
        <v>5.38</v>
      </c>
      <c r="F15" s="5">
        <f>E15*B15</f>
        <v>43.04</v>
      </c>
      <c r="G15" t="s">
        <v>33</v>
      </c>
    </row>
    <row r="16" spans="1:8" ht="17" x14ac:dyDescent="0.2">
      <c r="A16" s="6" t="s">
        <v>46</v>
      </c>
      <c r="B16" s="5">
        <v>8</v>
      </c>
      <c r="C16" t="s">
        <v>37</v>
      </c>
      <c r="D16" t="s">
        <v>35</v>
      </c>
      <c r="E16" s="5">
        <v>5.9</v>
      </c>
      <c r="F16" s="5">
        <f>E16*B16</f>
        <v>47.2</v>
      </c>
      <c r="G16" t="s">
        <v>33</v>
      </c>
    </row>
    <row r="17" spans="1:7" ht="17" x14ac:dyDescent="0.2">
      <c r="A17" s="6" t="s">
        <v>47</v>
      </c>
      <c r="B17" s="5">
        <v>8</v>
      </c>
      <c r="C17" t="s">
        <v>37</v>
      </c>
      <c r="D17" t="s">
        <v>36</v>
      </c>
      <c r="E17" s="5">
        <v>6.15</v>
      </c>
      <c r="F17" s="5">
        <f>E17*B17</f>
        <v>49.2</v>
      </c>
      <c r="G17" t="s">
        <v>33</v>
      </c>
    </row>
    <row r="18" spans="1:7" ht="34" x14ac:dyDescent="0.2">
      <c r="A18" s="6" t="s">
        <v>40</v>
      </c>
      <c r="B18" s="5">
        <v>32</v>
      </c>
      <c r="C18" t="s">
        <v>39</v>
      </c>
      <c r="D18" t="s">
        <v>41</v>
      </c>
      <c r="E18" s="5" t="s">
        <v>209</v>
      </c>
      <c r="F18" s="5">
        <f>145*4</f>
        <v>580</v>
      </c>
      <c r="G18" t="s">
        <v>38</v>
      </c>
    </row>
    <row r="19" spans="1:7" ht="17" x14ac:dyDescent="0.2">
      <c r="A19" s="6" t="s">
        <v>42</v>
      </c>
      <c r="B19" s="5">
        <v>32</v>
      </c>
      <c r="C19" t="s">
        <v>39</v>
      </c>
      <c r="D19" t="s">
        <v>43</v>
      </c>
      <c r="E19" s="5">
        <v>38.5</v>
      </c>
      <c r="F19" s="5">
        <f>E19*32</f>
        <v>1232</v>
      </c>
      <c r="G19" t="s">
        <v>44</v>
      </c>
    </row>
    <row r="20" spans="1:7" ht="34" x14ac:dyDescent="0.2">
      <c r="A20" s="6" t="s">
        <v>48</v>
      </c>
      <c r="B20" s="5">
        <v>100</v>
      </c>
      <c r="C20" t="s">
        <v>39</v>
      </c>
      <c r="D20" t="s">
        <v>49</v>
      </c>
      <c r="E20" s="5">
        <v>10</v>
      </c>
      <c r="F20" s="5">
        <f>E20*100</f>
        <v>1000</v>
      </c>
      <c r="G20" t="s">
        <v>50</v>
      </c>
    </row>
    <row r="21" spans="1:7" ht="34" x14ac:dyDescent="0.2">
      <c r="A21" s="6" t="s">
        <v>51</v>
      </c>
      <c r="B21" s="5">
        <v>100</v>
      </c>
      <c r="C21" t="s">
        <v>39</v>
      </c>
      <c r="D21" t="s">
        <v>52</v>
      </c>
      <c r="E21" s="5">
        <v>11.5</v>
      </c>
      <c r="F21" s="5">
        <f>E21*B21</f>
        <v>1150</v>
      </c>
      <c r="G21" t="s">
        <v>50</v>
      </c>
    </row>
    <row r="22" spans="1:7" ht="17" x14ac:dyDescent="0.2">
      <c r="A22" s="6" t="s">
        <v>56</v>
      </c>
      <c r="B22" s="5">
        <v>100</v>
      </c>
      <c r="C22" t="s">
        <v>53</v>
      </c>
      <c r="D22" t="s">
        <v>54</v>
      </c>
      <c r="E22" s="5" t="s">
        <v>210</v>
      </c>
      <c r="F22" s="5">
        <v>99</v>
      </c>
      <c r="G22" t="s">
        <v>55</v>
      </c>
    </row>
    <row r="23" spans="1:7" ht="34" x14ac:dyDescent="0.2">
      <c r="A23" s="6" t="s">
        <v>57</v>
      </c>
      <c r="B23" s="5">
        <v>100</v>
      </c>
      <c r="C23" t="s">
        <v>39</v>
      </c>
      <c r="D23" t="s">
        <v>58</v>
      </c>
      <c r="E23" s="5">
        <v>3.75</v>
      </c>
      <c r="F23" s="5">
        <f>E23*B23</f>
        <v>375</v>
      </c>
      <c r="G23" t="s">
        <v>60</v>
      </c>
    </row>
    <row r="24" spans="1:7" ht="34" x14ac:dyDescent="0.2">
      <c r="A24" s="6" t="s">
        <v>59</v>
      </c>
      <c r="B24" s="5">
        <v>150</v>
      </c>
      <c r="C24" t="s">
        <v>39</v>
      </c>
      <c r="D24" t="s">
        <v>61</v>
      </c>
      <c r="E24" s="5" t="s">
        <v>212</v>
      </c>
      <c r="F24" s="5">
        <f>19.4*15</f>
        <v>291</v>
      </c>
      <c r="G24" t="s">
        <v>64</v>
      </c>
    </row>
    <row r="25" spans="1:7" ht="17" x14ac:dyDescent="0.2">
      <c r="A25" s="6" t="s">
        <v>63</v>
      </c>
      <c r="B25" s="5">
        <v>4</v>
      </c>
      <c r="C25" t="s">
        <v>39</v>
      </c>
      <c r="D25" t="s">
        <v>62</v>
      </c>
      <c r="E25" s="5">
        <v>177</v>
      </c>
      <c r="F25" s="5">
        <f>E25*B25</f>
        <v>708</v>
      </c>
      <c r="G25" t="s">
        <v>75</v>
      </c>
    </row>
    <row r="26" spans="1:7" ht="34" x14ac:dyDescent="0.2">
      <c r="A26" s="6" t="s">
        <v>67</v>
      </c>
      <c r="B26" s="5">
        <v>70</v>
      </c>
      <c r="C26" t="s">
        <v>39</v>
      </c>
      <c r="D26" t="s">
        <v>65</v>
      </c>
      <c r="E26" s="5" t="s">
        <v>211</v>
      </c>
      <c r="F26" s="5">
        <f>32.6*7</f>
        <v>228.20000000000002</v>
      </c>
      <c r="G26" t="s">
        <v>66</v>
      </c>
    </row>
    <row r="27" spans="1:7" ht="17" x14ac:dyDescent="0.2">
      <c r="A27" s="6" t="s">
        <v>74</v>
      </c>
      <c r="B27" s="5">
        <v>4</v>
      </c>
      <c r="C27" t="s">
        <v>68</v>
      </c>
      <c r="D27" t="s">
        <v>69</v>
      </c>
      <c r="E27" s="5">
        <v>113.31</v>
      </c>
      <c r="F27" s="5">
        <f>E27*4</f>
        <v>453.24</v>
      </c>
      <c r="G27" t="s">
        <v>72</v>
      </c>
    </row>
    <row r="28" spans="1:7" ht="17" x14ac:dyDescent="0.2">
      <c r="A28" s="6" t="s">
        <v>92</v>
      </c>
      <c r="B28" s="5">
        <v>36</v>
      </c>
      <c r="C28" t="s">
        <v>68</v>
      </c>
      <c r="D28" t="s">
        <v>94</v>
      </c>
      <c r="E28" s="5" t="s">
        <v>218</v>
      </c>
      <c r="F28" s="5" t="s">
        <v>218</v>
      </c>
      <c r="G28" t="s">
        <v>93</v>
      </c>
    </row>
    <row r="29" spans="1:7" ht="17" x14ac:dyDescent="0.2">
      <c r="A29" s="6" t="s">
        <v>95</v>
      </c>
      <c r="B29" s="5">
        <v>12</v>
      </c>
      <c r="C29" t="s">
        <v>68</v>
      </c>
      <c r="D29" t="s">
        <v>97</v>
      </c>
      <c r="E29" s="5" t="s">
        <v>218</v>
      </c>
      <c r="F29" s="5" t="s">
        <v>218</v>
      </c>
      <c r="G29" t="s">
        <v>96</v>
      </c>
    </row>
    <row r="30" spans="1:7" ht="17" x14ac:dyDescent="0.2">
      <c r="A30" s="6" t="s">
        <v>70</v>
      </c>
      <c r="B30" s="5">
        <v>32</v>
      </c>
      <c r="C30" t="s">
        <v>68</v>
      </c>
      <c r="D30" t="s">
        <v>71</v>
      </c>
      <c r="E30" s="5">
        <v>75.67</v>
      </c>
      <c r="F30" s="5">
        <f>E30*32</f>
        <v>2421.44</v>
      </c>
      <c r="G30" t="s">
        <v>73</v>
      </c>
    </row>
    <row r="31" spans="1:7" ht="17" x14ac:dyDescent="0.2">
      <c r="A31" s="6" t="s">
        <v>204</v>
      </c>
      <c r="B31" s="5">
        <v>4</v>
      </c>
      <c r="C31" t="s">
        <v>68</v>
      </c>
      <c r="D31" t="s">
        <v>203</v>
      </c>
      <c r="E31" s="5" t="s">
        <v>218</v>
      </c>
      <c r="F31" s="5" t="s">
        <v>218</v>
      </c>
      <c r="G31" t="s">
        <v>205</v>
      </c>
    </row>
    <row r="32" spans="1:7" ht="17" x14ac:dyDescent="0.2">
      <c r="A32" s="6" t="s">
        <v>220</v>
      </c>
      <c r="B32" s="5" t="s">
        <v>76</v>
      </c>
      <c r="C32" t="s">
        <v>39</v>
      </c>
      <c r="D32" t="s">
        <v>77</v>
      </c>
      <c r="E32" s="5">
        <v>75.7</v>
      </c>
      <c r="F32" s="5">
        <f>E32*20</f>
        <v>1514</v>
      </c>
      <c r="G32" t="s">
        <v>78</v>
      </c>
    </row>
    <row r="33" spans="1:8" ht="17" x14ac:dyDescent="0.2">
      <c r="A33" s="6" t="s">
        <v>177</v>
      </c>
      <c r="B33" s="5">
        <v>1</v>
      </c>
      <c r="C33" t="s">
        <v>39</v>
      </c>
      <c r="D33" t="s">
        <v>178</v>
      </c>
      <c r="E33" s="5">
        <v>106</v>
      </c>
      <c r="F33" s="5">
        <f>E33</f>
        <v>106</v>
      </c>
    </row>
    <row r="34" spans="1:8" ht="17" x14ac:dyDescent="0.2">
      <c r="A34" s="6" t="s">
        <v>81</v>
      </c>
      <c r="B34" s="5" t="s">
        <v>79</v>
      </c>
      <c r="C34" t="s">
        <v>82</v>
      </c>
      <c r="D34" t="s">
        <v>83</v>
      </c>
      <c r="E34" s="5">
        <v>24</v>
      </c>
      <c r="F34" s="5">
        <f>24*3</f>
        <v>72</v>
      </c>
      <c r="G34" t="s">
        <v>80</v>
      </c>
    </row>
    <row r="35" spans="1:8" ht="34" x14ac:dyDescent="0.2">
      <c r="A35" s="6" t="s">
        <v>197</v>
      </c>
      <c r="B35" s="5">
        <v>1</v>
      </c>
      <c r="C35" t="s">
        <v>198</v>
      </c>
      <c r="D35" t="s">
        <v>199</v>
      </c>
      <c r="E35" s="5">
        <v>105</v>
      </c>
      <c r="F35" s="5">
        <f>105</f>
        <v>105</v>
      </c>
    </row>
    <row r="36" spans="1:8" ht="17" x14ac:dyDescent="0.2">
      <c r="A36" s="6" t="s">
        <v>200</v>
      </c>
      <c r="B36" s="5">
        <v>1</v>
      </c>
      <c r="C36" t="s">
        <v>30</v>
      </c>
      <c r="D36" s="8" t="s">
        <v>202</v>
      </c>
      <c r="E36" s="11" t="s">
        <v>213</v>
      </c>
      <c r="F36" s="11">
        <f>345</f>
        <v>345</v>
      </c>
      <c r="G36" t="s">
        <v>201</v>
      </c>
    </row>
    <row r="37" spans="1:8" ht="17" x14ac:dyDescent="0.2">
      <c r="A37" s="6" t="s">
        <v>84</v>
      </c>
      <c r="B37" s="5">
        <v>4</v>
      </c>
      <c r="C37" s="10" t="s">
        <v>98</v>
      </c>
      <c r="D37" s="10"/>
      <c r="E37" s="5"/>
      <c r="F37" s="5"/>
      <c r="G37" t="s">
        <v>87</v>
      </c>
      <c r="H37" t="s">
        <v>21</v>
      </c>
    </row>
    <row r="38" spans="1:8" ht="17" x14ac:dyDescent="0.2">
      <c r="A38" s="6" t="s">
        <v>85</v>
      </c>
      <c r="B38" s="5">
        <v>4</v>
      </c>
      <c r="C38" s="10" t="s">
        <v>98</v>
      </c>
      <c r="D38" s="10"/>
      <c r="E38" s="5"/>
      <c r="F38" s="5"/>
      <c r="G38" t="s">
        <v>88</v>
      </c>
      <c r="H38" t="s">
        <v>21</v>
      </c>
    </row>
    <row r="39" spans="1:8" ht="17" x14ac:dyDescent="0.2">
      <c r="A39" s="6" t="s">
        <v>91</v>
      </c>
      <c r="B39" s="5">
        <v>4</v>
      </c>
      <c r="C39" s="10" t="s">
        <v>98</v>
      </c>
      <c r="D39" s="10"/>
      <c r="E39" s="5"/>
      <c r="F39" s="5"/>
      <c r="G39" t="s">
        <v>207</v>
      </c>
    </row>
    <row r="40" spans="1:8" ht="17" x14ac:dyDescent="0.2">
      <c r="A40" s="6" t="s">
        <v>86</v>
      </c>
      <c r="B40" s="5">
        <v>4</v>
      </c>
      <c r="C40" t="s">
        <v>18</v>
      </c>
      <c r="D40" t="s">
        <v>90</v>
      </c>
      <c r="E40" s="5">
        <v>223.7</v>
      </c>
      <c r="F40" s="5">
        <f>E40*4</f>
        <v>894.8</v>
      </c>
      <c r="G40" t="s">
        <v>89</v>
      </c>
      <c r="H40" t="s">
        <v>21</v>
      </c>
    </row>
    <row r="41" spans="1:8" ht="34" x14ac:dyDescent="0.2">
      <c r="A41" s="6" t="s">
        <v>99</v>
      </c>
      <c r="B41" s="5">
        <v>2</v>
      </c>
      <c r="C41" t="s">
        <v>101</v>
      </c>
      <c r="D41" t="s">
        <v>102</v>
      </c>
      <c r="E41" s="5">
        <v>2.62</v>
      </c>
      <c r="F41" s="5">
        <f>E41*2</f>
        <v>5.24</v>
      </c>
      <c r="G41" t="s">
        <v>100</v>
      </c>
    </row>
    <row r="42" spans="1:8" ht="17" x14ac:dyDescent="0.2">
      <c r="A42" s="6" t="s">
        <v>190</v>
      </c>
      <c r="B42" s="5" t="s">
        <v>195</v>
      </c>
      <c r="C42" t="s">
        <v>191</v>
      </c>
      <c r="D42" t="s">
        <v>196</v>
      </c>
      <c r="E42" s="5">
        <v>50</v>
      </c>
      <c r="F42" s="5" t="s">
        <v>219</v>
      </c>
    </row>
    <row r="43" spans="1:8" ht="34" customHeight="1" x14ac:dyDescent="0.2">
      <c r="A43" s="6" t="s">
        <v>192</v>
      </c>
      <c r="B43" s="5" t="s">
        <v>174</v>
      </c>
      <c r="C43" t="s">
        <v>24</v>
      </c>
      <c r="D43" t="s">
        <v>193</v>
      </c>
      <c r="E43" s="5">
        <v>4.66</v>
      </c>
      <c r="F43" s="5">
        <f>4.66*20</f>
        <v>93.2</v>
      </c>
      <c r="G43" t="s">
        <v>194</v>
      </c>
    </row>
    <row r="44" spans="1:8" ht="17" x14ac:dyDescent="0.2">
      <c r="A44" s="7" t="s">
        <v>103</v>
      </c>
      <c r="B44" s="9"/>
      <c r="C44" s="4"/>
      <c r="D44" s="4"/>
      <c r="E44" s="9"/>
      <c r="F44" s="9"/>
      <c r="G44" s="4"/>
    </row>
    <row r="45" spans="1:8" ht="34" x14ac:dyDescent="0.2">
      <c r="A45" s="6" t="s">
        <v>104</v>
      </c>
      <c r="B45" s="5">
        <v>4</v>
      </c>
      <c r="C45" t="s">
        <v>109</v>
      </c>
      <c r="D45" t="s">
        <v>105</v>
      </c>
      <c r="E45" s="5">
        <v>480</v>
      </c>
      <c r="F45" s="5">
        <f>E45*4</f>
        <v>1920</v>
      </c>
      <c r="G45" t="s">
        <v>106</v>
      </c>
    </row>
    <row r="46" spans="1:8" ht="17" x14ac:dyDescent="0.2">
      <c r="A46" s="6" t="s">
        <v>107</v>
      </c>
      <c r="B46" s="5">
        <v>4</v>
      </c>
      <c r="C46" t="s">
        <v>108</v>
      </c>
      <c r="D46" t="s">
        <v>110</v>
      </c>
      <c r="E46" s="5">
        <v>540</v>
      </c>
      <c r="F46" s="5">
        <f>E46*4</f>
        <v>2160</v>
      </c>
      <c r="G46" t="s">
        <v>111</v>
      </c>
    </row>
    <row r="47" spans="1:8" ht="17" x14ac:dyDescent="0.2">
      <c r="A47" s="6" t="s">
        <v>112</v>
      </c>
      <c r="B47" s="5">
        <v>4</v>
      </c>
      <c r="C47" t="s">
        <v>114</v>
      </c>
      <c r="D47" t="s">
        <v>115</v>
      </c>
      <c r="E47" s="5">
        <v>98.68</v>
      </c>
      <c r="F47" s="5">
        <f>E47*4</f>
        <v>394.72</v>
      </c>
      <c r="G47" t="s">
        <v>113</v>
      </c>
    </row>
    <row r="48" spans="1:8" ht="34" x14ac:dyDescent="0.2">
      <c r="A48" s="6" t="s">
        <v>116</v>
      </c>
      <c r="B48" s="5">
        <v>4</v>
      </c>
      <c r="C48" t="s">
        <v>117</v>
      </c>
      <c r="D48" t="s">
        <v>118</v>
      </c>
      <c r="E48" s="5">
        <v>13.49</v>
      </c>
      <c r="F48" s="5">
        <f>E48*4</f>
        <v>53.96</v>
      </c>
      <c r="G48" t="s">
        <v>119</v>
      </c>
    </row>
    <row r="49" spans="1:8" ht="51" x14ac:dyDescent="0.2">
      <c r="A49" s="6" t="s">
        <v>121</v>
      </c>
      <c r="B49" s="5">
        <v>1</v>
      </c>
      <c r="C49" t="s">
        <v>117</v>
      </c>
      <c r="D49" t="s">
        <v>120</v>
      </c>
      <c r="E49" s="5">
        <v>14.98</v>
      </c>
      <c r="F49" s="5">
        <f>E49</f>
        <v>14.98</v>
      </c>
      <c r="G49" t="s">
        <v>122</v>
      </c>
    </row>
    <row r="50" spans="1:8" ht="17" x14ac:dyDescent="0.2">
      <c r="A50" s="7" t="s">
        <v>172</v>
      </c>
      <c r="B50" s="9"/>
      <c r="C50" s="4"/>
      <c r="D50" s="4"/>
      <c r="E50" s="9"/>
      <c r="F50" s="9"/>
      <c r="G50" s="4"/>
    </row>
    <row r="51" spans="1:8" ht="36" customHeight="1" x14ac:dyDescent="0.2">
      <c r="A51" s="6" t="s">
        <v>123</v>
      </c>
      <c r="B51" s="5">
        <v>4</v>
      </c>
      <c r="C51" t="s">
        <v>117</v>
      </c>
      <c r="D51" t="s">
        <v>129</v>
      </c>
      <c r="E51" s="5" t="s">
        <v>214</v>
      </c>
      <c r="F51" s="5">
        <f>8.99*2</f>
        <v>17.98</v>
      </c>
      <c r="G51" t="s">
        <v>125</v>
      </c>
    </row>
    <row r="52" spans="1:8" ht="32" customHeight="1" x14ac:dyDescent="0.2">
      <c r="A52" s="6" t="s">
        <v>126</v>
      </c>
      <c r="B52" s="5">
        <v>16</v>
      </c>
      <c r="C52" t="s">
        <v>117</v>
      </c>
      <c r="D52" t="s">
        <v>128</v>
      </c>
      <c r="E52" s="5" t="s">
        <v>215</v>
      </c>
      <c r="F52" s="5">
        <f>27.99*4</f>
        <v>111.96</v>
      </c>
      <c r="G52" t="s">
        <v>127</v>
      </c>
    </row>
    <row r="53" spans="1:8" ht="34" x14ac:dyDescent="0.2">
      <c r="A53" s="6" t="s">
        <v>130</v>
      </c>
      <c r="B53" s="5">
        <v>4</v>
      </c>
      <c r="C53" t="s">
        <v>109</v>
      </c>
      <c r="D53" t="s">
        <v>132</v>
      </c>
      <c r="E53" s="5">
        <v>37.5</v>
      </c>
      <c r="F53" s="5">
        <f>E53*4</f>
        <v>150</v>
      </c>
      <c r="G53" t="s">
        <v>131</v>
      </c>
      <c r="H53" t="s">
        <v>21</v>
      </c>
    </row>
    <row r="54" spans="1:8" ht="33" customHeight="1" x14ac:dyDescent="0.2">
      <c r="A54" s="6" t="s">
        <v>133</v>
      </c>
      <c r="B54" s="5">
        <v>4</v>
      </c>
      <c r="C54" t="s">
        <v>117</v>
      </c>
      <c r="D54" t="s">
        <v>135</v>
      </c>
      <c r="E54" s="5">
        <v>5.08</v>
      </c>
      <c r="F54" s="5">
        <f>E54*4</f>
        <v>20.32</v>
      </c>
      <c r="G54" t="s">
        <v>134</v>
      </c>
    </row>
    <row r="55" spans="1:8" ht="34" x14ac:dyDescent="0.2">
      <c r="A55" s="6" t="s">
        <v>136</v>
      </c>
      <c r="B55" s="5">
        <v>4</v>
      </c>
      <c r="C55" t="s">
        <v>117</v>
      </c>
      <c r="D55" t="s">
        <v>137</v>
      </c>
      <c r="E55" s="5">
        <v>7.96</v>
      </c>
      <c r="F55" s="5">
        <f>E55*4</f>
        <v>31.84</v>
      </c>
      <c r="G55" t="s">
        <v>138</v>
      </c>
    </row>
    <row r="56" spans="1:8" ht="68" x14ac:dyDescent="0.2">
      <c r="A56" s="6" t="s">
        <v>139</v>
      </c>
      <c r="B56" s="5">
        <v>4</v>
      </c>
      <c r="C56" t="s">
        <v>117</v>
      </c>
      <c r="D56" t="s">
        <v>141</v>
      </c>
      <c r="E56" s="5" t="s">
        <v>216</v>
      </c>
      <c r="F56" s="5">
        <f>19.99</f>
        <v>19.989999999999998</v>
      </c>
      <c r="G56" t="s">
        <v>140</v>
      </c>
    </row>
    <row r="57" spans="1:8" ht="68" x14ac:dyDescent="0.2">
      <c r="A57" s="6" t="s">
        <v>142</v>
      </c>
      <c r="B57" s="5">
        <v>24</v>
      </c>
      <c r="C57" t="s">
        <v>117</v>
      </c>
      <c r="D57" t="s">
        <v>143</v>
      </c>
      <c r="E57" s="5" t="s">
        <v>214</v>
      </c>
      <c r="F57" s="5">
        <f>8.99*12</f>
        <v>107.88</v>
      </c>
      <c r="G57" t="s">
        <v>145</v>
      </c>
    </row>
    <row r="58" spans="1:8" ht="34" x14ac:dyDescent="0.2">
      <c r="A58" s="6" t="s">
        <v>144</v>
      </c>
      <c r="B58" s="5">
        <v>2</v>
      </c>
      <c r="C58" t="s">
        <v>117</v>
      </c>
      <c r="D58" t="s">
        <v>146</v>
      </c>
      <c r="E58" s="5">
        <v>6.71</v>
      </c>
      <c r="F58" s="5">
        <f>E58*2</f>
        <v>13.42</v>
      </c>
      <c r="G58" t="s">
        <v>147</v>
      </c>
    </row>
    <row r="59" spans="1:8" ht="51" x14ac:dyDescent="0.2">
      <c r="A59" s="6" t="s">
        <v>157</v>
      </c>
      <c r="B59" s="5" t="s">
        <v>158</v>
      </c>
      <c r="C59" t="s">
        <v>117</v>
      </c>
      <c r="D59" t="s">
        <v>159</v>
      </c>
      <c r="E59" s="5">
        <v>8.59</v>
      </c>
      <c r="F59" s="5">
        <f>E59*5</f>
        <v>42.95</v>
      </c>
      <c r="G59" t="s">
        <v>160</v>
      </c>
    </row>
    <row r="60" spans="1:8" ht="34" x14ac:dyDescent="0.2">
      <c r="A60" s="6" t="s">
        <v>173</v>
      </c>
      <c r="B60" s="5" t="s">
        <v>174</v>
      </c>
      <c r="C60" s="6" t="s">
        <v>175</v>
      </c>
      <c r="D60">
        <v>815</v>
      </c>
      <c r="E60" s="5" t="s">
        <v>218</v>
      </c>
      <c r="F60" s="5" t="s">
        <v>218</v>
      </c>
      <c r="G60" t="s">
        <v>176</v>
      </c>
    </row>
    <row r="61" spans="1:8" ht="17" x14ac:dyDescent="0.2">
      <c r="A61" s="7" t="s">
        <v>148</v>
      </c>
      <c r="B61" s="9"/>
      <c r="C61" s="4"/>
      <c r="D61" s="4"/>
      <c r="E61" s="9"/>
      <c r="F61" s="9"/>
      <c r="G61" s="4"/>
    </row>
    <row r="62" spans="1:8" ht="17" x14ac:dyDescent="0.2">
      <c r="A62" s="6" t="s">
        <v>150</v>
      </c>
      <c r="B62" s="5" t="s">
        <v>153</v>
      </c>
      <c r="C62" t="s">
        <v>30</v>
      </c>
      <c r="D62" t="s">
        <v>151</v>
      </c>
      <c r="E62" s="5">
        <v>179</v>
      </c>
      <c r="F62" s="5">
        <f>E62*2</f>
        <v>358</v>
      </c>
      <c r="G62" t="s">
        <v>156</v>
      </c>
    </row>
    <row r="63" spans="1:8" ht="17" x14ac:dyDescent="0.2">
      <c r="A63" s="6" t="s">
        <v>149</v>
      </c>
      <c r="B63" s="5" t="s">
        <v>153</v>
      </c>
      <c r="C63" t="s">
        <v>30</v>
      </c>
      <c r="D63" t="s">
        <v>152</v>
      </c>
      <c r="E63" s="5">
        <v>157.5</v>
      </c>
      <c r="F63" s="5">
        <f t="shared" ref="F63:F64" si="1">E63*2</f>
        <v>315</v>
      </c>
    </row>
    <row r="64" spans="1:8" ht="17" x14ac:dyDescent="0.2">
      <c r="A64" s="6" t="s">
        <v>154</v>
      </c>
      <c r="B64" s="5" t="s">
        <v>153</v>
      </c>
      <c r="C64" t="s">
        <v>30</v>
      </c>
      <c r="D64" t="s">
        <v>155</v>
      </c>
      <c r="E64" s="5">
        <v>98.5</v>
      </c>
      <c r="F64" s="5">
        <f t="shared" si="1"/>
        <v>197</v>
      </c>
    </row>
    <row r="65" spans="1:7" ht="17" x14ac:dyDescent="0.2">
      <c r="A65" s="7" t="s">
        <v>189</v>
      </c>
      <c r="B65" s="9"/>
      <c r="C65" s="4"/>
      <c r="D65" s="4"/>
      <c r="E65" s="9"/>
      <c r="F65" s="9"/>
      <c r="G65" s="4"/>
    </row>
    <row r="66" spans="1:7" ht="17" x14ac:dyDescent="0.2">
      <c r="A66" s="6" t="s">
        <v>162</v>
      </c>
      <c r="B66" s="5">
        <v>1</v>
      </c>
      <c r="C66" t="s">
        <v>37</v>
      </c>
      <c r="D66" t="s">
        <v>161</v>
      </c>
      <c r="E66" s="5">
        <v>115.23</v>
      </c>
      <c r="F66" s="5">
        <f>E66</f>
        <v>115.23</v>
      </c>
    </row>
    <row r="67" spans="1:7" ht="17" x14ac:dyDescent="0.2">
      <c r="A67" s="6" t="s">
        <v>163</v>
      </c>
      <c r="B67" s="5">
        <v>1</v>
      </c>
      <c r="C67" t="s">
        <v>37</v>
      </c>
      <c r="D67" t="s">
        <v>164</v>
      </c>
      <c r="E67" s="5">
        <v>65.8</v>
      </c>
      <c r="F67" s="5">
        <f>E67</f>
        <v>65.8</v>
      </c>
    </row>
    <row r="68" spans="1:7" ht="17" x14ac:dyDescent="0.2">
      <c r="A68" s="6" t="s">
        <v>165</v>
      </c>
      <c r="B68" s="5">
        <v>1</v>
      </c>
      <c r="C68" t="s">
        <v>37</v>
      </c>
      <c r="D68" t="s">
        <v>217</v>
      </c>
      <c r="E68" s="5">
        <v>136.38</v>
      </c>
      <c r="F68" s="5">
        <f>E68</f>
        <v>136.38</v>
      </c>
    </row>
    <row r="69" spans="1:7" ht="17" x14ac:dyDescent="0.2">
      <c r="A69" s="6" t="s">
        <v>166</v>
      </c>
      <c r="B69" s="5">
        <v>1</v>
      </c>
      <c r="C69" t="s">
        <v>37</v>
      </c>
      <c r="D69" t="s">
        <v>167</v>
      </c>
      <c r="E69" s="5">
        <v>139.58000000000001</v>
      </c>
      <c r="F69" s="5">
        <f>E69</f>
        <v>139.58000000000001</v>
      </c>
    </row>
    <row r="70" spans="1:7" ht="17" x14ac:dyDescent="0.2">
      <c r="A70" s="6" t="s">
        <v>168</v>
      </c>
      <c r="B70" s="5">
        <v>2</v>
      </c>
      <c r="C70" t="s">
        <v>169</v>
      </c>
      <c r="D70" t="s">
        <v>170</v>
      </c>
      <c r="E70" s="5">
        <v>1825.45</v>
      </c>
      <c r="F70" s="5">
        <f>E70*2</f>
        <v>3650.9</v>
      </c>
      <c r="G70" t="s">
        <v>171</v>
      </c>
    </row>
    <row r="71" spans="1:7" ht="68" x14ac:dyDescent="0.2">
      <c r="A71" s="6" t="s">
        <v>179</v>
      </c>
      <c r="B71" s="5">
        <v>2</v>
      </c>
      <c r="C71" t="s">
        <v>117</v>
      </c>
      <c r="D71" t="s">
        <v>180</v>
      </c>
      <c r="E71" s="5">
        <v>59.99</v>
      </c>
      <c r="F71" s="5">
        <f>E71*2</f>
        <v>119.98</v>
      </c>
      <c r="G71" t="s">
        <v>181</v>
      </c>
    </row>
    <row r="72" spans="1:7" ht="51" x14ac:dyDescent="0.2">
      <c r="A72" s="6" t="s">
        <v>182</v>
      </c>
      <c r="B72" s="5" t="s">
        <v>183</v>
      </c>
      <c r="C72" t="s">
        <v>117</v>
      </c>
      <c r="D72" t="s">
        <v>184</v>
      </c>
      <c r="E72" s="5">
        <v>11.99</v>
      </c>
      <c r="F72" s="5">
        <v>11.99</v>
      </c>
      <c r="G72" t="s">
        <v>185</v>
      </c>
    </row>
    <row r="73" spans="1:7" ht="51" x14ac:dyDescent="0.2">
      <c r="A73" s="6" t="s">
        <v>186</v>
      </c>
      <c r="B73" s="5">
        <v>2</v>
      </c>
      <c r="C73" t="s">
        <v>117</v>
      </c>
      <c r="D73" t="s">
        <v>188</v>
      </c>
      <c r="E73" s="5">
        <v>7.99</v>
      </c>
      <c r="F73" s="5">
        <f>E73*2</f>
        <v>15.98</v>
      </c>
      <c r="G73" t="s">
        <v>187</v>
      </c>
    </row>
    <row r="74" spans="1:7" x14ac:dyDescent="0.2">
      <c r="A74" s="6"/>
      <c r="E74" s="5"/>
      <c r="F74" s="5"/>
    </row>
    <row r="75" spans="1:7" x14ac:dyDescent="0.2">
      <c r="A75" s="6"/>
    </row>
    <row r="76" spans="1:7" x14ac:dyDescent="0.2">
      <c r="A76" s="6"/>
    </row>
    <row r="77" spans="1:7" x14ac:dyDescent="0.2">
      <c r="A77" s="6"/>
    </row>
    <row r="78" spans="1:7" x14ac:dyDescent="0.2">
      <c r="A78" s="6"/>
    </row>
    <row r="79" spans="1:7" x14ac:dyDescent="0.2">
      <c r="A79" s="6"/>
    </row>
    <row r="80" spans="1:7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</sheetData>
  <mergeCells count="3">
    <mergeCell ref="C37:D37"/>
    <mergeCell ref="C38:D38"/>
    <mergeCell ref="C39:D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Kim</dc:creator>
  <cp:lastModifiedBy>Courtney Kim</cp:lastModifiedBy>
  <dcterms:created xsi:type="dcterms:W3CDTF">2024-05-22T15:29:54Z</dcterms:created>
  <dcterms:modified xsi:type="dcterms:W3CDTF">2024-06-07T16:31:48Z</dcterms:modified>
</cp:coreProperties>
</file>