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-PVT\pcb\"/>
    </mc:Choice>
  </mc:AlternateContent>
  <xr:revisionPtr revIDLastSave="0" documentId="13_ncr:1_{D6A5E495-ED02-483D-9BB7-3627707CB965}" xr6:coauthVersionLast="47" xr6:coauthVersionMax="47" xr10:uidLastSave="{00000000-0000-0000-0000-000000000000}"/>
  <bookViews>
    <workbookView xWindow="-110" yWindow="-110" windowWidth="24220" windowHeight="15500" xr2:uid="{8C1DEA9E-B691-4F03-B6D1-F9F782779359}"/>
  </bookViews>
  <sheets>
    <sheet name="bom" sheetId="3" r:id="rId1"/>
    <sheet name="pcb holes" sheetId="1" r:id="rId2"/>
    <sheet name="pcb siz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H3" i="3"/>
  <c r="D24" i="3"/>
  <c r="H24" i="3" s="1"/>
  <c r="D23" i="3"/>
  <c r="F23" i="3" s="1"/>
  <c r="D22" i="3"/>
  <c r="F22" i="3" s="1"/>
  <c r="D21" i="3"/>
  <c r="H21" i="3" s="1"/>
  <c r="D20" i="3"/>
  <c r="H20" i="3" s="1"/>
  <c r="D19" i="3"/>
  <c r="H19" i="3" s="1"/>
  <c r="D18" i="3"/>
  <c r="H18" i="3" s="1"/>
  <c r="D17" i="3"/>
  <c r="H17" i="3" s="1"/>
  <c r="D16" i="3"/>
  <c r="F16" i="3" s="1"/>
  <c r="D15" i="3"/>
  <c r="F15" i="3" s="1"/>
  <c r="D14" i="3"/>
  <c r="H14" i="3" s="1"/>
  <c r="D13" i="3"/>
  <c r="F13" i="3" s="1"/>
  <c r="D12" i="3"/>
  <c r="H12" i="3" s="1"/>
  <c r="D11" i="3"/>
  <c r="H11" i="3" s="1"/>
  <c r="D10" i="3"/>
  <c r="H10" i="3" s="1"/>
  <c r="D9" i="3"/>
  <c r="H9" i="3" s="1"/>
  <c r="D8" i="3"/>
  <c r="F8" i="3" s="1"/>
  <c r="D7" i="3"/>
  <c r="F7" i="3" s="1"/>
  <c r="D6" i="3"/>
  <c r="F6" i="3" s="1"/>
  <c r="D4" i="3"/>
  <c r="F4" i="3" s="1"/>
  <c r="D5" i="3"/>
  <c r="F5" i="3" s="1"/>
  <c r="F20" i="3"/>
  <c r="F18" i="3"/>
  <c r="F12" i="3"/>
  <c r="F10" i="3"/>
  <c r="B3" i="1"/>
  <c r="C3" i="1"/>
  <c r="H5" i="3" l="1"/>
  <c r="H22" i="3"/>
  <c r="H23" i="3"/>
  <c r="H7" i="3"/>
  <c r="H8" i="3"/>
  <c r="H16" i="3"/>
  <c r="H13" i="3"/>
  <c r="H6" i="3"/>
  <c r="H15" i="3"/>
  <c r="F19" i="3"/>
  <c r="F21" i="3"/>
  <c r="H4" i="3"/>
  <c r="F11" i="3"/>
  <c r="F9" i="3"/>
  <c r="F24" i="3"/>
  <c r="F14" i="3"/>
  <c r="F17" i="3"/>
  <c r="F3" i="3"/>
  <c r="F26" i="3" l="1"/>
  <c r="F27" i="3" s="1"/>
  <c r="G15" i="3" l="1"/>
  <c r="G7" i="3"/>
  <c r="G14" i="3"/>
  <c r="G6" i="3"/>
  <c r="G21" i="3"/>
  <c r="G13" i="3"/>
  <c r="G5" i="3"/>
  <c r="G12" i="3"/>
  <c r="G4" i="3"/>
  <c r="G24" i="3"/>
  <c r="G16" i="3"/>
  <c r="G8" i="3"/>
  <c r="G22" i="3"/>
  <c r="G20" i="3"/>
  <c r="G19" i="3"/>
  <c r="G11" i="3"/>
  <c r="G3" i="3"/>
  <c r="G18" i="3"/>
  <c r="G10" i="3"/>
  <c r="G17" i="3"/>
  <c r="G9" i="3"/>
  <c r="G23" i="3"/>
</calcChain>
</file>

<file path=xl/sharedStrings.xml><?xml version="1.0" encoding="utf-8"?>
<sst xmlns="http://schemas.openxmlformats.org/spreadsheetml/2006/main" count="87" uniqueCount="87">
  <si>
    <t>midpoint</t>
  </si>
  <si>
    <t>dimensions</t>
  </si>
  <si>
    <t>hole-seg-a</t>
  </si>
  <si>
    <t>hole-seg-b</t>
  </si>
  <si>
    <t>hole-seg-c</t>
  </si>
  <si>
    <t>hole-seg-d</t>
  </si>
  <si>
    <t>hole-seg-e</t>
  </si>
  <si>
    <t>hole-seg-f</t>
  </si>
  <si>
    <t>hole-seg-g</t>
  </si>
  <si>
    <t>X (mm)</t>
  </si>
  <si>
    <t>Y (mm)</t>
  </si>
  <si>
    <t>hole-seg-a-tab-b</t>
  </si>
  <si>
    <t>hole-seg-a-tab-a</t>
  </si>
  <si>
    <t>hole-seg-a-tab-c</t>
  </si>
  <si>
    <t>hole-seg-b-tab-a</t>
  </si>
  <si>
    <t>hole-seg-b-tab-b</t>
  </si>
  <si>
    <t>hole-seg-b-tab-c</t>
  </si>
  <si>
    <t>hole-seg-c-tab-a</t>
  </si>
  <si>
    <t>hole-seg-c-tab-b</t>
  </si>
  <si>
    <t>hole-seg-c-tab-c</t>
  </si>
  <si>
    <t>hole-seg-d-tab-a</t>
  </si>
  <si>
    <t>hole-seg-d-tab-b</t>
  </si>
  <si>
    <t>hole-seg-d-tab-c</t>
  </si>
  <si>
    <t>hole-seg-e-tab-a</t>
  </si>
  <si>
    <t>hole-seg-e-tab-b</t>
  </si>
  <si>
    <t>hole-seg-e-tab-c</t>
  </si>
  <si>
    <t>hole-seg-f-tab-a</t>
  </si>
  <si>
    <t>hole-seg-f-tab-b</t>
  </si>
  <si>
    <t>hole-seg-f-tab-c</t>
  </si>
  <si>
    <t>hole-seg-g-tab-a</t>
  </si>
  <si>
    <t>hole-seg-g-tab-b</t>
  </si>
  <si>
    <t>hole-seg-g-tab-c</t>
  </si>
  <si>
    <t>hole-mount-a</t>
  </si>
  <si>
    <t>hole-mount-b</t>
  </si>
  <si>
    <t>hole-mount-c</t>
  </si>
  <si>
    <t>hole-mount-d</t>
  </si>
  <si>
    <t>hole-mount-e</t>
  </si>
  <si>
    <t>hole-mount-f</t>
  </si>
  <si>
    <t>hole-mount-g</t>
  </si>
  <si>
    <t>hole-mount-h</t>
  </si>
  <si>
    <t>hole-upper-inside-a</t>
  </si>
  <si>
    <t>hole-upper-inside-b</t>
  </si>
  <si>
    <t>hole-upper-inside-c</t>
  </si>
  <si>
    <t>hole-upper-inside-d</t>
  </si>
  <si>
    <t>hole-lower-inside-a</t>
  </si>
  <si>
    <t>hole-lower-inside-b</t>
  </si>
  <si>
    <t>hole-lower-inside-c</t>
  </si>
  <si>
    <t>hole-lower-inside-d</t>
  </si>
  <si>
    <t>width</t>
  </si>
  <si>
    <t>height</t>
  </si>
  <si>
    <t>mm</t>
  </si>
  <si>
    <t>pixel</t>
  </si>
  <si>
    <t>ppi</t>
  </si>
  <si>
    <t>L293D Stepper Push-Pull Motor Driver Controllers IC 16-Pin DIP-16 4.5V-36V</t>
  </si>
  <si>
    <t>Quantity</t>
  </si>
  <si>
    <t>RP2040-Pico Microcontroller</t>
  </si>
  <si>
    <t>5mm Flat Top LED Diode Lights (Clear Transparent Lens)</t>
  </si>
  <si>
    <t>Dupont Jumper Wire Cable Female Pin Connector 2.54mm</t>
  </si>
  <si>
    <t>Dupont 2 Plug Connector Housing</t>
  </si>
  <si>
    <t>ESP32 S2 Mini WIFI Microcontroller</t>
  </si>
  <si>
    <t>M1.7x8mm Thread Nickel Plated Round Head Self Tapping Screws</t>
  </si>
  <si>
    <t>M1.7x6mm Thread Nickel Plated Round Head Self Tapping Screws</t>
  </si>
  <si>
    <t>1u capacitor</t>
  </si>
  <si>
    <t>0.1u capacitor</t>
  </si>
  <si>
    <t>Micro 130 DC Motor Strong Magnetic Brushed Electric DC 3V -12V, 17g weight</t>
  </si>
  <si>
    <t>Self Adhesive Felt Sheet, Peel and Stick Felt Liner, A4 Size (8.3" x 11.8")</t>
  </si>
  <si>
    <t>Self Adhesive Felt Sheet, Peel and Stick, 2mm thick,  A4 Size (8.3" x 11.8")</t>
  </si>
  <si>
    <t>5V 0.3A Mini Size Black SPDT Slide Switch</t>
  </si>
  <si>
    <t xml:space="preserve">USB 3.1 Type C Connector Board, Serial Basic Breakout Female Connector </t>
  </si>
  <si>
    <t>M2x15mm Thread Nickel Plated Round Head Self Tapping Screws</t>
  </si>
  <si>
    <t>5mm 5 ohm photoresistor GL5539</t>
  </si>
  <si>
    <t>Large Paper Clips, Jumbo 2 inch smooth</t>
  </si>
  <si>
    <t>DC 5.1v 5A Power Supply</t>
  </si>
  <si>
    <t>Sub Total</t>
  </si>
  <si>
    <t>Unit cost</t>
  </si>
  <si>
    <t>PCB Digit</t>
  </si>
  <si>
    <t>PCB Controller</t>
  </si>
  <si>
    <t>Total</t>
  </si>
  <si>
    <t>Quantity per Package</t>
  </si>
  <si>
    <t>Items Per Package</t>
  </si>
  <si>
    <t>Item</t>
  </si>
  <si>
    <t>% of overall cost</t>
  </si>
  <si>
    <t>DHT11 (3 pin) temperature and humidity sensor</t>
  </si>
  <si>
    <t>Cost DIY</t>
  </si>
  <si>
    <t>DIY Total</t>
  </si>
  <si>
    <t>Tax</t>
  </si>
  <si>
    <t>DIY w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</si>
</sst>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44" fontId="0" fillId="0" borderId="0" xfId="1" applyFont="1" applyAlignment="1">
      <alignment horizontal="left" vertical="top" wrapText="1"/>
    </xf>
    <xf numFmtId="44" fontId="0" fillId="0" borderId="0" xfId="0" applyNumberFormat="1" applyAlignment="1">
      <alignment horizontal="left" vertical="top" wrapText="1"/>
    </xf>
    <xf numFmtId="0" fontId="0" fillId="0" borderId="0" xfId="0" applyAlignment="1">
      <alignment vertical="top"/>
    </xf>
    <xf numFmtId="166" fontId="0" fillId="0" borderId="0" xfId="2" applyNumberFormat="1" applyFon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44" fontId="0" fillId="0" borderId="0" xfId="1" applyFont="1"/>
    <xf numFmtId="44" fontId="0" fillId="0" borderId="0" xfId="1" applyFont="1" applyAlignment="1">
      <alignment vertical="top"/>
    </xf>
    <xf numFmtId="44" fontId="0" fillId="0" borderId="0" xfId="0" applyNumberFormat="1"/>
    <xf numFmtId="0" fontId="0" fillId="0" borderId="0" xfId="1" applyNumberFormat="1" applyFont="1" applyAlignment="1">
      <alignment horizontal="center" vertical="top" wrapText="1"/>
    </xf>
    <xf numFmtId="10" fontId="0" fillId="0" borderId="0" xfId="0" applyNumberFormat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864D-9499-42AA-A0EC-B9F90FB20DF1}">
  <dimension ref="A2:H29"/>
  <sheetViews>
    <sheetView tabSelected="1" topLeftCell="A13" zoomScale="175" zoomScaleNormal="175" workbookViewId="0">
      <selection activeCell="F28" sqref="F28"/>
    </sheetView>
  </sheetViews>
  <sheetFormatPr defaultRowHeight="14.5" x14ac:dyDescent="0.35"/>
  <cols>
    <col min="1" max="1" width="7.7265625" style="1" bestFit="1" customWidth="1"/>
    <col min="2" max="2" width="43.26953125" style="1" customWidth="1"/>
    <col min="3" max="3" width="9.6328125" style="1" customWidth="1"/>
    <col min="4" max="4" width="10.7265625" style="1" bestFit="1" customWidth="1"/>
    <col min="5" max="5" width="9.36328125" style="1" customWidth="1"/>
    <col min="6" max="6" width="8.1796875" style="1" bestFit="1" customWidth="1"/>
    <col min="7" max="7" width="10" style="4" bestFit="1" customWidth="1"/>
    <col min="8" max="8" width="10.26953125" bestFit="1" customWidth="1"/>
  </cols>
  <sheetData>
    <row r="2" spans="1:8" ht="33" customHeight="1" x14ac:dyDescent="0.35">
      <c r="A2" s="1" t="s">
        <v>54</v>
      </c>
      <c r="B2" s="1" t="s">
        <v>80</v>
      </c>
      <c r="C2" s="7" t="s">
        <v>79</v>
      </c>
      <c r="D2" s="7" t="s">
        <v>78</v>
      </c>
      <c r="E2" s="7" t="s">
        <v>74</v>
      </c>
      <c r="F2" s="7" t="s">
        <v>73</v>
      </c>
      <c r="G2" s="7" t="s">
        <v>81</v>
      </c>
      <c r="H2" s="7" t="s">
        <v>83</v>
      </c>
    </row>
    <row r="3" spans="1:8" x14ac:dyDescent="0.35">
      <c r="A3" s="11">
        <v>4</v>
      </c>
      <c r="B3" s="1" t="s">
        <v>55</v>
      </c>
      <c r="C3" s="7">
        <v>1</v>
      </c>
      <c r="D3" s="7">
        <v>2</v>
      </c>
      <c r="E3" s="2">
        <v>7</v>
      </c>
      <c r="F3" s="2">
        <f>D3*E3</f>
        <v>14</v>
      </c>
      <c r="G3" s="5">
        <f>F3/$F$26</f>
        <v>9.1219508725390364E-2</v>
      </c>
      <c r="H3" s="8">
        <f>ROUNDUP(D3,0)*E3</f>
        <v>14</v>
      </c>
    </row>
    <row r="4" spans="1:8" x14ac:dyDescent="0.35">
      <c r="A4" s="11">
        <v>1</v>
      </c>
      <c r="B4" s="1" t="s">
        <v>59</v>
      </c>
      <c r="C4" s="7">
        <v>1</v>
      </c>
      <c r="D4" s="7">
        <f>A4/C4</f>
        <v>1</v>
      </c>
      <c r="E4" s="2">
        <v>5</v>
      </c>
      <c r="F4" s="2">
        <f>D4*E4</f>
        <v>5</v>
      </c>
      <c r="G4" s="5">
        <f t="shared" ref="G4:G24" si="0">F4/$F$26</f>
        <v>3.2578395973353699E-2</v>
      </c>
      <c r="H4" s="9">
        <f t="shared" ref="H4:H24" si="1">ROUNDUP(D4,0)*E4</f>
        <v>5</v>
      </c>
    </row>
    <row r="5" spans="1:8" ht="29" x14ac:dyDescent="0.35">
      <c r="A5" s="11">
        <v>18</v>
      </c>
      <c r="B5" s="1" t="s">
        <v>53</v>
      </c>
      <c r="C5" s="7">
        <v>10</v>
      </c>
      <c r="D5" s="7">
        <f>A5/C5</f>
        <v>1.8</v>
      </c>
      <c r="E5" s="2">
        <v>8.99</v>
      </c>
      <c r="F5" s="2">
        <f>D5*E5</f>
        <v>16.182000000000002</v>
      </c>
      <c r="G5" s="5">
        <f t="shared" si="0"/>
        <v>0.10543672072816193</v>
      </c>
      <c r="H5" s="9">
        <f t="shared" si="1"/>
        <v>17.98</v>
      </c>
    </row>
    <row r="6" spans="1:8" ht="29" x14ac:dyDescent="0.35">
      <c r="A6" s="11">
        <v>30</v>
      </c>
      <c r="B6" s="1" t="s">
        <v>64</v>
      </c>
      <c r="C6" s="7">
        <v>10</v>
      </c>
      <c r="D6" s="7">
        <f>A6/C6</f>
        <v>3</v>
      </c>
      <c r="E6" s="2">
        <v>11.99</v>
      </c>
      <c r="F6" s="2">
        <f>D6*E6</f>
        <v>35.97</v>
      </c>
      <c r="G6" s="5">
        <f t="shared" si="0"/>
        <v>0.23436898063230652</v>
      </c>
      <c r="H6" s="9">
        <f t="shared" si="1"/>
        <v>35.97</v>
      </c>
    </row>
    <row r="7" spans="1:8" ht="29" x14ac:dyDescent="0.35">
      <c r="A7" s="11">
        <v>120</v>
      </c>
      <c r="B7" s="1" t="s">
        <v>56</v>
      </c>
      <c r="C7" s="7">
        <v>100</v>
      </c>
      <c r="D7" s="7">
        <f>A7/C7</f>
        <v>1.2</v>
      </c>
      <c r="E7" s="2">
        <v>6.99</v>
      </c>
      <c r="F7" s="2">
        <f>D7*E7</f>
        <v>8.3879999999999999</v>
      </c>
      <c r="G7" s="5">
        <f t="shared" si="0"/>
        <v>5.4653517084898171E-2</v>
      </c>
      <c r="H7" s="9">
        <f t="shared" si="1"/>
        <v>13.98</v>
      </c>
    </row>
    <row r="8" spans="1:8" ht="29" x14ac:dyDescent="0.35">
      <c r="A8" s="11">
        <v>2</v>
      </c>
      <c r="B8" s="1" t="s">
        <v>66</v>
      </c>
      <c r="C8" s="7">
        <v>4</v>
      </c>
      <c r="D8" s="7">
        <f t="shared" ref="D8:D24" si="2">A8/C8</f>
        <v>0.5</v>
      </c>
      <c r="E8" s="2">
        <v>4.99</v>
      </c>
      <c r="F8" s="2">
        <f>D8*E8</f>
        <v>2.4950000000000001</v>
      </c>
      <c r="G8" s="5">
        <f t="shared" si="0"/>
        <v>1.6256619590703496E-2</v>
      </c>
      <c r="H8" s="9">
        <f t="shared" si="1"/>
        <v>4.99</v>
      </c>
    </row>
    <row r="9" spans="1:8" ht="29" x14ac:dyDescent="0.35">
      <c r="A9" s="11">
        <v>2</v>
      </c>
      <c r="B9" s="1" t="s">
        <v>65</v>
      </c>
      <c r="C9" s="7">
        <v>10</v>
      </c>
      <c r="D9" s="7">
        <f t="shared" si="2"/>
        <v>0.2</v>
      </c>
      <c r="E9" s="2">
        <v>7.99</v>
      </c>
      <c r="F9" s="2">
        <f>D9*E9</f>
        <v>1.5980000000000001</v>
      </c>
      <c r="G9" s="5">
        <f t="shared" si="0"/>
        <v>1.0412055353083843E-2</v>
      </c>
      <c r="H9" s="9">
        <f t="shared" si="1"/>
        <v>7.99</v>
      </c>
    </row>
    <row r="10" spans="1:8" ht="29" x14ac:dyDescent="0.35">
      <c r="A10" s="11">
        <v>60</v>
      </c>
      <c r="B10" s="1" t="s">
        <v>57</v>
      </c>
      <c r="C10" s="7">
        <v>200</v>
      </c>
      <c r="D10" s="7">
        <f t="shared" si="2"/>
        <v>0.3</v>
      </c>
      <c r="E10" s="2">
        <v>6.99</v>
      </c>
      <c r="F10" s="2">
        <f>D10*E10</f>
        <v>2.097</v>
      </c>
      <c r="G10" s="5">
        <f t="shared" si="0"/>
        <v>1.3663379271224543E-2</v>
      </c>
      <c r="H10" s="9">
        <f t="shared" si="1"/>
        <v>6.99</v>
      </c>
    </row>
    <row r="11" spans="1:8" x14ac:dyDescent="0.35">
      <c r="A11" s="11">
        <v>30</v>
      </c>
      <c r="B11" s="1" t="s">
        <v>58</v>
      </c>
      <c r="C11" s="7">
        <v>200</v>
      </c>
      <c r="D11" s="7">
        <f t="shared" si="2"/>
        <v>0.15</v>
      </c>
      <c r="E11" s="2">
        <v>11.99</v>
      </c>
      <c r="F11" s="2">
        <f>D11*E11</f>
        <v>1.7985</v>
      </c>
      <c r="G11" s="5">
        <f t="shared" si="0"/>
        <v>1.1718449031615326E-2</v>
      </c>
      <c r="H11" s="9">
        <f t="shared" si="1"/>
        <v>11.99</v>
      </c>
    </row>
    <row r="12" spans="1:8" ht="29" x14ac:dyDescent="0.35">
      <c r="A12" s="11">
        <v>32</v>
      </c>
      <c r="B12" s="1" t="s">
        <v>69</v>
      </c>
      <c r="C12" s="7">
        <v>50</v>
      </c>
      <c r="D12" s="7">
        <f t="shared" si="2"/>
        <v>0.64</v>
      </c>
      <c r="E12" s="2">
        <v>7.49</v>
      </c>
      <c r="F12" s="2">
        <f>D12*E12</f>
        <v>4.7936000000000005</v>
      </c>
      <c r="G12" s="5">
        <f t="shared" si="0"/>
        <v>3.1233559787573664E-2</v>
      </c>
      <c r="H12" s="9">
        <f t="shared" si="1"/>
        <v>7.49</v>
      </c>
    </row>
    <row r="13" spans="1:8" ht="29" x14ac:dyDescent="0.35">
      <c r="A13" s="11">
        <v>32</v>
      </c>
      <c r="B13" s="1" t="s">
        <v>60</v>
      </c>
      <c r="C13" s="7">
        <v>100</v>
      </c>
      <c r="D13" s="7">
        <f t="shared" si="2"/>
        <v>0.32</v>
      </c>
      <c r="E13" s="2">
        <v>10.39</v>
      </c>
      <c r="F13" s="2">
        <f>D13*E13</f>
        <v>3.3248000000000002</v>
      </c>
      <c r="G13" s="5">
        <f t="shared" si="0"/>
        <v>2.1663330186441277E-2</v>
      </c>
      <c r="H13" s="9">
        <f t="shared" si="1"/>
        <v>10.39</v>
      </c>
    </row>
    <row r="14" spans="1:8" ht="29" x14ac:dyDescent="0.35">
      <c r="A14" s="11">
        <v>90</v>
      </c>
      <c r="B14" s="1" t="s">
        <v>61</v>
      </c>
      <c r="C14" s="7">
        <v>100</v>
      </c>
      <c r="D14" s="7">
        <f t="shared" si="2"/>
        <v>0.9</v>
      </c>
      <c r="E14" s="2">
        <v>9.99</v>
      </c>
      <c r="F14" s="2">
        <f>D14*E14</f>
        <v>8.9909999999999997</v>
      </c>
      <c r="G14" s="5">
        <f t="shared" si="0"/>
        <v>5.8582471639284622E-2</v>
      </c>
      <c r="H14" s="9">
        <f t="shared" si="1"/>
        <v>9.99</v>
      </c>
    </row>
    <row r="15" spans="1:8" x14ac:dyDescent="0.35">
      <c r="A15" s="11">
        <v>5</v>
      </c>
      <c r="B15" s="1" t="s">
        <v>62</v>
      </c>
      <c r="C15" s="7">
        <v>80</v>
      </c>
      <c r="D15" s="7">
        <f t="shared" si="2"/>
        <v>6.25E-2</v>
      </c>
      <c r="E15" s="2">
        <v>6.99</v>
      </c>
      <c r="F15" s="2">
        <f>D15*E15</f>
        <v>0.43687500000000001</v>
      </c>
      <c r="G15" s="5">
        <f t="shared" si="0"/>
        <v>2.8465373481717797E-3</v>
      </c>
      <c r="H15" s="9">
        <f t="shared" si="1"/>
        <v>6.99</v>
      </c>
    </row>
    <row r="16" spans="1:8" x14ac:dyDescent="0.35">
      <c r="A16" s="11">
        <v>5</v>
      </c>
      <c r="B16" s="1" t="s">
        <v>63</v>
      </c>
      <c r="C16" s="7">
        <v>25</v>
      </c>
      <c r="D16" s="7">
        <f t="shared" si="2"/>
        <v>0.2</v>
      </c>
      <c r="E16" s="2">
        <v>5.5</v>
      </c>
      <c r="F16" s="2">
        <f>D16*E16</f>
        <v>1.1000000000000001</v>
      </c>
      <c r="G16" s="5">
        <f t="shared" si="0"/>
        <v>7.1672471141378145E-3</v>
      </c>
      <c r="H16" s="9">
        <f t="shared" si="1"/>
        <v>5.5</v>
      </c>
    </row>
    <row r="17" spans="1:8" x14ac:dyDescent="0.35">
      <c r="A17" s="11">
        <v>1</v>
      </c>
      <c r="B17" s="1" t="s">
        <v>70</v>
      </c>
      <c r="C17" s="7">
        <v>20</v>
      </c>
      <c r="D17" s="7">
        <f t="shared" si="2"/>
        <v>0.05</v>
      </c>
      <c r="E17" s="2">
        <v>5.49</v>
      </c>
      <c r="F17" s="2">
        <f>D17*E17</f>
        <v>0.27450000000000002</v>
      </c>
      <c r="G17" s="5">
        <f t="shared" si="0"/>
        <v>1.7885539389371184E-3</v>
      </c>
      <c r="H17" s="9">
        <f t="shared" si="1"/>
        <v>5.49</v>
      </c>
    </row>
    <row r="18" spans="1:8" x14ac:dyDescent="0.35">
      <c r="A18" s="11">
        <v>1</v>
      </c>
      <c r="B18" s="1" t="s">
        <v>82</v>
      </c>
      <c r="C18" s="7">
        <v>10</v>
      </c>
      <c r="D18" s="7">
        <f t="shared" si="2"/>
        <v>0.1</v>
      </c>
      <c r="E18" s="2">
        <v>12.99</v>
      </c>
      <c r="F18" s="2">
        <f>D18*E18</f>
        <v>1.2990000000000002</v>
      </c>
      <c r="G18" s="5">
        <f t="shared" si="0"/>
        <v>8.4638672738772923E-3</v>
      </c>
      <c r="H18" s="9">
        <f t="shared" si="1"/>
        <v>12.99</v>
      </c>
    </row>
    <row r="19" spans="1:8" x14ac:dyDescent="0.35">
      <c r="A19" s="11">
        <v>2</v>
      </c>
      <c r="B19" s="1" t="s">
        <v>67</v>
      </c>
      <c r="C19" s="7">
        <v>20</v>
      </c>
      <c r="D19" s="7">
        <f t="shared" si="2"/>
        <v>0.1</v>
      </c>
      <c r="E19" s="2">
        <v>6.89</v>
      </c>
      <c r="F19" s="2">
        <f>D19*E19</f>
        <v>0.68900000000000006</v>
      </c>
      <c r="G19" s="5">
        <f t="shared" si="0"/>
        <v>4.4893029651281403E-3</v>
      </c>
      <c r="H19" s="9">
        <f t="shared" si="1"/>
        <v>6.89</v>
      </c>
    </row>
    <row r="20" spans="1:8" ht="29" x14ac:dyDescent="0.35">
      <c r="A20" s="11">
        <v>1</v>
      </c>
      <c r="B20" s="1" t="s">
        <v>68</v>
      </c>
      <c r="C20" s="7">
        <v>10</v>
      </c>
      <c r="D20" s="7">
        <f t="shared" si="2"/>
        <v>0.1</v>
      </c>
      <c r="E20" s="2">
        <v>8.59</v>
      </c>
      <c r="F20" s="2">
        <f>D20*E20</f>
        <v>0.85899999999999999</v>
      </c>
      <c r="G20" s="5">
        <f t="shared" si="0"/>
        <v>5.596968428222166E-3</v>
      </c>
      <c r="H20" s="9">
        <f t="shared" si="1"/>
        <v>8.59</v>
      </c>
    </row>
    <row r="21" spans="1:8" x14ac:dyDescent="0.35">
      <c r="A21" s="11">
        <v>10</v>
      </c>
      <c r="B21" s="1" t="s">
        <v>71</v>
      </c>
      <c r="C21" s="7">
        <v>300</v>
      </c>
      <c r="D21" s="7">
        <f t="shared" si="2"/>
        <v>3.3333333333333333E-2</v>
      </c>
      <c r="E21" s="2">
        <v>8.99</v>
      </c>
      <c r="F21" s="2">
        <f>D21*E21</f>
        <v>0.29966666666666669</v>
      </c>
      <c r="G21" s="5">
        <f t="shared" si="0"/>
        <v>1.9525318653363319E-3</v>
      </c>
      <c r="H21" s="9">
        <f t="shared" si="1"/>
        <v>8.99</v>
      </c>
    </row>
    <row r="22" spans="1:8" x14ac:dyDescent="0.35">
      <c r="A22" s="11">
        <v>1</v>
      </c>
      <c r="B22" s="1" t="s">
        <v>72</v>
      </c>
      <c r="C22" s="7">
        <v>1</v>
      </c>
      <c r="D22" s="7">
        <f t="shared" si="2"/>
        <v>1</v>
      </c>
      <c r="E22" s="2">
        <v>12.99</v>
      </c>
      <c r="F22" s="2">
        <f>D22*E22</f>
        <v>12.99</v>
      </c>
      <c r="G22" s="5">
        <f t="shared" si="0"/>
        <v>8.4638672738772916E-2</v>
      </c>
      <c r="H22" s="9">
        <f t="shared" si="1"/>
        <v>12.99</v>
      </c>
    </row>
    <row r="23" spans="1:8" x14ac:dyDescent="0.35">
      <c r="A23" s="11">
        <v>4</v>
      </c>
      <c r="B23" s="1" t="s">
        <v>75</v>
      </c>
      <c r="C23" s="7">
        <v>5</v>
      </c>
      <c r="D23" s="7">
        <f t="shared" si="2"/>
        <v>0.8</v>
      </c>
      <c r="E23" s="2">
        <v>30.89</v>
      </c>
      <c r="F23" s="2">
        <f>D23*E23</f>
        <v>24.712000000000003</v>
      </c>
      <c r="G23" s="5">
        <f t="shared" si="0"/>
        <v>0.16101546425870336</v>
      </c>
      <c r="H23" s="9">
        <f t="shared" si="1"/>
        <v>30.89</v>
      </c>
    </row>
    <row r="24" spans="1:8" x14ac:dyDescent="0.35">
      <c r="A24" s="11">
        <v>1</v>
      </c>
      <c r="B24" s="1" t="s">
        <v>76</v>
      </c>
      <c r="C24" s="7">
        <v>5</v>
      </c>
      <c r="D24" s="7">
        <f t="shared" si="2"/>
        <v>0.2</v>
      </c>
      <c r="E24" s="2">
        <v>30.89</v>
      </c>
      <c r="F24" s="2">
        <f>D24*E24</f>
        <v>6.1780000000000008</v>
      </c>
      <c r="G24" s="5">
        <f t="shared" si="0"/>
        <v>4.025386606467584E-2</v>
      </c>
      <c r="H24" s="9">
        <f t="shared" si="1"/>
        <v>30.89</v>
      </c>
    </row>
    <row r="26" spans="1:8" x14ac:dyDescent="0.35">
      <c r="A26" s="3"/>
      <c r="B26" s="1" t="s">
        <v>77</v>
      </c>
      <c r="F26" s="3">
        <f>SUM(F3:F24)</f>
        <v>153.47594166666664</v>
      </c>
    </row>
    <row r="27" spans="1:8" x14ac:dyDescent="0.35">
      <c r="A27" s="3"/>
      <c r="B27" s="1" t="s">
        <v>85</v>
      </c>
      <c r="E27" s="12">
        <v>8.7999999999999995E-2</v>
      </c>
      <c r="F27" s="3">
        <f>(F26*E27)+F26</f>
        <v>166.98182453333331</v>
      </c>
    </row>
    <row r="28" spans="1:8" x14ac:dyDescent="0.35">
      <c r="B28" s="1" t="s">
        <v>84</v>
      </c>
      <c r="E28" s="3"/>
      <c r="F28" s="3">
        <f>SUM(H3:H24)</f>
        <v>276.97000000000003</v>
      </c>
      <c r="G28" s="6"/>
      <c r="H28" s="10"/>
    </row>
    <row r="29" spans="1:8" x14ac:dyDescent="0.35">
      <c r="B29" s="1" t="s">
        <v>86</v>
      </c>
      <c r="F29" s="3">
        <f>(F28*E27)+F28</f>
        <v>301.34336000000002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784A-BF41-46B1-A97B-FD8D65842B55}">
  <dimension ref="A1:C58"/>
  <sheetViews>
    <sheetView topLeftCell="A33" zoomScale="145" zoomScaleNormal="145" workbookViewId="0">
      <selection activeCell="E44" sqref="E44"/>
    </sheetView>
  </sheetViews>
  <sheetFormatPr defaultRowHeight="14.5" x14ac:dyDescent="0.35"/>
  <cols>
    <col min="1" max="1" width="16.7265625" bestFit="1" customWidth="1"/>
  </cols>
  <sheetData>
    <row r="1" spans="1:3" x14ac:dyDescent="0.35">
      <c r="B1" t="s">
        <v>9</v>
      </c>
      <c r="C1" t="s">
        <v>10</v>
      </c>
    </row>
    <row r="2" spans="1:3" x14ac:dyDescent="0.35">
      <c r="A2" t="s">
        <v>1</v>
      </c>
      <c r="B2">
        <v>94</v>
      </c>
      <c r="C2">
        <v>154</v>
      </c>
    </row>
    <row r="3" spans="1:3" x14ac:dyDescent="0.35">
      <c r="A3" t="s">
        <v>0</v>
      </c>
      <c r="B3">
        <f>B2/2*-1</f>
        <v>-47</v>
      </c>
      <c r="C3">
        <f>C2/2</f>
        <v>77</v>
      </c>
    </row>
    <row r="5" spans="1:3" x14ac:dyDescent="0.35">
      <c r="A5" t="s">
        <v>2</v>
      </c>
      <c r="B5">
        <v>-2.4</v>
      </c>
      <c r="C5">
        <v>60.5</v>
      </c>
    </row>
    <row r="6" spans="1:3" x14ac:dyDescent="0.35">
      <c r="A6" t="s">
        <v>3</v>
      </c>
      <c r="B6">
        <v>-33.9</v>
      </c>
      <c r="C6">
        <v>31.6</v>
      </c>
    </row>
    <row r="7" spans="1:3" x14ac:dyDescent="0.35">
      <c r="A7" t="s">
        <v>4</v>
      </c>
      <c r="B7">
        <v>-28.96</v>
      </c>
      <c r="C7">
        <v>-29.92</v>
      </c>
    </row>
    <row r="8" spans="1:3" x14ac:dyDescent="0.35">
      <c r="A8" t="s">
        <v>5</v>
      </c>
      <c r="B8">
        <v>7.3</v>
      </c>
      <c r="C8">
        <v>-61.92</v>
      </c>
    </row>
    <row r="9" spans="1:3" x14ac:dyDescent="0.35">
      <c r="A9" t="s">
        <v>6</v>
      </c>
      <c r="B9">
        <v>31.74</v>
      </c>
      <c r="C9">
        <v>-24.52</v>
      </c>
    </row>
    <row r="10" spans="1:3" x14ac:dyDescent="0.35">
      <c r="A10" t="s">
        <v>7</v>
      </c>
      <c r="B10">
        <v>27</v>
      </c>
      <c r="C10">
        <v>29.4</v>
      </c>
    </row>
    <row r="11" spans="1:3" x14ac:dyDescent="0.35">
      <c r="A11" t="s">
        <v>8</v>
      </c>
      <c r="B11">
        <v>-2.4</v>
      </c>
      <c r="C11">
        <v>0.1</v>
      </c>
    </row>
    <row r="13" spans="1:3" x14ac:dyDescent="0.35">
      <c r="A13" t="s">
        <v>12</v>
      </c>
      <c r="B13">
        <v>-14.4</v>
      </c>
      <c r="C13">
        <v>61</v>
      </c>
    </row>
    <row r="14" spans="1:3" x14ac:dyDescent="0.35">
      <c r="A14" t="s">
        <v>11</v>
      </c>
      <c r="B14">
        <v>18.34</v>
      </c>
      <c r="C14">
        <v>63</v>
      </c>
    </row>
    <row r="15" spans="1:3" x14ac:dyDescent="0.35">
      <c r="A15" t="s">
        <v>13</v>
      </c>
      <c r="B15">
        <v>10.59</v>
      </c>
      <c r="C15">
        <v>39.21</v>
      </c>
    </row>
    <row r="17" spans="1:3" x14ac:dyDescent="0.35">
      <c r="A17" t="s">
        <v>14</v>
      </c>
      <c r="B17">
        <v>-34.65</v>
      </c>
      <c r="C17">
        <v>19.62</v>
      </c>
    </row>
    <row r="18" spans="1:3" x14ac:dyDescent="0.35">
      <c r="A18" t="s">
        <v>15</v>
      </c>
      <c r="B18">
        <v>-36.69</v>
      </c>
      <c r="C18">
        <v>52.36</v>
      </c>
    </row>
    <row r="19" spans="1:3" x14ac:dyDescent="0.35">
      <c r="A19" t="s">
        <v>16</v>
      </c>
      <c r="B19">
        <v>-12.83</v>
      </c>
      <c r="C19">
        <v>44.62</v>
      </c>
    </row>
    <row r="21" spans="1:3" x14ac:dyDescent="0.35">
      <c r="A21" t="s">
        <v>17</v>
      </c>
      <c r="B21">
        <v>-40.950000000000003</v>
      </c>
      <c r="C21">
        <v>-29.19</v>
      </c>
    </row>
    <row r="22" spans="1:3" x14ac:dyDescent="0.35">
      <c r="A22" t="s">
        <v>18</v>
      </c>
      <c r="B22">
        <v>-8.1999999999999993</v>
      </c>
      <c r="C22">
        <v>-27.15</v>
      </c>
    </row>
    <row r="23" spans="1:3" x14ac:dyDescent="0.35">
      <c r="A23" t="s">
        <v>19</v>
      </c>
      <c r="B23">
        <v>-15.95</v>
      </c>
      <c r="C23">
        <v>-51.02</v>
      </c>
    </row>
    <row r="25" spans="1:3" x14ac:dyDescent="0.35">
      <c r="A25" t="s">
        <v>20</v>
      </c>
      <c r="B25">
        <v>6.57</v>
      </c>
      <c r="C25">
        <v>-73.92</v>
      </c>
    </row>
    <row r="26" spans="1:3" x14ac:dyDescent="0.35">
      <c r="A26" t="s">
        <v>21</v>
      </c>
      <c r="B26">
        <v>4.53</v>
      </c>
      <c r="C26">
        <v>-41.17</v>
      </c>
    </row>
    <row r="27" spans="1:3" x14ac:dyDescent="0.35">
      <c r="A27" t="s">
        <v>22</v>
      </c>
      <c r="B27">
        <v>28.39</v>
      </c>
      <c r="C27">
        <v>-48.92</v>
      </c>
    </row>
    <row r="29" spans="1:3" x14ac:dyDescent="0.35">
      <c r="A29" t="s">
        <v>23</v>
      </c>
      <c r="B29">
        <v>43.73</v>
      </c>
      <c r="C29">
        <v>-25.37</v>
      </c>
    </row>
    <row r="30" spans="1:3" x14ac:dyDescent="0.35">
      <c r="A30" t="s">
        <v>24</v>
      </c>
      <c r="B30">
        <v>10.99</v>
      </c>
      <c r="C30">
        <v>-27.4</v>
      </c>
    </row>
    <row r="31" spans="1:3" x14ac:dyDescent="0.35">
      <c r="A31" t="s">
        <v>25</v>
      </c>
      <c r="B31">
        <v>18.739999999999998</v>
      </c>
      <c r="C31">
        <v>-3.54</v>
      </c>
    </row>
    <row r="33" spans="1:3" x14ac:dyDescent="0.35">
      <c r="A33" t="s">
        <v>26</v>
      </c>
      <c r="B33">
        <v>27.8</v>
      </c>
      <c r="C33">
        <v>41.38</v>
      </c>
    </row>
    <row r="34" spans="1:3" x14ac:dyDescent="0.35">
      <c r="A34" t="s">
        <v>27</v>
      </c>
      <c r="B34">
        <v>29.84</v>
      </c>
      <c r="C34">
        <v>8.6300000000000008</v>
      </c>
    </row>
    <row r="35" spans="1:3" x14ac:dyDescent="0.35">
      <c r="A35" t="s">
        <v>28</v>
      </c>
      <c r="B35">
        <v>5.98</v>
      </c>
      <c r="C35">
        <v>16.38</v>
      </c>
    </row>
    <row r="37" spans="1:3" x14ac:dyDescent="0.35">
      <c r="A37" t="s">
        <v>29</v>
      </c>
      <c r="B37">
        <v>9.6199999999999992</v>
      </c>
      <c r="C37">
        <v>-0.95</v>
      </c>
    </row>
    <row r="38" spans="1:3" x14ac:dyDescent="0.35">
      <c r="A38" t="s">
        <v>30</v>
      </c>
      <c r="B38">
        <v>-23.12</v>
      </c>
      <c r="C38">
        <v>-2.99</v>
      </c>
    </row>
    <row r="39" spans="1:3" x14ac:dyDescent="0.35">
      <c r="A39" t="s">
        <v>31</v>
      </c>
      <c r="B39">
        <v>-15.37</v>
      </c>
      <c r="C39">
        <v>20.87</v>
      </c>
    </row>
    <row r="41" spans="1:3" x14ac:dyDescent="0.35">
      <c r="A41" t="s">
        <v>32</v>
      </c>
      <c r="B41">
        <v>-41.5</v>
      </c>
      <c r="C41">
        <v>74</v>
      </c>
    </row>
    <row r="42" spans="1:3" x14ac:dyDescent="0.35">
      <c r="A42" t="s">
        <v>33</v>
      </c>
      <c r="B42">
        <v>41.5</v>
      </c>
      <c r="C42">
        <v>74</v>
      </c>
    </row>
    <row r="43" spans="1:3" x14ac:dyDescent="0.35">
      <c r="A43" t="s">
        <v>34</v>
      </c>
      <c r="B43">
        <v>-41.5</v>
      </c>
      <c r="C43">
        <v>0</v>
      </c>
    </row>
    <row r="44" spans="1:3" x14ac:dyDescent="0.35">
      <c r="A44" t="s">
        <v>35</v>
      </c>
      <c r="B44">
        <v>41.5</v>
      </c>
      <c r="C44">
        <v>0</v>
      </c>
    </row>
    <row r="45" spans="1:3" x14ac:dyDescent="0.35">
      <c r="A45" t="s">
        <v>36</v>
      </c>
      <c r="B45">
        <v>-41.5</v>
      </c>
      <c r="C45">
        <v>-65</v>
      </c>
    </row>
    <row r="46" spans="1:3" x14ac:dyDescent="0.35">
      <c r="A46" t="s">
        <v>37</v>
      </c>
      <c r="B46">
        <v>41.5</v>
      </c>
      <c r="C46">
        <v>-65</v>
      </c>
    </row>
    <row r="47" spans="1:3" x14ac:dyDescent="0.35">
      <c r="A47" t="s">
        <v>38</v>
      </c>
      <c r="B47">
        <v>-41.5</v>
      </c>
      <c r="C47">
        <v>-95.5</v>
      </c>
    </row>
    <row r="48" spans="1:3" x14ac:dyDescent="0.35">
      <c r="A48" t="s">
        <v>39</v>
      </c>
      <c r="B48">
        <v>41.5</v>
      </c>
      <c r="C48">
        <v>-95.5</v>
      </c>
    </row>
    <row r="50" spans="1:3" x14ac:dyDescent="0.35">
      <c r="A50" t="s">
        <v>40</v>
      </c>
      <c r="B50">
        <v>-25</v>
      </c>
      <c r="C50">
        <v>50</v>
      </c>
    </row>
    <row r="51" spans="1:3" x14ac:dyDescent="0.35">
      <c r="A51" t="s">
        <v>41</v>
      </c>
      <c r="B51">
        <v>15</v>
      </c>
      <c r="C51">
        <v>50</v>
      </c>
    </row>
    <row r="52" spans="1:3" x14ac:dyDescent="0.35">
      <c r="A52" t="s">
        <v>42</v>
      </c>
      <c r="B52">
        <v>-21</v>
      </c>
      <c r="C52">
        <v>10</v>
      </c>
    </row>
    <row r="53" spans="1:3" x14ac:dyDescent="0.35">
      <c r="A53" t="s">
        <v>43</v>
      </c>
      <c r="B53">
        <v>19</v>
      </c>
      <c r="C53">
        <v>10</v>
      </c>
    </row>
    <row r="55" spans="1:3" x14ac:dyDescent="0.35">
      <c r="A55" t="s">
        <v>44</v>
      </c>
      <c r="B55">
        <v>19</v>
      </c>
      <c r="C55">
        <v>-10</v>
      </c>
    </row>
    <row r="56" spans="1:3" x14ac:dyDescent="0.35">
      <c r="A56" t="s">
        <v>45</v>
      </c>
      <c r="B56">
        <v>-21</v>
      </c>
      <c r="C56">
        <v>-10</v>
      </c>
    </row>
    <row r="57" spans="1:3" x14ac:dyDescent="0.35">
      <c r="A57" t="s">
        <v>46</v>
      </c>
      <c r="B57">
        <v>15</v>
      </c>
      <c r="C57">
        <v>-50</v>
      </c>
    </row>
    <row r="58" spans="1:3" x14ac:dyDescent="0.35">
      <c r="A58" t="s">
        <v>47</v>
      </c>
      <c r="B58">
        <v>-25</v>
      </c>
      <c r="C58">
        <v>-50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7868-2649-4FF4-8F97-4930AD143475}">
  <dimension ref="A1:C5"/>
  <sheetViews>
    <sheetView workbookViewId="0">
      <selection activeCell="D37" sqref="D37"/>
    </sheetView>
  </sheetViews>
  <sheetFormatPr defaultRowHeight="14.5" x14ac:dyDescent="0.35"/>
  <sheetData>
    <row r="1" spans="1:3" x14ac:dyDescent="0.35">
      <c r="B1" t="s">
        <v>50</v>
      </c>
      <c r="C1" t="s">
        <v>51</v>
      </c>
    </row>
    <row r="2" spans="1:3" x14ac:dyDescent="0.35">
      <c r="A2" t="s">
        <v>48</v>
      </c>
      <c r="B2">
        <v>90</v>
      </c>
      <c r="C2">
        <v>340</v>
      </c>
    </row>
    <row r="3" spans="1:3" x14ac:dyDescent="0.35">
      <c r="A3" t="s">
        <v>49</v>
      </c>
      <c r="B3">
        <v>176</v>
      </c>
      <c r="C3">
        <v>666</v>
      </c>
    </row>
    <row r="5" spans="1:3" x14ac:dyDescent="0.35">
      <c r="A5" t="s">
        <v>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pcb holes</vt:lpstr>
      <vt:lpstr>pcb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Beman</dc:creator>
  <cp:lastModifiedBy>Jeff Beman</cp:lastModifiedBy>
  <dcterms:created xsi:type="dcterms:W3CDTF">2024-04-11T16:28:21Z</dcterms:created>
  <dcterms:modified xsi:type="dcterms:W3CDTF">2024-05-26T05:27:08Z</dcterms:modified>
</cp:coreProperties>
</file>