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B240B59-9B6B-4EA8-B739-FA5EA2E9FE18}" xr6:coauthVersionLast="36" xr6:coauthVersionMax="36" xr10:uidLastSave="{00000000-0000-0000-0000-000000000000}"/>
  <bookViews>
    <workbookView xWindow="0" yWindow="0" windowWidth="28800" windowHeight="12036" firstSheet="2" activeTab="2" xr2:uid="{00000000-000D-0000-FFFF-FFFF00000000}"/>
  </bookViews>
  <sheets>
    <sheet name="Thông số máy" sheetId="4" state="hidden" r:id="rId1"/>
    <sheet name="QT-V1" sheetId="6" state="hidden" r:id="rId2"/>
    <sheet name="QTCN Mới" sheetId="7" r:id="rId3"/>
  </sheets>
  <definedNames>
    <definedName name="HD.L540" localSheetId="0">'Thông số máy'!#REF!</definedName>
    <definedName name="HD.L540">#REF!</definedName>
    <definedName name="_xlnm.Print_Area" localSheetId="2">'QTCN Mới'!$B$1:$P$73</definedName>
    <definedName name="_xlnm.Print_Area" localSheetId="1">'QT-V1'!$A$2:$P$65</definedName>
  </definedNames>
  <calcPr calcId="191029"/>
</workbook>
</file>

<file path=xl/calcChain.xml><?xml version="1.0" encoding="utf-8"?>
<calcChain xmlns="http://schemas.openxmlformats.org/spreadsheetml/2006/main">
  <c r="E31" i="7" l="1"/>
  <c r="D31" i="7"/>
  <c r="D41" i="7" l="1"/>
  <c r="D43" i="7"/>
  <c r="D42" i="7"/>
  <c r="D44" i="7"/>
  <c r="D46" i="7"/>
  <c r="D45" i="7"/>
  <c r="L7" i="7"/>
  <c r="G62" i="7" l="1"/>
  <c r="G63" i="7"/>
  <c r="G64" i="7"/>
  <c r="G65" i="7"/>
  <c r="G66" i="7"/>
  <c r="G67" i="7"/>
  <c r="G68" i="7"/>
  <c r="G57" i="7"/>
  <c r="G58" i="7"/>
  <c r="G59" i="7"/>
  <c r="G60" i="7"/>
  <c r="G61" i="7"/>
  <c r="L56" i="7"/>
  <c r="B1" i="7" l="1"/>
  <c r="C1" i="7" s="1"/>
  <c r="D1" i="7" s="1"/>
  <c r="E1" i="7" s="1"/>
  <c r="F1" i="7" s="1"/>
  <c r="I1" i="7" s="1"/>
  <c r="J1" i="7" s="1"/>
  <c r="K1" i="7" s="1"/>
  <c r="L1" i="7" s="1"/>
  <c r="M1" i="7" s="1"/>
  <c r="P1" i="7" s="1"/>
  <c r="I48" i="6" l="1"/>
  <c r="L44" i="6" l="1"/>
  <c r="K44" i="6"/>
  <c r="J44" i="6"/>
  <c r="E51" i="6"/>
  <c r="L39" i="6" l="1"/>
  <c r="L40" i="6"/>
  <c r="L41" i="6"/>
  <c r="L42" i="6"/>
  <c r="L43" i="6"/>
  <c r="L38" i="6"/>
  <c r="L37" i="6"/>
  <c r="K39" i="6"/>
  <c r="K40" i="6"/>
  <c r="K41" i="6"/>
  <c r="K42" i="6"/>
  <c r="K43" i="6"/>
  <c r="K38" i="6"/>
  <c r="K37" i="6"/>
  <c r="J39" i="6"/>
  <c r="J40" i="6"/>
  <c r="J41" i="6"/>
  <c r="J42" i="6"/>
  <c r="J43" i="6"/>
  <c r="J38" i="6"/>
  <c r="J37" i="6"/>
  <c r="E27" i="6" l="1"/>
  <c r="D27" i="6"/>
  <c r="K51" i="6" s="1"/>
  <c r="D29" i="6" l="1"/>
  <c r="E29" i="6"/>
  <c r="Y105" i="6"/>
  <c r="Z115" i="6" s="1"/>
  <c r="Y93" i="6"/>
  <c r="Z100" i="6" s="1"/>
  <c r="L46" i="6"/>
  <c r="K46" i="6"/>
  <c r="J46" i="6"/>
  <c r="L45" i="6"/>
  <c r="K45" i="6"/>
  <c r="J45" i="6"/>
  <c r="Z48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L7" i="6"/>
  <c r="V6" i="6"/>
  <c r="V5" i="6"/>
  <c r="V4" i="6"/>
  <c r="V3" i="6"/>
  <c r="V2" i="6"/>
  <c r="B1" i="6"/>
  <c r="C1" i="6" s="1"/>
  <c r="D1" i="6" s="1"/>
  <c r="E1" i="6" s="1"/>
  <c r="F1" i="6" s="1"/>
  <c r="I1" i="6" s="1"/>
  <c r="J1" i="6" s="1"/>
  <c r="K1" i="6" s="1"/>
  <c r="L1" i="6" s="1"/>
  <c r="M1" i="6" s="1"/>
  <c r="P1" i="6" s="1"/>
  <c r="Z110" i="6" l="1"/>
  <c r="AA110" i="6" s="1"/>
  <c r="Z112" i="6"/>
  <c r="AA112" i="6" s="1"/>
  <c r="Z105" i="6"/>
  <c r="AA105" i="6" s="1"/>
  <c r="Z114" i="6"/>
  <c r="AA114" i="6" s="1"/>
  <c r="Z107" i="6"/>
  <c r="AA107" i="6" s="1"/>
  <c r="Z93" i="6"/>
  <c r="Z101" i="6"/>
  <c r="AA101" i="6" s="1"/>
  <c r="Z95" i="6"/>
  <c r="AA95" i="6" s="1"/>
  <c r="Z97" i="6"/>
  <c r="AA97" i="6" s="1"/>
  <c r="Z99" i="6"/>
  <c r="AA86" i="6"/>
  <c r="AA88" i="6"/>
  <c r="AA58" i="6"/>
  <c r="AA63" i="6"/>
  <c r="AA65" i="6"/>
  <c r="Z45" i="6"/>
  <c r="AA45" i="6" s="1"/>
  <c r="Z47" i="6"/>
  <c r="AA47" i="6" s="1"/>
  <c r="Z40" i="6"/>
  <c r="AA40" i="6" s="1"/>
  <c r="Z50" i="6"/>
  <c r="AA50" i="6" s="1"/>
  <c r="Z42" i="6"/>
  <c r="AA42" i="6" s="1"/>
  <c r="AA48" i="6"/>
  <c r="AA79" i="6"/>
  <c r="AA53" i="6"/>
  <c r="AA61" i="6"/>
  <c r="AA89" i="6"/>
  <c r="AA115" i="6"/>
  <c r="AA66" i="6"/>
  <c r="AA82" i="6"/>
  <c r="AA90" i="6"/>
  <c r="AA56" i="6"/>
  <c r="AA84" i="6"/>
  <c r="AA100" i="6"/>
  <c r="Z49" i="6"/>
  <c r="AA49" i="6" s="1"/>
  <c r="AA70" i="6"/>
  <c r="AA72" i="6"/>
  <c r="AA74" i="6"/>
  <c r="AA76" i="6"/>
  <c r="AA78" i="6"/>
  <c r="Z94" i="6"/>
  <c r="AA94" i="6" s="1"/>
  <c r="Z96" i="6"/>
  <c r="AA96" i="6" s="1"/>
  <c r="Z98" i="6"/>
  <c r="AA98" i="6" s="1"/>
  <c r="Z102" i="6"/>
  <c r="AA102" i="6" s="1"/>
  <c r="AA93" i="6"/>
  <c r="AA99" i="6"/>
  <c r="Z41" i="6"/>
  <c r="AA41" i="6" s="1"/>
  <c r="Z44" i="6"/>
  <c r="AA44" i="6" s="1"/>
  <c r="Z46" i="6"/>
  <c r="AA46" i="6" s="1"/>
  <c r="AA57" i="6"/>
  <c r="AA60" i="6"/>
  <c r="AA62" i="6"/>
  <c r="AA64" i="6"/>
  <c r="AA81" i="6"/>
  <c r="AA83" i="6"/>
  <c r="AA85" i="6"/>
  <c r="AA87" i="6"/>
  <c r="Z106" i="6"/>
  <c r="AA106" i="6" s="1"/>
  <c r="Z108" i="6"/>
  <c r="AA108" i="6" s="1"/>
  <c r="Z111" i="6"/>
  <c r="AA111" i="6" s="1"/>
  <c r="Z113" i="6"/>
  <c r="AA113" i="6" s="1"/>
  <c r="AA71" i="6"/>
  <c r="AA73" i="6"/>
  <c r="AA75" i="6"/>
  <c r="AA77" i="6"/>
</calcChain>
</file>

<file path=xl/sharedStrings.xml><?xml version="1.0" encoding="utf-8"?>
<sst xmlns="http://schemas.openxmlformats.org/spreadsheetml/2006/main" count="812" uniqueCount="423">
  <si>
    <t>QUY TRÌNH CÔNG  NGHỆ
SẢN XUẤT SẢN PHẨM</t>
  </si>
  <si>
    <t>Số BM:       BM.03.06</t>
  </si>
  <si>
    <t>Số:</t>
  </si>
  <si>
    <t>QTCN</t>
  </si>
  <si>
    <t>Lần ban hành: 01</t>
  </si>
  <si>
    <t xml:space="preserve">Ngày ban hành : </t>
  </si>
  <si>
    <t>Trang :  1/1</t>
  </si>
  <si>
    <t>1. Mô tả chung về sản phẩm và kế hoạch triển khai :</t>
  </si>
  <si>
    <t>Ngày :</t>
  </si>
  <si>
    <t xml:space="preserve">Tên khách hàng </t>
  </si>
  <si>
    <t>Mã KH</t>
  </si>
  <si>
    <t xml:space="preserve">Tên sản phẩm </t>
  </si>
  <si>
    <t>Khác</t>
  </si>
  <si>
    <t>Mã SP/Part</t>
  </si>
  <si>
    <t>Ver</t>
  </si>
  <si>
    <t xml:space="preserve">Loại sản phẩm </t>
  </si>
  <si>
    <t>Hộp cứng</t>
  </si>
  <si>
    <t>Cài thường</t>
  </si>
  <si>
    <t>Đáy chéo</t>
  </si>
  <si>
    <t>1020x720</t>
  </si>
  <si>
    <t>530x375</t>
  </si>
  <si>
    <t>Kích thước sp (DxRxC)</t>
  </si>
  <si>
    <t>Dài</t>
  </si>
  <si>
    <t>Rộng</t>
  </si>
  <si>
    <t>Cao</t>
  </si>
  <si>
    <t>Đáy chấm</t>
  </si>
  <si>
    <t>720x520
(730x530)</t>
  </si>
  <si>
    <t>395x272</t>
  </si>
  <si>
    <t>Cài thường đóng tự động</t>
  </si>
  <si>
    <t>160x80</t>
  </si>
  <si>
    <t>55x10</t>
  </si>
  <si>
    <t>Dán nắp hai đầu</t>
  </si>
  <si>
    <t>200x195</t>
  </si>
  <si>
    <t>60x20</t>
  </si>
  <si>
    <t>Kích thước Giấy</t>
  </si>
  <si>
    <t>250x190</t>
  </si>
  <si>
    <t>90x60</t>
  </si>
  <si>
    <t>DT1000</t>
  </si>
  <si>
    <t>788</t>
  </si>
  <si>
    <t>450</t>
  </si>
  <si>
    <t>460x350</t>
  </si>
  <si>
    <t>Số bát</t>
  </si>
  <si>
    <t>1030x800</t>
  </si>
  <si>
    <t>730x600</t>
  </si>
  <si>
    <t>Lề</t>
  </si>
  <si>
    <t>Hộp</t>
  </si>
  <si>
    <t>Khay</t>
  </si>
  <si>
    <t>UV cục bộ</t>
  </si>
  <si>
    <t>Toa</t>
  </si>
  <si>
    <t>Xả</t>
  </si>
  <si>
    <t>R706plv</t>
  </si>
  <si>
    <t>Chú ý:</t>
  </si>
  <si>
    <t>Nhãn</t>
  </si>
  <si>
    <t>In Offset</t>
  </si>
  <si>
    <t>R706uv</t>
  </si>
  <si>
    <t>Trái</t>
  </si>
  <si>
    <t>Phủ IR</t>
  </si>
  <si>
    <t>R506</t>
  </si>
  <si>
    <t>Tay kê và nhíp cặp</t>
  </si>
  <si>
    <t>In Label</t>
  </si>
  <si>
    <t>R505</t>
  </si>
  <si>
    <t>Tai cài</t>
  </si>
  <si>
    <t>Thúc nổi</t>
  </si>
  <si>
    <t>CTP</t>
  </si>
  <si>
    <t>Nhíp cặp bế</t>
  </si>
  <si>
    <t>A</t>
  </si>
  <si>
    <t>Tai dán</t>
  </si>
  <si>
    <t>Phủ UV</t>
  </si>
  <si>
    <t>Máy 5 cũ</t>
  </si>
  <si>
    <t>Tay kê bế</t>
  </si>
  <si>
    <t>B</t>
  </si>
  <si>
    <t xml:space="preserve"> Đáy</t>
  </si>
  <si>
    <t>Xén</t>
  </si>
  <si>
    <t>Máy bồi</t>
  </si>
  <si>
    <t>Viền nắp</t>
  </si>
  <si>
    <t>Bế</t>
  </si>
  <si>
    <t>Máy 4</t>
  </si>
  <si>
    <r>
      <t xml:space="preserve">2. Quy trình sản xuất : </t>
    </r>
    <r>
      <rPr>
        <sz val="11"/>
        <rFont val="Arial"/>
        <family val="2"/>
      </rPr>
      <t>(Bao gồm cả làm khuôn, ra bản)</t>
    </r>
  </si>
  <si>
    <t>Bóc lề</t>
  </si>
  <si>
    <t>Máy bế bán tự động</t>
  </si>
  <si>
    <t>STT</t>
  </si>
  <si>
    <t>Thiết bị</t>
  </si>
  <si>
    <t>D.sai</t>
  </si>
  <si>
    <t>Dán</t>
  </si>
  <si>
    <t>Máy bế tự động</t>
  </si>
  <si>
    <t>Dán Meka</t>
  </si>
  <si>
    <t>V-Cutting</t>
  </si>
  <si>
    <t>Cán</t>
  </si>
  <si>
    <t>Máy dán</t>
  </si>
  <si>
    <t>Bồi</t>
  </si>
  <si>
    <t>Hoàn thiện</t>
  </si>
  <si>
    <t>Sần</t>
  </si>
  <si>
    <t>Ép nhũ</t>
  </si>
  <si>
    <t>Ngoài</t>
  </si>
  <si>
    <t>Ghi chú</t>
  </si>
  <si>
    <t>3. Bảng vật liệu sử dụng :</t>
  </si>
  <si>
    <t>Tên vật liệu</t>
  </si>
  <si>
    <t>Loại vật liệu</t>
  </si>
  <si>
    <t>Vượt khổ</t>
  </si>
  <si>
    <t>Hao phí</t>
  </si>
  <si>
    <t>CTL</t>
  </si>
  <si>
    <t>Phim</t>
  </si>
  <si>
    <t>Giấy mặt</t>
  </si>
  <si>
    <t>Keo phủ</t>
  </si>
  <si>
    <t>Màng</t>
  </si>
  <si>
    <t>nhũ</t>
  </si>
  <si>
    <t>Tên máy</t>
  </si>
  <si>
    <t>Khổ lớn nhất(mm)</t>
  </si>
  <si>
    <t>Khổ bé nhất(mm)</t>
  </si>
  <si>
    <t>Máy xén 1 - máy xén SCHNEIDER 115  MCV</t>
  </si>
  <si>
    <t>Máy xén 2 - Máy xén POLAR 115 EM</t>
  </si>
  <si>
    <t>Máy xén 3 - Máy xén POLAR 92 EM-Mon</t>
  </si>
  <si>
    <t>Máy in  505 PLV</t>
  </si>
  <si>
    <t>206x400</t>
  </si>
  <si>
    <t>Máy in -R506 BLV
Man Roland R 506 OB LV</t>
  </si>
  <si>
    <t>Máy in offset 6 màu Roland 706 3B LTTLV - 706UV</t>
  </si>
  <si>
    <t>Maý in 706 UV</t>
  </si>
  <si>
    <t>Máy Komori -L540</t>
  </si>
  <si>
    <t>720x1030</t>
  </si>
  <si>
    <t>520x360</t>
  </si>
  <si>
    <t>Công Đoạn</t>
  </si>
  <si>
    <t>in offset</t>
  </si>
  <si>
    <t>Máy</t>
  </si>
  <si>
    <t>R706 PLV</t>
  </si>
  <si>
    <t>R706 UV</t>
  </si>
  <si>
    <t>Komori</t>
  </si>
  <si>
    <t>530 x 740</t>
  </si>
  <si>
    <t xml:space="preserve"> 715 x 1020</t>
  </si>
  <si>
    <t>340 x 480</t>
  </si>
  <si>
    <t>Máy láng 1- SYL-3AWF</t>
  </si>
  <si>
    <t>900x1200</t>
  </si>
  <si>
    <t>350 x 350</t>
  </si>
  <si>
    <t xml:space="preserve">Máy láng 2- LFM -110G  </t>
  </si>
  <si>
    <t>950 x 1080</t>
  </si>
  <si>
    <t>Máy láng 3- láng nước</t>
  </si>
  <si>
    <t>Máy Sần  ( In Lưới)</t>
  </si>
  <si>
    <t>720x1020</t>
  </si>
  <si>
    <t>350x560</t>
  </si>
  <si>
    <t>Máy bồi 1- Máy MH-1450</t>
  </si>
  <si>
    <t>1300x1450</t>
  </si>
  <si>
    <t>450x400</t>
  </si>
  <si>
    <t>Máy bồi 2- FMZ -1300</t>
  </si>
  <si>
    <t>1300 x 1300</t>
  </si>
  <si>
    <t>400 x 400</t>
  </si>
  <si>
    <t>Láng nước</t>
  </si>
  <si>
    <t>Cán màng</t>
  </si>
  <si>
    <t>Láng nhiệt 1</t>
  </si>
  <si>
    <t>In lưới</t>
  </si>
  <si>
    <t>Máy in lưới</t>
  </si>
  <si>
    <t>Máy bồi 1-MH-1450</t>
  </si>
  <si>
    <t>Máy bồi 2- FMZ-1300</t>
  </si>
  <si>
    <t>Máy  bế 2 - Bobst SP 102 E - 1982</t>
  </si>
  <si>
    <t>720 x 1020</t>
  </si>
  <si>
    <t>350 x 400</t>
  </si>
  <si>
    <t>Máy bế 3 - Brausse</t>
  </si>
  <si>
    <t>730x1040</t>
  </si>
  <si>
    <t>360x400</t>
  </si>
  <si>
    <t>Máy  bế  4- Bobst SA</t>
  </si>
  <si>
    <t>350x400</t>
  </si>
  <si>
    <t>740 x 1060</t>
  </si>
  <si>
    <t>340 x 440</t>
  </si>
  <si>
    <t>Máy bế 6 -  BOBST SP 102 SE</t>
  </si>
  <si>
    <t>760x1060</t>
  </si>
  <si>
    <t>370x450</t>
  </si>
  <si>
    <t>Máy bế 8 - Bobst SP-103-ER</t>
  </si>
  <si>
    <t>Máy bế 9- Ép nhũ bán</t>
  </si>
  <si>
    <t xml:space="preserve">930x640 </t>
  </si>
  <si>
    <t>Máy bế  10 - bế bán</t>
  </si>
  <si>
    <t>Máy  bế 1 -Hàn Quốc</t>
  </si>
  <si>
    <t>Máy bế 5 -   Sansin Ép nhũ tựng động</t>
  </si>
  <si>
    <t>Máy bế 7 - Bobst SP-103-ER</t>
  </si>
  <si>
    <t>Máy 1 -Hàn Quốc</t>
  </si>
  <si>
    <t xml:space="preserve">Máy 2 - Bobst SP 102 E </t>
  </si>
  <si>
    <t>Máy 3 - Brausse</t>
  </si>
  <si>
    <t>Máy - Bobst SA</t>
  </si>
  <si>
    <t xml:space="preserve">Máy 5 -   Sansin Ép nhũ </t>
  </si>
  <si>
    <t>Máy 6 -  BOBST SP 102 SE</t>
  </si>
  <si>
    <t>Máy 7 - Bobst SP-103-ER</t>
  </si>
  <si>
    <t xml:space="preserve">Máy dán 1-Brausse TA 900-C3 </t>
  </si>
  <si>
    <t xml:space="preserve">900 mm R × 900 </t>
  </si>
  <si>
    <t xml:space="preserve">120 mm R × 55 </t>
  </si>
  <si>
    <t>Máy dán 2- SimSun</t>
  </si>
  <si>
    <t>620x500</t>
  </si>
  <si>
    <t>60x160</t>
  </si>
  <si>
    <t>Máy dán 3-Jagenbenrg diana 45-2</t>
  </si>
  <si>
    <t>250x450</t>
  </si>
  <si>
    <t>Máy dán 4-- ZH 1000 A</t>
  </si>
  <si>
    <t>Máy  dán 5-Escomat</t>
  </si>
  <si>
    <t>500x200</t>
  </si>
  <si>
    <t>Máy dán 6- Diana 105-2</t>
  </si>
  <si>
    <t>Máy dán 7- ZH 1050 C</t>
  </si>
  <si>
    <t>700x1050</t>
  </si>
  <si>
    <t>150x180</t>
  </si>
  <si>
    <t xml:space="preserve">Máy dán Meka ( Cũ)-KOHMANN F 710/2 </t>
  </si>
  <si>
    <t>80x710</t>
  </si>
  <si>
    <t>30x520</t>
  </si>
  <si>
    <t>Máy dán Meka (Mới)-</t>
  </si>
  <si>
    <t>1080mmX750mm</t>
  </si>
  <si>
    <t>110mmX110mm</t>
  </si>
  <si>
    <t>Dán máy</t>
  </si>
  <si>
    <t xml:space="preserve">Máy 1-Brausse TA 900-C3 </t>
  </si>
  <si>
    <t>Máy 2- SimSun</t>
  </si>
  <si>
    <t>Máy 3-Jagenbenrg diana 45-2</t>
  </si>
  <si>
    <t>Máy 4 - ZH 1000 A</t>
  </si>
  <si>
    <t>Máy 5-Escomat</t>
  </si>
  <si>
    <t>Máy 6- Diana 105-2</t>
  </si>
  <si>
    <t>Máy 7- ZH 1050 C</t>
  </si>
  <si>
    <t>Máy xén 1</t>
  </si>
  <si>
    <t xml:space="preserve">Máy xén 2 </t>
  </si>
  <si>
    <t xml:space="preserve">Máy xén 3 </t>
  </si>
  <si>
    <t>Máy xẻ rãnh 1</t>
  </si>
  <si>
    <t>Máy xẻ rãnh 2</t>
  </si>
  <si>
    <t>Máy mượn</t>
  </si>
  <si>
    <t>Rigid</t>
  </si>
  <si>
    <t>Máy HM-ZD6418G</t>
  </si>
  <si>
    <t>74x124</t>
  </si>
  <si>
    <t>580x820</t>
  </si>
  <si>
    <t>130x130</t>
  </si>
  <si>
    <t>500x850</t>
  </si>
  <si>
    <t>Dán tay</t>
  </si>
  <si>
    <t>Máy 4- Bobst SA</t>
  </si>
  <si>
    <t>Máy 8 - Bobst SP-103-ER</t>
  </si>
  <si>
    <t>Láng nhiệt 2</t>
  </si>
  <si>
    <t>6000 tờ/h</t>
  </si>
  <si>
    <t>3500 tờ/h</t>
  </si>
  <si>
    <t>Tốc độ trung bình</t>
  </si>
  <si>
    <t>5000-7000 tờ/h</t>
  </si>
  <si>
    <t>650 tờ/h</t>
  </si>
  <si>
    <t>9.000 sheets/hour</t>
  </si>
  <si>
    <t>7.000 sheets/hour</t>
  </si>
  <si>
    <t>8.000 sheets/hour</t>
  </si>
  <si>
    <t>150 m/min</t>
  </si>
  <si>
    <t>1000 pcs/h</t>
  </si>
  <si>
    <t>36m/p</t>
  </si>
  <si>
    <t>2000 sheet/h</t>
  </si>
  <si>
    <t>37M/Min</t>
  </si>
  <si>
    <t>Sóng G</t>
  </si>
  <si>
    <t>BẾ DUPLEX +THÚC NỔI</t>
  </si>
  <si>
    <t>BẾ ÉP NHŨ</t>
  </si>
  <si>
    <t>BẾ ĐỀ CAN</t>
  </si>
  <si>
    <t>BẾ PLASTIC</t>
  </si>
  <si>
    <t>Tốc độ bế thực tế</t>
  </si>
  <si>
    <t>BẾ GiẤY THƯỜNG</t>
  </si>
  <si>
    <t>BẾ HÀNG BỒI SÓNG</t>
  </si>
  <si>
    <t xml:space="preserve">Các loại giấy </t>
  </si>
  <si>
    <t>Tốc độ bồi thực tế</t>
  </si>
  <si>
    <t>Hàng bồi sóng</t>
  </si>
  <si>
    <t>Hàng bồi giấy</t>
  </si>
  <si>
    <t>Các loại sản phẩm</t>
  </si>
  <si>
    <t>Dán bút chì KT 0&lt;100 mm</t>
  </si>
  <si>
    <t>Dán bút chì KT 100&lt;200 mm</t>
  </si>
  <si>
    <t>Kiểu dán túi ,gato &lt;300 mm</t>
  </si>
  <si>
    <t>Kiểu dán meka &lt;300 mm</t>
  </si>
  <si>
    <t>Hàng dán bt 0-&lt;300 mm</t>
  </si>
  <si>
    <t>Hàng dán chấm đáy 0=&gt;100 mm</t>
  </si>
  <si>
    <t>Hàng dán chấm đáy 100=&gt;200 mm</t>
  </si>
  <si>
    <t>Hàng dán chấm đáy &gt;200 mm</t>
  </si>
  <si>
    <t>Dán xuông KT 0&lt;100 mm</t>
  </si>
  <si>
    <t>Dán xuông KT 100&lt;200 mm</t>
  </si>
  <si>
    <t>Dán xuông KT 200&lt;350 mm</t>
  </si>
  <si>
    <t>540 x 740</t>
  </si>
  <si>
    <t xml:space="preserve"> 740 x 1040</t>
  </si>
  <si>
    <t>R706-3B</t>
  </si>
  <si>
    <t>Máy in offset 706 -3B</t>
  </si>
  <si>
    <t>740x1040</t>
  </si>
  <si>
    <t>340x480</t>
  </si>
  <si>
    <t>Thiếu máy R200</t>
  </si>
  <si>
    <t>Túi</t>
  </si>
  <si>
    <t>Dán xuông</t>
  </si>
  <si>
    <t>±0.2</t>
  </si>
  <si>
    <t>±0.05</t>
  </si>
  <si>
    <t>±0.06</t>
  </si>
  <si>
    <t>±0.07</t>
  </si>
  <si>
    <t>±0.08</t>
  </si>
  <si>
    <t>±0.09</t>
  </si>
  <si>
    <t>±0.1</t>
  </si>
  <si>
    <t>±1</t>
  </si>
  <si>
    <t>D.sai máy (mm)</t>
  </si>
  <si>
    <t>kg</t>
  </si>
  <si>
    <t>Tên khách hàng</t>
  </si>
  <si>
    <t>mkh</t>
  </si>
  <si>
    <t>tsp</t>
  </si>
  <si>
    <t>Dãn cách</t>
  </si>
  <si>
    <t>a</t>
  </si>
  <si>
    <t>d</t>
  </si>
  <si>
    <t>r</t>
  </si>
  <si>
    <t>c</t>
  </si>
  <si>
    <t>n</t>
  </si>
  <si>
    <t>N</t>
  </si>
  <si>
    <r>
      <t xml:space="preserve">Giới hạn bế (D </t>
    </r>
    <r>
      <rPr>
        <sz val="11"/>
        <rFont val="Symbol"/>
        <family val="1"/>
        <charset val="2"/>
      </rPr>
      <t>´</t>
    </r>
    <r>
      <rPr>
        <sz val="9.35"/>
        <rFont val="Arial"/>
        <family val="2"/>
      </rPr>
      <t xml:space="preserve"> R)</t>
    </r>
  </si>
  <si>
    <t>X</t>
  </si>
  <si>
    <t>Y</t>
  </si>
  <si>
    <t>Trên</t>
  </si>
  <si>
    <t>Dưới</t>
  </si>
  <si>
    <t>b</t>
  </si>
  <si>
    <t>Loại giấy</t>
  </si>
  <si>
    <t>Loại sóng</t>
  </si>
  <si>
    <t>Giấy</t>
  </si>
  <si>
    <t>Kích thước</t>
  </si>
  <si>
    <t xml:space="preserve">Số lượng dự kiến SX </t>
  </si>
  <si>
    <t>Sóng A</t>
  </si>
  <si>
    <t>Sóng B</t>
  </si>
  <si>
    <t>Sóng E</t>
  </si>
  <si>
    <t>Sóng F</t>
  </si>
  <si>
    <t>Quy cách dao bế</t>
  </si>
  <si>
    <t>Dao đứt</t>
  </si>
  <si>
    <t>Dao cấn</t>
  </si>
  <si>
    <t>Dao răng cưa</t>
  </si>
  <si>
    <t>Gỗ</t>
  </si>
  <si>
    <t>loại/mét dài</t>
  </si>
  <si>
    <t>m2</t>
  </si>
  <si>
    <t>0.71*23.8/…..</t>
  </si>
  <si>
    <t>-</t>
  </si>
  <si>
    <t>1.05*23.00/…</t>
  </si>
  <si>
    <t>2x2*23.8/…</t>
  </si>
  <si>
    <t>0.71*23.24/…</t>
  </si>
  <si>
    <t>Phải</t>
  </si>
  <si>
    <t>Mã CD</t>
  </si>
  <si>
    <t>Tên công đoạn</t>
  </si>
  <si>
    <t>Nội dung công đoạn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</si>
  <si>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</si>
  <si>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</si>
  <si>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</si>
  <si>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</si>
  <si>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</si>
  <si>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</si>
  <si>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</si>
  <si>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</si>
  <si>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</si>
  <si>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</si>
  <si>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In offset</t>
  </si>
  <si>
    <t>Phủ</t>
  </si>
  <si>
    <t>Gập hộp</t>
  </si>
  <si>
    <t>Max 
(mm)</t>
  </si>
  <si>
    <t>Min 
(mm)</t>
  </si>
  <si>
    <t>Mã Khuôn Bế:</t>
  </si>
  <si>
    <t>BA1….</t>
  </si>
  <si>
    <t>SL</t>
  </si>
  <si>
    <t>Duplex</t>
  </si>
  <si>
    <t>Ivory</t>
  </si>
  <si>
    <t>Couches</t>
  </si>
  <si>
    <t>đề can</t>
  </si>
  <si>
    <t>Tráng kim</t>
  </si>
  <si>
    <t>Sriv</t>
  </si>
  <si>
    <t>Krap</t>
  </si>
  <si>
    <t>Màng Pet</t>
  </si>
  <si>
    <t>Bãi Bằng</t>
  </si>
  <si>
    <t>An Hòa</t>
  </si>
  <si>
    <t>Lắp linh kiện</t>
  </si>
  <si>
    <t>Ghim</t>
  </si>
  <si>
    <t>Dán băng dính</t>
  </si>
  <si>
    <t>Đóng oze</t>
  </si>
  <si>
    <t>Xâu dây</t>
  </si>
  <si>
    <t>Bế thúc nổi</t>
  </si>
  <si>
    <t>Bế đứt</t>
  </si>
  <si>
    <t>Mã VL</t>
  </si>
  <si>
    <t>e</t>
  </si>
  <si>
    <t>Chiều khổ</t>
  </si>
  <si>
    <t>R</t>
  </si>
  <si>
    <t>Định lượng (gcs/m2)</t>
  </si>
  <si>
    <t>Định mức</t>
  </si>
  <si>
    <t>Khối lượng</t>
  </si>
  <si>
    <t>Đơn vị</t>
  </si>
  <si>
    <t>Theo quy trình</t>
  </si>
  <si>
    <t>Vượt QT</t>
  </si>
  <si>
    <t>Số lượng tờ:</t>
  </si>
  <si>
    <t>B. Phận</t>
  </si>
  <si>
    <t>Ngày</t>
  </si>
  <si>
    <t>Ký nhận</t>
  </si>
  <si>
    <t>B.Phận</t>
  </si>
  <si>
    <t>KTCN</t>
  </si>
  <si>
    <t>Sản xuất</t>
  </si>
  <si>
    <t>Kdoanh</t>
  </si>
  <si>
    <t>TPKT</t>
  </si>
  <si>
    <t>Chế bản</t>
  </si>
  <si>
    <t>In</t>
  </si>
  <si>
    <t>QC</t>
  </si>
  <si>
    <t>mkh.0001</t>
  </si>
  <si>
    <t>Chiều khổ giấy</t>
  </si>
  <si>
    <t>Áp lực máy</t>
  </si>
  <si>
    <t>Nhiệt độ</t>
  </si>
  <si>
    <t xml:space="preserve">Tốc độ máy </t>
  </si>
  <si>
    <t>Thiết bị dự phòng</t>
  </si>
  <si>
    <t>Kinh doanh</t>
  </si>
  <si>
    <t>4. Phòng ngừa sai hỏng tiềm ẩn</t>
  </si>
  <si>
    <t>Màu in</t>
  </si>
  <si>
    <t>Số màu</t>
  </si>
  <si>
    <t>Chi tiết màu</t>
  </si>
  <si>
    <t>Định lượng</t>
  </si>
  <si>
    <t>Tốc độ máy TB</t>
  </si>
  <si>
    <t>Số bản kẽm</t>
  </si>
  <si>
    <t>Màu in lưới</t>
  </si>
  <si>
    <t>Loại vật liêu</t>
  </si>
  <si>
    <t>Tỷ lệ</t>
  </si>
  <si>
    <t>Số BM:       BM.01/QT.CB.12</t>
  </si>
  <si>
    <t>4. Xác nhận</t>
  </si>
  <si>
    <t>Số chi tiết ép nhũ</t>
  </si>
  <si>
    <t>Số chi tiết thúc nổi</t>
  </si>
  <si>
    <t>Sóng</t>
  </si>
  <si>
    <t>Giới hạn bế (D ´ R)</t>
  </si>
  <si>
    <t>Mã Code sản phẩm</t>
  </si>
  <si>
    <t>Model</t>
  </si>
  <si>
    <t>Version</t>
  </si>
  <si>
    <t>Kiểu hộp</t>
  </si>
  <si>
    <t>Không</t>
  </si>
  <si>
    <t>In quảng cáo</t>
  </si>
  <si>
    <t>Hàng lặp lại</t>
  </si>
  <si>
    <t>Mã Code Khách hàng</t>
  </si>
  <si>
    <t>Nhóm khách hàng</t>
  </si>
  <si>
    <t>Dài (mm)</t>
  </si>
  <si>
    <t>Rộng (mm)</t>
  </si>
  <si>
    <t>Cao (mm)</t>
  </si>
  <si>
    <r>
      <t>Quy cách vật liệu</t>
    </r>
    <r>
      <rPr>
        <b/>
        <vertAlign val="superscript"/>
        <sz val="16"/>
        <rFont val="Times New Roman"/>
        <family val="1"/>
      </rPr>
      <t>(1)</t>
    </r>
  </si>
  <si>
    <t>Mã khuôn bế</t>
  </si>
  <si>
    <t>Mã khuôn thúc nổi</t>
  </si>
  <si>
    <t>Mã khuôn Ép nhũ</t>
  </si>
  <si>
    <t>Mã khuôn chọc lề</t>
  </si>
  <si>
    <t>Mã film</t>
  </si>
  <si>
    <t>TB dự phòng</t>
  </si>
  <si>
    <t>Tên SP theo FSC</t>
  </si>
  <si>
    <t>Loại FSC</t>
  </si>
  <si>
    <r>
      <t xml:space="preserve">2. Quy trình sản xuất : </t>
    </r>
    <r>
      <rPr>
        <sz val="20"/>
        <rFont val="Times New Roman"/>
        <family val="1"/>
      </rPr>
      <t>(Bao gồm cả làm khuôn, ra bản)</t>
    </r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</si>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</sst>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"/>
    <numFmt numFmtId="165" formatCode="m/d/yyyy;@"/>
    <numFmt numFmtId="166" formatCode="0.0"/>
    <numFmt numFmtId="167" formatCode="0_);[Red]\(0\)"/>
  </numFmts>
  <fonts count="78">
    <font>
      <sz val="11"/>
      <color theme="1"/>
      <name val="Calibri"/>
      <family val="2"/>
      <scheme val="minor"/>
    </font>
    <font>
      <sz val="10"/>
      <name val=".Vn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8"/>
      <name val="Times New Roman"/>
      <family val="1"/>
    </font>
    <font>
      <b/>
      <sz val="14"/>
      <color theme="3" tint="-0.249977111117893"/>
      <name val="Arial"/>
      <family val="2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0"/>
      <name val=".VnTime"/>
      <family val="2"/>
    </font>
    <font>
      <b/>
      <u/>
      <sz val="11"/>
      <color indexed="12"/>
      <name val="Arial"/>
      <family val="2"/>
    </font>
    <font>
      <sz val="11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7"/>
      <name val="Arial"/>
      <family val="2"/>
    </font>
    <font>
      <b/>
      <sz val="12"/>
      <color indexed="10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b/>
      <sz val="11"/>
      <color rgb="FF00206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b/>
      <i/>
      <sz val="9"/>
      <name val="Arial"/>
      <family val="2"/>
    </font>
    <font>
      <sz val="10"/>
      <name val=".Vn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rgb="FFFF0000"/>
      <name val="Arial Narrow"/>
      <family val="2"/>
    </font>
    <font>
      <sz val="11"/>
      <color theme="0"/>
      <name val="Arial"/>
      <family val="2"/>
    </font>
    <font>
      <b/>
      <sz val="10"/>
      <color rgb="FF000000"/>
      <name val="Tim'"/>
    </font>
    <font>
      <sz val="10"/>
      <color rgb="FF000000"/>
      <name val="Tim'"/>
    </font>
    <font>
      <sz val="11"/>
      <color indexed="12"/>
      <name val="Calibri"/>
      <family val="2"/>
    </font>
    <font>
      <b/>
      <sz val="12"/>
      <color rgb="FFFF0000"/>
      <name val="Arial"/>
      <family val="2"/>
    </font>
    <font>
      <b/>
      <sz val="13"/>
      <color rgb="FFFF0000"/>
      <name val="Arial"/>
      <family val="2"/>
    </font>
    <font>
      <sz val="11"/>
      <name val="Symbol"/>
      <family val="1"/>
      <charset val="2"/>
    </font>
    <font>
      <sz val="9.35"/>
      <name val="Arial"/>
      <family val="2"/>
    </font>
    <font>
      <sz val="11"/>
      <color rgb="FF002060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b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indexed="17"/>
      <name val="Times New Roman"/>
      <family val="1"/>
    </font>
    <font>
      <sz val="13"/>
      <color indexed="12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rgb="FF00206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10"/>
      <name val="Times New Roman"/>
      <family val="1"/>
    </font>
    <font>
      <sz val="16"/>
      <name val="Times New Roman"/>
      <family val="1"/>
    </font>
    <font>
      <sz val="13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22"/>
      <color indexed="12"/>
      <name val="Times New Roman"/>
      <family val="1"/>
    </font>
    <font>
      <sz val="22"/>
      <name val="Times New Roman"/>
      <family val="1"/>
    </font>
    <font>
      <b/>
      <u/>
      <sz val="13"/>
      <color rgb="FFFF000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sz val="16"/>
      <color indexed="10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28"/>
      <color theme="3" tint="-0.249977111117893"/>
      <name val="Times New Roman"/>
      <family val="1"/>
    </font>
    <font>
      <b/>
      <u/>
      <sz val="20"/>
      <color indexed="12"/>
      <name val="Times New Roman"/>
      <family val="1"/>
    </font>
    <font>
      <sz val="20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DDDC"/>
        <bgColor rgb="FF000000"/>
      </patternFill>
    </fill>
    <fill>
      <patternFill patternType="solid">
        <fgColor rgb="FFE6B9B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3" fontId="28" fillId="0" borderId="0" applyFont="0" applyFill="0" applyBorder="0" applyAlignment="0" applyProtection="0"/>
    <xf numFmtId="0" fontId="29" fillId="0" borderId="0"/>
  </cellStyleXfs>
  <cellXfs count="708">
    <xf numFmtId="0" fontId="0" fillId="0" borderId="0" xfId="0"/>
    <xf numFmtId="0" fontId="2" fillId="2" borderId="0" xfId="1" applyFont="1" applyFill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2" fillId="2" borderId="0" xfId="1" applyFont="1" applyFill="1" applyAlignment="1" applyProtection="1">
      <alignment vertical="center"/>
    </xf>
    <xf numFmtId="0" fontId="3" fillId="2" borderId="0" xfId="1" applyFont="1" applyFill="1" applyAlignment="1" applyProtection="1">
      <alignment vertical="center"/>
    </xf>
    <xf numFmtId="0" fontId="6" fillId="0" borderId="4" xfId="1" applyFont="1" applyBorder="1" applyAlignment="1" applyProtection="1">
      <alignment horizontal="left" wrapText="1"/>
    </xf>
    <xf numFmtId="164" fontId="6" fillId="0" borderId="5" xfId="1" applyNumberFormat="1" applyFont="1" applyBorder="1" applyAlignment="1" applyProtection="1">
      <alignment horizontal="left" vertical="center" wrapText="1"/>
    </xf>
    <xf numFmtId="0" fontId="10" fillId="0" borderId="0" xfId="1" applyFont="1" applyAlignment="1" applyProtection="1">
      <alignment vertical="center"/>
    </xf>
    <xf numFmtId="0" fontId="11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horizontal="right" vertical="center"/>
    </xf>
    <xf numFmtId="0" fontId="2" fillId="2" borderId="17" xfId="1" applyFont="1" applyFill="1" applyBorder="1" applyAlignment="1" applyProtection="1">
      <alignment vertical="center"/>
    </xf>
    <xf numFmtId="0" fontId="2" fillId="2" borderId="18" xfId="1" applyFont="1" applyFill="1" applyBorder="1" applyAlignment="1" applyProtection="1">
      <alignment vertical="center"/>
    </xf>
    <xf numFmtId="0" fontId="16" fillId="2" borderId="0" xfId="1" applyFont="1" applyFill="1" applyBorder="1" applyAlignment="1" applyProtection="1">
      <alignment vertical="center"/>
    </xf>
    <xf numFmtId="0" fontId="3" fillId="2" borderId="0" xfId="1" applyFont="1" applyFill="1" applyAlignment="1" applyProtection="1">
      <alignment vertical="center" wrapText="1"/>
    </xf>
    <xf numFmtId="0" fontId="17" fillId="2" borderId="0" xfId="1" applyFont="1" applyFill="1" applyAlignment="1" applyProtection="1">
      <alignment vertical="center"/>
    </xf>
    <xf numFmtId="0" fontId="19" fillId="2" borderId="0" xfId="1" applyFont="1" applyFill="1" applyBorder="1" applyAlignment="1" applyProtection="1">
      <alignment vertical="center"/>
    </xf>
    <xf numFmtId="0" fontId="20" fillId="2" borderId="0" xfId="1" applyFont="1" applyFill="1" applyBorder="1" applyAlignment="1" applyProtection="1">
      <alignment horizontal="left" vertical="center"/>
    </xf>
    <xf numFmtId="0" fontId="21" fillId="2" borderId="0" xfId="1" applyFont="1" applyFill="1" applyAlignment="1" applyProtection="1">
      <alignment horizontal="left" vertical="center"/>
    </xf>
    <xf numFmtId="0" fontId="22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</xf>
    <xf numFmtId="0" fontId="20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35" xfId="1" applyFont="1" applyFill="1" applyBorder="1" applyAlignment="1" applyProtection="1">
      <alignment horizontal="center" vertical="center"/>
    </xf>
    <xf numFmtId="0" fontId="12" fillId="2" borderId="36" xfId="1" applyFont="1" applyFill="1" applyBorder="1" applyAlignment="1" applyProtection="1">
      <alignment horizontal="left" vertical="center"/>
    </xf>
    <xf numFmtId="0" fontId="2" fillId="2" borderId="37" xfId="1" applyFont="1" applyFill="1" applyBorder="1" applyAlignment="1" applyProtection="1">
      <alignment horizontal="center" vertical="center"/>
    </xf>
    <xf numFmtId="0" fontId="21" fillId="2" borderId="0" xfId="1" applyFont="1" applyFill="1" applyAlignment="1" applyProtection="1">
      <alignment vertical="center"/>
    </xf>
    <xf numFmtId="0" fontId="24" fillId="2" borderId="43" xfId="1" applyFont="1" applyFill="1" applyBorder="1" applyAlignment="1" applyProtection="1">
      <alignment horizontal="center" vertical="center"/>
    </xf>
    <xf numFmtId="0" fontId="2" fillId="2" borderId="47" xfId="1" applyFont="1" applyFill="1" applyBorder="1" applyAlignment="1" applyProtection="1">
      <alignment horizontal="center" vertical="center"/>
    </xf>
    <xf numFmtId="1" fontId="12" fillId="2" borderId="46" xfId="1" applyNumberFormat="1" applyFont="1" applyFill="1" applyBorder="1" applyAlignment="1" applyProtection="1">
      <alignment horizontal="center" vertical="center"/>
    </xf>
    <xf numFmtId="166" fontId="2" fillId="2" borderId="47" xfId="1" applyNumberFormat="1" applyFont="1" applyFill="1" applyBorder="1" applyAlignment="1" applyProtection="1">
      <alignment horizontal="center" vertical="center"/>
    </xf>
    <xf numFmtId="0" fontId="2" fillId="2" borderId="38" xfId="1" applyFont="1" applyFill="1" applyBorder="1" applyAlignment="1" applyProtection="1">
      <alignment vertical="center"/>
    </xf>
    <xf numFmtId="0" fontId="2" fillId="2" borderId="36" xfId="1" applyFont="1" applyFill="1" applyBorder="1" applyAlignment="1" applyProtection="1">
      <alignment vertical="center"/>
    </xf>
    <xf numFmtId="10" fontId="2" fillId="2" borderId="39" xfId="1" applyNumberFormat="1" applyFont="1" applyFill="1" applyBorder="1" applyAlignment="1" applyProtection="1">
      <alignment vertical="center"/>
    </xf>
    <xf numFmtId="0" fontId="2" fillId="2" borderId="38" xfId="1" applyFont="1" applyFill="1" applyBorder="1" applyAlignment="1" applyProtection="1">
      <alignment horizontal="center" vertical="center" shrinkToFit="1"/>
    </xf>
    <xf numFmtId="0" fontId="2" fillId="2" borderId="36" xfId="1" applyFont="1" applyFill="1" applyBorder="1" applyAlignment="1" applyProtection="1">
      <alignment horizontal="center" vertical="center"/>
    </xf>
    <xf numFmtId="1" fontId="12" fillId="2" borderId="38" xfId="1" applyNumberFormat="1" applyFont="1" applyFill="1" applyBorder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/>
    </xf>
    <xf numFmtId="0" fontId="3" fillId="2" borderId="0" xfId="1" applyFont="1" applyFill="1" applyProtection="1"/>
    <xf numFmtId="0" fontId="2" fillId="2" borderId="16" xfId="1" applyFont="1" applyFill="1" applyBorder="1" applyAlignment="1" applyProtection="1">
      <alignment vertical="center"/>
    </xf>
    <xf numFmtId="0" fontId="11" fillId="2" borderId="0" xfId="1" applyFont="1" applyFill="1" applyBorder="1" applyAlignment="1" applyProtection="1">
      <alignment horizontal="left" vertical="center"/>
    </xf>
    <xf numFmtId="0" fontId="13" fillId="2" borderId="0" xfId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15" fillId="2" borderId="0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0" fontId="2" fillId="3" borderId="0" xfId="1" applyFont="1" applyFill="1" applyBorder="1" applyAlignment="1" applyProtection="1">
      <alignment horizontal="center" vertical="center"/>
    </xf>
    <xf numFmtId="0" fontId="12" fillId="2" borderId="53" xfId="1" applyFont="1" applyFill="1" applyBorder="1" applyAlignment="1" applyProtection="1">
      <alignment horizontal="left" vertical="center"/>
    </xf>
    <xf numFmtId="0" fontId="25" fillId="2" borderId="53" xfId="1" applyFont="1" applyFill="1" applyBorder="1" applyAlignment="1" applyProtection="1">
      <alignment horizontal="left" vertical="center"/>
    </xf>
    <xf numFmtId="0" fontId="26" fillId="2" borderId="54" xfId="1" applyFont="1" applyFill="1" applyBorder="1" applyAlignment="1" applyProtection="1">
      <alignment vertical="center" wrapText="1"/>
    </xf>
    <xf numFmtId="0" fontId="27" fillId="3" borderId="55" xfId="1" applyFont="1" applyFill="1" applyBorder="1" applyAlignment="1" applyProtection="1">
      <alignment vertical="center" wrapText="1"/>
    </xf>
    <xf numFmtId="0" fontId="24" fillId="2" borderId="41" xfId="1" applyFont="1" applyFill="1" applyBorder="1" applyAlignment="1" applyProtection="1">
      <alignment horizontal="center" vertical="center"/>
    </xf>
    <xf numFmtId="0" fontId="2" fillId="2" borderId="56" xfId="1" applyFont="1" applyFill="1" applyBorder="1" applyAlignment="1" applyProtection="1">
      <alignment horizontal="center" vertical="center"/>
    </xf>
    <xf numFmtId="0" fontId="12" fillId="2" borderId="58" xfId="1" applyFont="1" applyFill="1" applyBorder="1" applyAlignment="1" applyProtection="1">
      <alignment horizontal="left" vertical="center"/>
    </xf>
    <xf numFmtId="0" fontId="27" fillId="3" borderId="59" xfId="1" applyFont="1" applyFill="1" applyBorder="1" applyAlignment="1" applyProtection="1">
      <alignment vertical="center" wrapText="1"/>
    </xf>
    <xf numFmtId="0" fontId="30" fillId="4" borderId="32" xfId="6" applyNumberFormat="1" applyFont="1" applyFill="1" applyBorder="1" applyAlignment="1">
      <alignment horizontal="center" vertical="center" wrapText="1"/>
    </xf>
    <xf numFmtId="0" fontId="30" fillId="4" borderId="31" xfId="6" applyNumberFormat="1" applyFont="1" applyFill="1" applyBorder="1" applyAlignment="1">
      <alignment horizontal="center" vertical="center" wrapText="1"/>
    </xf>
    <xf numFmtId="0" fontId="30" fillId="4" borderId="30" xfId="6" applyNumberFormat="1" applyFont="1" applyFill="1" applyBorder="1" applyAlignment="1">
      <alignment horizontal="center" vertical="center" wrapText="1"/>
    </xf>
    <xf numFmtId="0" fontId="30" fillId="0" borderId="0" xfId="6" applyNumberFormat="1" applyFont="1" applyFill="1" applyAlignment="1">
      <alignment horizontal="center" vertical="center" wrapText="1"/>
    </xf>
    <xf numFmtId="0" fontId="30" fillId="3" borderId="32" xfId="6" applyNumberFormat="1" applyFont="1" applyFill="1" applyBorder="1" applyAlignment="1">
      <alignment horizontal="center" vertical="center" wrapText="1"/>
    </xf>
    <xf numFmtId="0" fontId="31" fillId="3" borderId="30" xfId="6" applyNumberFormat="1" applyFont="1" applyFill="1" applyBorder="1" applyAlignment="1">
      <alignment horizontal="center" vertical="center" wrapText="1"/>
    </xf>
    <xf numFmtId="0" fontId="31" fillId="3" borderId="16" xfId="6" applyNumberFormat="1" applyFont="1" applyFill="1" applyBorder="1" applyAlignment="1">
      <alignment horizontal="center" vertical="center" wrapText="1"/>
    </xf>
    <xf numFmtId="0" fontId="31" fillId="0" borderId="30" xfId="6" applyNumberFormat="1" applyFont="1" applyFill="1" applyBorder="1" applyAlignment="1">
      <alignment horizontal="center" vertical="center" wrapText="1"/>
    </xf>
    <xf numFmtId="0" fontId="31" fillId="0" borderId="32" xfId="6" applyNumberFormat="1" applyFont="1" applyFill="1" applyBorder="1" applyAlignment="1">
      <alignment horizontal="center" vertical="center" wrapText="1"/>
    </xf>
    <xf numFmtId="0" fontId="31" fillId="0" borderId="0" xfId="6" applyNumberFormat="1" applyFont="1" applyFill="1" applyAlignment="1">
      <alignment horizontal="center" vertical="center" wrapText="1"/>
    </xf>
    <xf numFmtId="0" fontId="32" fillId="0" borderId="0" xfId="6" applyNumberFormat="1" applyFont="1" applyFill="1" applyAlignment="1">
      <alignment horizontal="center" vertical="center" wrapText="1"/>
    </xf>
    <xf numFmtId="0" fontId="31" fillId="3" borderId="32" xfId="6" applyNumberFormat="1" applyFont="1" applyFill="1" applyBorder="1" applyAlignment="1">
      <alignment horizontal="center" vertical="center" wrapText="1"/>
    </xf>
    <xf numFmtId="0" fontId="33" fillId="3" borderId="16" xfId="6" applyNumberFormat="1" applyFont="1" applyFill="1" applyBorder="1" applyAlignment="1">
      <alignment horizontal="center" vertical="center" wrapText="1"/>
    </xf>
    <xf numFmtId="0" fontId="3" fillId="2" borderId="53" xfId="1" applyFont="1" applyFill="1" applyBorder="1" applyAlignment="1" applyProtection="1">
      <alignment horizontal="center" vertical="center"/>
    </xf>
    <xf numFmtId="0" fontId="3" fillId="2" borderId="36" xfId="1" applyFont="1" applyFill="1" applyBorder="1" applyAlignment="1" applyProtection="1">
      <alignment horizontal="center" vertical="center"/>
    </xf>
    <xf numFmtId="0" fontId="3" fillId="2" borderId="36" xfId="1" applyFont="1" applyFill="1" applyBorder="1" applyAlignment="1" applyProtection="1">
      <alignment vertical="center"/>
    </xf>
    <xf numFmtId="0" fontId="3" fillId="2" borderId="64" xfId="1" applyFont="1" applyFill="1" applyBorder="1" applyAlignment="1" applyProtection="1">
      <alignment horizontal="center" vertical="center"/>
    </xf>
    <xf numFmtId="0" fontId="3" fillId="2" borderId="64" xfId="1" applyFont="1" applyFill="1" applyBorder="1" applyAlignment="1" applyProtection="1">
      <alignment vertical="center"/>
    </xf>
    <xf numFmtId="0" fontId="3" fillId="2" borderId="36" xfId="1" applyFont="1" applyFill="1" applyBorder="1" applyAlignment="1" applyProtection="1">
      <alignment horizontal="left" vertical="center"/>
    </xf>
    <xf numFmtId="0" fontId="3" fillId="2" borderId="64" xfId="1" applyFont="1" applyFill="1" applyBorder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/>
    </xf>
    <xf numFmtId="43" fontId="26" fillId="2" borderId="36" xfId="1" applyNumberFormat="1" applyFont="1" applyFill="1" applyBorder="1" applyAlignment="1" applyProtection="1">
      <alignment vertical="center" wrapText="1"/>
    </xf>
    <xf numFmtId="43" fontId="26" fillId="2" borderId="58" xfId="1" applyNumberFormat="1" applyFont="1" applyFill="1" applyBorder="1" applyAlignment="1" applyProtection="1">
      <alignment vertical="center" wrapText="1"/>
    </xf>
    <xf numFmtId="0" fontId="24" fillId="2" borderId="9" xfId="1" applyFont="1" applyFill="1" applyBorder="1" applyAlignment="1" applyProtection="1">
      <alignment horizontal="center" vertical="center"/>
    </xf>
    <xf numFmtId="0" fontId="24" fillId="2" borderId="63" xfId="1" applyFont="1" applyFill="1" applyBorder="1" applyAlignment="1" applyProtection="1">
      <alignment horizontal="center" vertical="center"/>
    </xf>
    <xf numFmtId="0" fontId="34" fillId="3" borderId="0" xfId="1" applyFont="1" applyFill="1" applyAlignment="1" applyProtection="1">
      <alignment horizontal="center" vertical="center"/>
    </xf>
    <xf numFmtId="0" fontId="34" fillId="3" borderId="0" xfId="1" applyFont="1" applyFill="1" applyAlignment="1" applyProtection="1">
      <alignment horizontal="left" vertical="center"/>
    </xf>
    <xf numFmtId="0" fontId="34" fillId="3" borderId="0" xfId="1" applyFont="1" applyFill="1" applyAlignment="1" applyProtection="1">
      <alignment vertical="center"/>
    </xf>
    <xf numFmtId="0" fontId="34" fillId="3" borderId="0" xfId="1" applyFont="1" applyFill="1" applyAlignment="1" applyProtection="1">
      <alignment horizontal="center"/>
    </xf>
    <xf numFmtId="0" fontId="34" fillId="3" borderId="0" xfId="1" applyFont="1" applyFill="1" applyAlignment="1" applyProtection="1">
      <alignment horizontal="left"/>
    </xf>
    <xf numFmtId="0" fontId="34" fillId="3" borderId="0" xfId="1" applyFont="1" applyFill="1" applyProtection="1"/>
    <xf numFmtId="0" fontId="34" fillId="3" borderId="0" xfId="1" applyFont="1" applyFill="1" applyBorder="1" applyAlignment="1" applyProtection="1">
      <alignment horizontal="center" vertical="center"/>
    </xf>
    <xf numFmtId="0" fontId="24" fillId="2" borderId="63" xfId="1" applyFont="1" applyFill="1" applyBorder="1" applyAlignment="1" applyProtection="1">
      <alignment horizontal="center" vertical="center" wrapText="1"/>
    </xf>
    <xf numFmtId="0" fontId="18" fillId="3" borderId="17" xfId="1" applyFont="1" applyFill="1" applyBorder="1" applyAlignment="1" applyProtection="1">
      <alignment vertical="center"/>
    </xf>
    <xf numFmtId="0" fontId="18" fillId="3" borderId="19" xfId="1" applyFont="1" applyFill="1" applyBorder="1" applyAlignment="1" applyProtection="1">
      <alignment vertical="center"/>
    </xf>
    <xf numFmtId="49" fontId="17" fillId="3" borderId="16" xfId="1" applyNumberFormat="1" applyFont="1" applyFill="1" applyBorder="1" applyAlignment="1" applyProtection="1">
      <alignment horizontal="center" vertical="center"/>
    </xf>
    <xf numFmtId="0" fontId="19" fillId="0" borderId="16" xfId="1" applyFont="1" applyFill="1" applyBorder="1" applyAlignment="1" applyProtection="1">
      <alignment vertical="center"/>
    </xf>
    <xf numFmtId="0" fontId="6" fillId="0" borderId="0" xfId="1" applyFont="1" applyBorder="1" applyAlignment="1" applyProtection="1">
      <alignment horizontal="left" vertical="center" wrapText="1"/>
    </xf>
    <xf numFmtId="3" fontId="36" fillId="6" borderId="36" xfId="0" applyNumberFormat="1" applyFont="1" applyFill="1" applyBorder="1" applyAlignment="1" applyProtection="1">
      <alignment vertical="center"/>
    </xf>
    <xf numFmtId="165" fontId="12" fillId="2" borderId="0" xfId="1" applyNumberFormat="1" applyFont="1" applyFill="1" applyBorder="1" applyAlignment="1" applyProtection="1">
      <alignment horizontal="left" vertical="center"/>
    </xf>
    <xf numFmtId="1" fontId="26" fillId="2" borderId="72" xfId="1" applyNumberFormat="1" applyFont="1" applyFill="1" applyBorder="1" applyAlignment="1" applyProtection="1">
      <alignment vertical="center" wrapText="1"/>
    </xf>
    <xf numFmtId="1" fontId="26" fillId="2" borderId="38" xfId="1" applyNumberFormat="1" applyFont="1" applyFill="1" applyBorder="1" applyAlignment="1" applyProtection="1">
      <alignment vertical="center" wrapText="1"/>
    </xf>
    <xf numFmtId="43" fontId="26" fillId="2" borderId="38" xfId="1" applyNumberFormat="1" applyFont="1" applyFill="1" applyBorder="1" applyAlignment="1" applyProtection="1">
      <alignment vertical="center" wrapText="1"/>
    </xf>
    <xf numFmtId="43" fontId="26" fillId="2" borderId="73" xfId="1" applyNumberFormat="1" applyFont="1" applyFill="1" applyBorder="1" applyAlignment="1" applyProtection="1">
      <alignment vertical="center" wrapText="1"/>
    </xf>
    <xf numFmtId="0" fontId="2" fillId="2" borderId="75" xfId="1" applyFont="1" applyFill="1" applyBorder="1" applyAlignment="1" applyProtection="1">
      <alignment vertical="center"/>
    </xf>
    <xf numFmtId="0" fontId="3" fillId="2" borderId="16" xfId="1" applyFont="1" applyFill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</xf>
    <xf numFmtId="0" fontId="3" fillId="2" borderId="6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2" borderId="7" xfId="1" applyFont="1" applyFill="1" applyBorder="1" applyAlignment="1" applyProtection="1">
      <alignment horizontal="center" vertical="center"/>
    </xf>
    <xf numFmtId="0" fontId="24" fillId="2" borderId="16" xfId="1" applyFont="1" applyFill="1" applyBorder="1" applyAlignment="1" applyProtection="1">
      <alignment vertical="center"/>
    </xf>
    <xf numFmtId="0" fontId="2" fillId="2" borderId="30" xfId="1" applyFont="1" applyFill="1" applyBorder="1" applyAlignment="1" applyProtection="1">
      <alignment vertical="center"/>
    </xf>
    <xf numFmtId="0" fontId="3" fillId="2" borderId="3" xfId="1" applyFont="1" applyFill="1" applyBorder="1" applyAlignment="1" applyProtection="1">
      <alignment vertical="center"/>
    </xf>
    <xf numFmtId="0" fontId="3" fillId="2" borderId="4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</xf>
    <xf numFmtId="0" fontId="3" fillId="2" borderId="5" xfId="1" applyFont="1" applyFill="1" applyBorder="1" applyAlignment="1" applyProtection="1">
      <alignment vertical="center"/>
    </xf>
    <xf numFmtId="0" fontId="3" fillId="2" borderId="8" xfId="1" applyFont="1" applyFill="1" applyBorder="1" applyAlignment="1" applyProtection="1">
      <alignment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32" xfId="1" applyFont="1" applyFill="1" applyBorder="1" applyAlignment="1" applyProtection="1">
      <alignment vertical="center"/>
    </xf>
    <xf numFmtId="0" fontId="3" fillId="2" borderId="16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vertical="center"/>
    </xf>
    <xf numFmtId="3" fontId="36" fillId="6" borderId="76" xfId="0" applyNumberFormat="1" applyFont="1" applyFill="1" applyBorder="1" applyAlignment="1" applyProtection="1">
      <alignment vertical="center"/>
    </xf>
    <xf numFmtId="0" fontId="3" fillId="2" borderId="8" xfId="1" applyFont="1" applyFill="1" applyBorder="1" applyAlignment="1" applyProtection="1">
      <alignment horizontal="center" vertical="center"/>
    </xf>
    <xf numFmtId="0" fontId="24" fillId="2" borderId="0" xfId="1" applyFont="1" applyFill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center" vertical="center"/>
    </xf>
    <xf numFmtId="0" fontId="24" fillId="2" borderId="16" xfId="1" applyFont="1" applyFill="1" applyBorder="1" applyAlignment="1" applyProtection="1">
      <alignment horizontal="center" vertical="center"/>
    </xf>
    <xf numFmtId="0" fontId="24" fillId="2" borderId="30" xfId="1" applyFont="1" applyFill="1" applyBorder="1" applyAlignment="1" applyProtection="1">
      <alignment horizontal="center" vertical="center" wrapText="1"/>
    </xf>
    <xf numFmtId="0" fontId="24" fillId="2" borderId="31" xfId="1" applyFont="1" applyFill="1" applyBorder="1" applyAlignment="1" applyProtection="1">
      <alignment horizontal="center" vertical="center" wrapText="1"/>
    </xf>
    <xf numFmtId="0" fontId="24" fillId="2" borderId="32" xfId="1" applyFont="1" applyFill="1" applyBorder="1" applyAlignment="1" applyProtection="1">
      <alignment horizontal="center" vertical="center" wrapText="1"/>
    </xf>
    <xf numFmtId="0" fontId="24" fillId="2" borderId="1" xfId="1" applyFont="1" applyFill="1" applyBorder="1" applyAlignment="1" applyProtection="1">
      <alignment horizontal="center" vertical="center" wrapText="1"/>
    </xf>
    <xf numFmtId="0" fontId="24" fillId="2" borderId="4" xfId="1" applyFont="1" applyFill="1" applyBorder="1" applyAlignment="1" applyProtection="1">
      <alignment horizontal="center" vertical="center" wrapText="1"/>
    </xf>
    <xf numFmtId="0" fontId="24" fillId="2" borderId="6" xfId="1" applyFont="1" applyFill="1" applyBorder="1" applyAlignment="1" applyProtection="1">
      <alignment horizontal="center" vertical="center" wrapText="1"/>
    </xf>
    <xf numFmtId="0" fontId="2" fillId="2" borderId="20" xfId="1" applyFont="1" applyFill="1" applyBorder="1" applyAlignment="1" applyProtection="1">
      <alignment horizontal="center" vertical="center"/>
    </xf>
    <xf numFmtId="0" fontId="2" fillId="2" borderId="29" xfId="1" applyFont="1" applyFill="1" applyBorder="1" applyAlignment="1" applyProtection="1">
      <alignment horizontal="center" vertical="center"/>
    </xf>
    <xf numFmtId="0" fontId="24" fillId="2" borderId="2" xfId="1" applyFont="1" applyFill="1" applyBorder="1" applyAlignment="1" applyProtection="1">
      <alignment horizontal="center" vertical="center" wrapText="1"/>
    </xf>
    <xf numFmtId="0" fontId="24" fillId="2" borderId="5" xfId="1" applyFont="1" applyFill="1" applyBorder="1" applyAlignment="1" applyProtection="1">
      <alignment horizontal="center" vertical="center" wrapText="1"/>
    </xf>
    <xf numFmtId="0" fontId="24" fillId="2" borderId="7" xfId="1" applyFont="1" applyFill="1" applyBorder="1" applyAlignment="1" applyProtection="1">
      <alignment horizontal="center" vertical="center" wrapText="1"/>
    </xf>
    <xf numFmtId="3" fontId="35" fillId="5" borderId="30" xfId="0" applyNumberFormat="1" applyFont="1" applyFill="1" applyBorder="1" applyAlignment="1" applyProtection="1">
      <alignment horizontal="center" vertical="center" wrapText="1"/>
    </xf>
    <xf numFmtId="3" fontId="35" fillId="5" borderId="31" xfId="0" applyNumberFormat="1" applyFont="1" applyFill="1" applyBorder="1" applyAlignment="1" applyProtection="1">
      <alignment horizontal="center" vertical="center" wrapText="1"/>
    </xf>
    <xf numFmtId="3" fontId="35" fillId="5" borderId="47" xfId="0" applyNumberFormat="1" applyFont="1" applyFill="1" applyBorder="1" applyAlignment="1" applyProtection="1">
      <alignment horizontal="center" vertical="center" wrapText="1"/>
    </xf>
    <xf numFmtId="0" fontId="24" fillId="2" borderId="1" xfId="1" applyFont="1" applyFill="1" applyBorder="1" applyAlignment="1" applyProtection="1">
      <alignment horizontal="center" vertical="center"/>
    </xf>
    <xf numFmtId="0" fontId="24" fillId="2" borderId="2" xfId="1" applyFont="1" applyFill="1" applyBorder="1" applyAlignment="1" applyProtection="1">
      <alignment horizontal="center" vertical="center"/>
    </xf>
    <xf numFmtId="0" fontId="24" fillId="2" borderId="4" xfId="1" applyFont="1" applyFill="1" applyBorder="1" applyAlignment="1" applyProtection="1">
      <alignment horizontal="center" vertical="center"/>
    </xf>
    <xf numFmtId="0" fontId="24" fillId="2" borderId="5" xfId="1" applyFont="1" applyFill="1" applyBorder="1" applyAlignment="1" applyProtection="1">
      <alignment horizontal="center" vertical="center"/>
    </xf>
    <xf numFmtId="0" fontId="24" fillId="2" borderId="6" xfId="1" applyFont="1" applyFill="1" applyBorder="1" applyAlignment="1" applyProtection="1">
      <alignment horizontal="center" vertical="center"/>
    </xf>
    <xf numFmtId="0" fontId="24" fillId="2" borderId="7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67" xfId="1" applyFont="1" applyFill="1" applyBorder="1" applyAlignment="1" applyProtection="1">
      <alignment horizontal="center" vertical="center"/>
    </xf>
    <xf numFmtId="0" fontId="2" fillId="2" borderId="14" xfId="1" applyFont="1" applyFill="1" applyBorder="1" applyAlignment="1" applyProtection="1">
      <alignment horizontal="center" vertical="center"/>
    </xf>
    <xf numFmtId="0" fontId="2" fillId="2" borderId="15" xfId="1" applyFont="1" applyFill="1" applyBorder="1" applyAlignment="1" applyProtection="1">
      <alignment horizontal="center" vertical="center"/>
    </xf>
    <xf numFmtId="0" fontId="24" fillId="2" borderId="42" xfId="1" applyFont="1" applyFill="1" applyBorder="1" applyAlignment="1" applyProtection="1">
      <alignment horizontal="center" vertical="center"/>
    </xf>
    <xf numFmtId="0" fontId="2" fillId="2" borderId="73" xfId="1" applyFont="1" applyFill="1" applyBorder="1" applyAlignment="1" applyProtection="1">
      <alignment horizontal="center" vertical="center" shrinkToFit="1"/>
    </xf>
    <xf numFmtId="0" fontId="2" fillId="2" borderId="58" xfId="1" applyFont="1" applyFill="1" applyBorder="1" applyAlignment="1" applyProtection="1">
      <alignment horizontal="center" vertical="center"/>
    </xf>
    <xf numFmtId="1" fontId="12" fillId="2" borderId="73" xfId="1" applyNumberFormat="1" applyFont="1" applyFill="1" applyBorder="1" applyAlignment="1" applyProtection="1">
      <alignment horizontal="center" vertical="center"/>
    </xf>
    <xf numFmtId="166" fontId="2" fillId="2" borderId="68" xfId="1" applyNumberFormat="1" applyFont="1" applyFill="1" applyBorder="1" applyAlignment="1" applyProtection="1">
      <alignment horizontal="center" vertical="center"/>
    </xf>
    <xf numFmtId="0" fontId="2" fillId="0" borderId="77" xfId="1" applyFont="1" applyFill="1" applyBorder="1" applyAlignment="1" applyProtection="1">
      <alignment vertical="center"/>
    </xf>
    <xf numFmtId="0" fontId="2" fillId="2" borderId="58" xfId="1" applyFont="1" applyFill="1" applyBorder="1" applyAlignment="1" applyProtection="1">
      <alignment vertical="center"/>
    </xf>
    <xf numFmtId="0" fontId="2" fillId="2" borderId="78" xfId="1" applyFont="1" applyFill="1" applyBorder="1" applyAlignment="1" applyProtection="1">
      <alignment vertical="center"/>
    </xf>
    <xf numFmtId="10" fontId="2" fillId="2" borderId="79" xfId="1" applyNumberFormat="1" applyFont="1" applyFill="1" applyBorder="1" applyAlignment="1" applyProtection="1">
      <alignment vertical="center"/>
    </xf>
    <xf numFmtId="0" fontId="37" fillId="2" borderId="36" xfId="1" applyFont="1" applyFill="1" applyBorder="1" applyAlignment="1" applyProtection="1">
      <alignment horizontal="center" vertical="center"/>
    </xf>
    <xf numFmtId="0" fontId="16" fillId="2" borderId="16" xfId="1" applyFont="1" applyFill="1" applyBorder="1" applyAlignment="1" applyProtection="1">
      <alignment horizontal="left" vertical="center"/>
    </xf>
    <xf numFmtId="0" fontId="17" fillId="2" borderId="14" xfId="1" applyFont="1" applyFill="1" applyBorder="1" applyAlignment="1" applyProtection="1">
      <alignment horizontal="center" vertical="center" wrapText="1"/>
    </xf>
    <xf numFmtId="0" fontId="17" fillId="2" borderId="16" xfId="1" applyFont="1" applyFill="1" applyBorder="1" applyAlignment="1" applyProtection="1">
      <alignment horizontal="center" vertical="center" wrapText="1"/>
    </xf>
    <xf numFmtId="0" fontId="17" fillId="2" borderId="15" xfId="1" applyFont="1" applyFill="1" applyBorder="1" applyAlignment="1" applyProtection="1">
      <alignment horizontal="center" vertical="center" wrapText="1"/>
    </xf>
    <xf numFmtId="0" fontId="17" fillId="3" borderId="16" xfId="1" applyFont="1" applyFill="1" applyBorder="1" applyAlignment="1" applyProtection="1">
      <alignment horizontal="center" vertical="center"/>
    </xf>
    <xf numFmtId="0" fontId="17" fillId="2" borderId="46" xfId="1" applyFont="1" applyFill="1" applyBorder="1" applyAlignment="1" applyProtection="1">
      <alignment horizontal="center" vertical="center" shrinkToFit="1"/>
    </xf>
    <xf numFmtId="0" fontId="24" fillId="2" borderId="66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5" xfId="1" applyFont="1" applyFill="1" applyBorder="1" applyAlignment="1" applyProtection="1">
      <alignment horizontal="center" vertical="center"/>
    </xf>
    <xf numFmtId="0" fontId="3" fillId="7" borderId="36" xfId="1" applyFont="1" applyFill="1" applyBorder="1" applyAlignment="1" applyProtection="1">
      <alignment horizontal="center" vertical="center"/>
    </xf>
    <xf numFmtId="0" fontId="17" fillId="7" borderId="36" xfId="1" applyFont="1" applyFill="1" applyBorder="1" applyAlignment="1" applyProtection="1">
      <alignment horizontal="center" vertical="center"/>
    </xf>
    <xf numFmtId="0" fontId="3" fillId="8" borderId="36" xfId="1" applyFont="1" applyFill="1" applyBorder="1" applyAlignment="1" applyProtection="1">
      <alignment vertical="center"/>
    </xf>
    <xf numFmtId="0" fontId="3" fillId="9" borderId="36" xfId="1" applyFont="1" applyFill="1" applyBorder="1" applyAlignment="1" applyProtection="1">
      <alignment vertical="center"/>
    </xf>
    <xf numFmtId="0" fontId="3" fillId="10" borderId="36" xfId="1" applyFont="1" applyFill="1" applyBorder="1" applyAlignment="1" applyProtection="1">
      <alignment vertical="center"/>
    </xf>
    <xf numFmtId="0" fontId="3" fillId="11" borderId="36" xfId="1" applyFont="1" applyFill="1" applyBorder="1" applyAlignment="1" applyProtection="1">
      <alignment vertical="center"/>
    </xf>
    <xf numFmtId="0" fontId="3" fillId="12" borderId="36" xfId="1" applyFont="1" applyFill="1" applyBorder="1" applyAlignment="1" applyProtection="1">
      <alignment vertical="center"/>
    </xf>
    <xf numFmtId="0" fontId="3" fillId="13" borderId="36" xfId="1" applyFont="1" applyFill="1" applyBorder="1" applyAlignment="1" applyProtection="1">
      <alignment vertical="center"/>
    </xf>
    <xf numFmtId="0" fontId="18" fillId="2" borderId="23" xfId="1" applyFont="1" applyFill="1" applyBorder="1" applyAlignment="1" applyProtection="1">
      <alignment vertical="center"/>
    </xf>
    <xf numFmtId="0" fontId="18" fillId="2" borderId="24" xfId="1" applyFont="1" applyFill="1" applyBorder="1" applyAlignment="1" applyProtection="1">
      <alignment vertical="center"/>
    </xf>
    <xf numFmtId="0" fontId="18" fillId="2" borderId="21" xfId="1" applyFont="1" applyFill="1" applyBorder="1" applyAlignment="1" applyProtection="1">
      <alignment vertical="center"/>
    </xf>
    <xf numFmtId="0" fontId="43" fillId="2" borderId="21" xfId="1" applyFont="1" applyFill="1" applyBorder="1" applyAlignment="1" applyProtection="1">
      <alignment horizontal="left" vertical="center"/>
    </xf>
    <xf numFmtId="0" fontId="2" fillId="0" borderId="16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left" vertical="center"/>
    </xf>
    <xf numFmtId="0" fontId="20" fillId="2" borderId="16" xfId="1" applyFont="1" applyFill="1" applyBorder="1" applyAlignment="1" applyProtection="1">
      <alignment vertical="center"/>
    </xf>
    <xf numFmtId="0" fontId="26" fillId="2" borderId="36" xfId="1" applyFont="1" applyFill="1" applyBorder="1" applyAlignment="1" applyProtection="1">
      <alignment vertical="center" wrapText="1"/>
    </xf>
    <xf numFmtId="0" fontId="26" fillId="2" borderId="58" xfId="1" applyFont="1" applyFill="1" applyBorder="1" applyAlignment="1" applyProtection="1">
      <alignment vertical="center" wrapText="1"/>
    </xf>
    <xf numFmtId="0" fontId="17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Alignment="1" applyProtection="1">
      <alignment horizontal="center" vertical="center"/>
    </xf>
    <xf numFmtId="0" fontId="12" fillId="2" borderId="47" xfId="1" applyFont="1" applyFill="1" applyBorder="1" applyAlignment="1" applyProtection="1">
      <alignment horizontal="left" vertical="center"/>
    </xf>
    <xf numFmtId="0" fontId="12" fillId="2" borderId="31" xfId="1" applyFont="1" applyFill="1" applyBorder="1" applyAlignment="1" applyProtection="1">
      <alignment horizontal="left" vertical="center"/>
    </xf>
    <xf numFmtId="0" fontId="26" fillId="2" borderId="30" xfId="1" applyFont="1" applyFill="1" applyBorder="1" applyAlignment="1" applyProtection="1">
      <alignment vertical="center" wrapText="1"/>
    </xf>
    <xf numFmtId="0" fontId="16" fillId="2" borderId="63" xfId="1" applyFont="1" applyFill="1" applyBorder="1" applyAlignment="1" applyProtection="1">
      <alignment horizontal="left" vertical="center"/>
    </xf>
    <xf numFmtId="0" fontId="20" fillId="2" borderId="63" xfId="1" applyFont="1" applyFill="1" applyBorder="1" applyAlignment="1" applyProtection="1">
      <alignment vertical="center"/>
    </xf>
    <xf numFmtId="0" fontId="2" fillId="2" borderId="63" xfId="1" applyFont="1" applyFill="1" applyBorder="1" applyAlignment="1" applyProtection="1">
      <alignment horizontal="left" vertical="center"/>
    </xf>
    <xf numFmtId="0" fontId="16" fillId="2" borderId="83" xfId="1" applyFont="1" applyFill="1" applyBorder="1" applyAlignment="1" applyProtection="1">
      <alignment vertical="center"/>
    </xf>
    <xf numFmtId="0" fontId="16" fillId="2" borderId="83" xfId="1" applyFont="1" applyFill="1" applyBorder="1" applyAlignment="1" applyProtection="1">
      <alignment horizontal="left" vertical="center"/>
    </xf>
    <xf numFmtId="0" fontId="20" fillId="2" borderId="83" xfId="1" applyFont="1" applyFill="1" applyBorder="1" applyAlignment="1" applyProtection="1">
      <alignment vertical="center"/>
    </xf>
    <xf numFmtId="0" fontId="2" fillId="2" borderId="83" xfId="1" applyFont="1" applyFill="1" applyBorder="1" applyAlignment="1" applyProtection="1">
      <alignment horizontal="left" vertical="center"/>
    </xf>
    <xf numFmtId="0" fontId="16" fillId="2" borderId="86" xfId="1" applyFont="1" applyFill="1" applyBorder="1" applyAlignment="1" applyProtection="1">
      <alignment vertical="center"/>
    </xf>
    <xf numFmtId="43" fontId="26" fillId="2" borderId="53" xfId="1" applyNumberFormat="1" applyFont="1" applyFill="1" applyBorder="1" applyAlignment="1" applyProtection="1">
      <alignment horizontal="center" vertical="center" wrapText="1"/>
    </xf>
    <xf numFmtId="43" fontId="26" fillId="2" borderId="36" xfId="1" applyNumberFormat="1" applyFont="1" applyFill="1" applyBorder="1" applyAlignment="1" applyProtection="1">
      <alignment horizontal="center" vertical="center" wrapText="1"/>
    </xf>
    <xf numFmtId="43" fontId="26" fillId="2" borderId="30" xfId="1" applyNumberFormat="1" applyFont="1" applyFill="1" applyBorder="1" applyAlignment="1" applyProtection="1">
      <alignment horizontal="center" vertical="center" wrapText="1"/>
    </xf>
    <xf numFmtId="0" fontId="2" fillId="2" borderId="38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32" xfId="1" applyFont="1" applyFill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left" wrapText="1"/>
    </xf>
    <xf numFmtId="0" fontId="8" fillId="0" borderId="0" xfId="1" applyFont="1" applyBorder="1" applyAlignment="1" applyProtection="1">
      <alignment horizontal="left" wrapText="1"/>
    </xf>
    <xf numFmtId="0" fontId="3" fillId="2" borderId="0" xfId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/>
    </xf>
    <xf numFmtId="0" fontId="24" fillId="2" borderId="31" xfId="1" applyFont="1" applyFill="1" applyBorder="1" applyAlignment="1" applyProtection="1">
      <alignment horizontal="center" vertical="center" wrapText="1"/>
    </xf>
    <xf numFmtId="0" fontId="24" fillId="2" borderId="4" xfId="1" applyFont="1" applyFill="1" applyBorder="1" applyAlignment="1" applyProtection="1">
      <alignment horizontal="center" vertical="center" wrapText="1"/>
    </xf>
    <xf numFmtId="0" fontId="24" fillId="2" borderId="5" xfId="1" applyFont="1" applyFill="1" applyBorder="1" applyAlignment="1" applyProtection="1">
      <alignment horizontal="center" vertical="center" wrapText="1"/>
    </xf>
    <xf numFmtId="0" fontId="24" fillId="2" borderId="42" xfId="1" applyFont="1" applyFill="1" applyBorder="1" applyAlignment="1" applyProtection="1">
      <alignment horizontal="center" vertical="center" wrapText="1"/>
    </xf>
    <xf numFmtId="0" fontId="24" fillId="2" borderId="43" xfId="1" applyFont="1" applyFill="1" applyBorder="1" applyAlignment="1" applyProtection="1">
      <alignment horizontal="center" vertical="center" wrapText="1"/>
    </xf>
    <xf numFmtId="0" fontId="24" fillId="2" borderId="44" xfId="1" applyFont="1" applyFill="1" applyBorder="1" applyAlignment="1" applyProtection="1">
      <alignment horizontal="center" vertical="center" wrapText="1"/>
    </xf>
    <xf numFmtId="0" fontId="2" fillId="2" borderId="38" xfId="1" applyNumberFormat="1" applyFont="1" applyFill="1" applyBorder="1" applyAlignment="1" applyProtection="1">
      <alignment horizontal="center" vertical="center"/>
    </xf>
    <xf numFmtId="0" fontId="11" fillId="2" borderId="0" xfId="5" applyFont="1" applyFill="1" applyAlignment="1">
      <alignment vertical="center"/>
    </xf>
    <xf numFmtId="0" fontId="2" fillId="2" borderId="0" xfId="5" applyFont="1" applyFill="1" applyBorder="1" applyAlignment="1">
      <alignment horizontal="center" vertical="center" shrinkToFit="1"/>
    </xf>
    <xf numFmtId="0" fontId="2" fillId="2" borderId="0" xfId="5" applyFont="1" applyFill="1" applyBorder="1" applyAlignment="1">
      <alignment horizontal="center" vertical="center"/>
    </xf>
    <xf numFmtId="0" fontId="2" fillId="2" borderId="0" xfId="5" applyFont="1" applyFill="1" applyAlignment="1">
      <alignment vertical="center"/>
    </xf>
    <xf numFmtId="1" fontId="12" fillId="2" borderId="0" xfId="5" applyNumberFormat="1" applyFont="1" applyFill="1" applyBorder="1" applyAlignment="1">
      <alignment horizontal="center" vertical="center"/>
    </xf>
    <xf numFmtId="1" fontId="45" fillId="2" borderId="0" xfId="5" applyNumberFormat="1" applyFont="1" applyFill="1" applyBorder="1" applyAlignment="1">
      <alignment horizontal="left" vertical="center"/>
    </xf>
    <xf numFmtId="0" fontId="12" fillId="2" borderId="0" xfId="5" applyFont="1" applyFill="1" applyBorder="1" applyAlignment="1">
      <alignment vertical="center"/>
    </xf>
    <xf numFmtId="0" fontId="46" fillId="2" borderId="16" xfId="5" applyFont="1" applyFill="1" applyBorder="1" applyAlignment="1">
      <alignment horizontal="center"/>
    </xf>
    <xf numFmtId="0" fontId="24" fillId="2" borderId="16" xfId="5" applyFont="1" applyFill="1" applyBorder="1" applyAlignment="1">
      <alignment horizontal="center"/>
    </xf>
    <xf numFmtId="0" fontId="2" fillId="2" borderId="16" xfId="5" applyFont="1" applyFill="1" applyBorder="1"/>
    <xf numFmtId="0" fontId="2" fillId="2" borderId="16" xfId="5" applyFont="1" applyFill="1" applyBorder="1" applyAlignment="1">
      <alignment vertical="center"/>
    </xf>
    <xf numFmtId="0" fontId="2" fillId="2" borderId="30" xfId="5" applyFont="1" applyFill="1" applyBorder="1" applyAlignment="1">
      <alignment horizontal="center"/>
    </xf>
    <xf numFmtId="0" fontId="2" fillId="2" borderId="31" xfId="5" applyFont="1" applyFill="1" applyBorder="1" applyAlignment="1">
      <alignment horizontal="center"/>
    </xf>
    <xf numFmtId="0" fontId="2" fillId="2" borderId="32" xfId="5" applyFont="1" applyFill="1" applyBorder="1" applyAlignment="1">
      <alignment horizontal="center"/>
    </xf>
    <xf numFmtId="0" fontId="3" fillId="2" borderId="4" xfId="1" applyFont="1" applyFill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left" wrapText="1"/>
    </xf>
    <xf numFmtId="164" fontId="6" fillId="0" borderId="0" xfId="1" applyNumberFormat="1" applyFont="1" applyBorder="1" applyAlignment="1" applyProtection="1">
      <alignment horizontal="left" vertical="center" wrapText="1"/>
    </xf>
    <xf numFmtId="0" fontId="9" fillId="0" borderId="0" xfId="1" applyFont="1" applyBorder="1" applyAlignment="1" applyProtection="1">
      <alignment horizontal="left" wrapText="1"/>
    </xf>
    <xf numFmtId="0" fontId="24" fillId="2" borderId="0" xfId="1" applyFont="1" applyFill="1" applyBorder="1" applyAlignment="1" applyProtection="1">
      <alignment horizontal="center" vertical="center"/>
    </xf>
    <xf numFmtId="0" fontId="26" fillId="2" borderId="0" xfId="1" applyFont="1" applyFill="1" applyBorder="1" applyAlignment="1" applyProtection="1">
      <alignment vertical="center" wrapText="1"/>
    </xf>
    <xf numFmtId="0" fontId="27" fillId="3" borderId="0" xfId="1" applyFont="1" applyFill="1" applyBorder="1" applyAlignment="1" applyProtection="1">
      <alignment vertical="center" wrapText="1"/>
    </xf>
    <xf numFmtId="0" fontId="19" fillId="3" borderId="0" xfId="1" applyFont="1" applyFill="1" applyBorder="1" applyAlignment="1" applyProtection="1">
      <alignment vertical="center" wrapText="1"/>
    </xf>
    <xf numFmtId="0" fontId="24" fillId="3" borderId="0" xfId="1" applyFont="1" applyFill="1" applyBorder="1" applyAlignment="1" applyProtection="1">
      <alignment horizontal="left" vertical="center" wrapText="1"/>
    </xf>
    <xf numFmtId="0" fontId="44" fillId="2" borderId="0" xfId="1" applyFont="1" applyFill="1" applyBorder="1" applyAlignment="1" applyProtection="1">
      <alignment horizontal="left" vertical="center"/>
    </xf>
    <xf numFmtId="10" fontId="2" fillId="2" borderId="0" xfId="1" applyNumberFormat="1" applyFont="1" applyFill="1" applyBorder="1" applyAlignment="1" applyProtection="1">
      <alignment vertical="center"/>
    </xf>
    <xf numFmtId="0" fontId="24" fillId="2" borderId="10" xfId="1" applyFont="1" applyFill="1" applyBorder="1" applyAlignment="1" applyProtection="1">
      <alignment horizontal="center" vertical="center" wrapText="1"/>
    </xf>
    <xf numFmtId="0" fontId="24" fillId="2" borderId="65" xfId="1" applyFont="1" applyFill="1" applyBorder="1" applyAlignment="1" applyProtection="1">
      <alignment horizontal="center" vertical="center" wrapText="1"/>
    </xf>
    <xf numFmtId="0" fontId="48" fillId="2" borderId="0" xfId="1" applyFont="1" applyFill="1" applyBorder="1" applyAlignment="1" applyProtection="1">
      <alignment horizontal="center" vertical="center"/>
    </xf>
    <xf numFmtId="0" fontId="7" fillId="2" borderId="0" xfId="1" applyFont="1" applyFill="1" applyAlignment="1" applyProtection="1">
      <alignment vertical="center"/>
    </xf>
    <xf numFmtId="0" fontId="48" fillId="2" borderId="0" xfId="1" applyFont="1" applyFill="1" applyBorder="1" applyAlignment="1" applyProtection="1">
      <alignment horizontal="center" vertical="center" wrapText="1"/>
    </xf>
    <xf numFmtId="0" fontId="7" fillId="2" borderId="0" xfId="1" applyFont="1" applyFill="1" applyBorder="1" applyAlignment="1" applyProtection="1">
      <alignment horizontal="center" vertical="center" wrapText="1"/>
    </xf>
    <xf numFmtId="0" fontId="50" fillId="2" borderId="0" xfId="1" applyFont="1" applyFill="1" applyBorder="1" applyAlignment="1" applyProtection="1">
      <alignment horizontal="center" vertical="center"/>
    </xf>
    <xf numFmtId="0" fontId="51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/>
    </xf>
    <xf numFmtId="0" fontId="52" fillId="2" borderId="16" xfId="1" applyFont="1" applyFill="1" applyBorder="1" applyAlignment="1" applyProtection="1">
      <alignment horizontal="center" vertical="center" wrapText="1"/>
    </xf>
    <xf numFmtId="0" fontId="52" fillId="2" borderId="15" xfId="1" applyFont="1" applyFill="1" applyBorder="1" applyAlignment="1" applyProtection="1">
      <alignment horizontal="center" vertical="center" wrapText="1"/>
    </xf>
    <xf numFmtId="0" fontId="7" fillId="2" borderId="0" xfId="1" applyFont="1" applyFill="1" applyBorder="1" applyAlignment="1" applyProtection="1">
      <alignment vertical="center" wrapText="1"/>
    </xf>
    <xf numFmtId="0" fontId="53" fillId="2" borderId="0" xfId="1" applyFont="1" applyFill="1" applyBorder="1" applyAlignment="1" applyProtection="1">
      <alignment horizontal="center" vertical="center"/>
    </xf>
    <xf numFmtId="49" fontId="7" fillId="2" borderId="0" xfId="1" applyNumberFormat="1" applyFont="1" applyFill="1" applyBorder="1" applyAlignment="1" applyProtection="1">
      <alignment horizontal="center" vertical="center"/>
    </xf>
    <xf numFmtId="0" fontId="7" fillId="0" borderId="16" xfId="1" applyFont="1" applyFill="1" applyBorder="1" applyAlignment="1" applyProtection="1">
      <alignment horizontal="center" vertical="center"/>
    </xf>
    <xf numFmtId="0" fontId="52" fillId="3" borderId="16" xfId="1" applyFont="1" applyFill="1" applyBorder="1" applyAlignment="1" applyProtection="1">
      <alignment horizontal="center" vertical="center"/>
    </xf>
    <xf numFmtId="0" fontId="7" fillId="2" borderId="0" xfId="1" applyFont="1" applyFill="1" applyBorder="1" applyAlignment="1" applyProtection="1">
      <alignment vertical="center"/>
    </xf>
    <xf numFmtId="0" fontId="51" fillId="2" borderId="16" xfId="1" applyFont="1" applyFill="1" applyBorder="1" applyAlignment="1" applyProtection="1">
      <alignment horizontal="left" vertical="center"/>
    </xf>
    <xf numFmtId="0" fontId="51" fillId="2" borderId="16" xfId="1" applyFont="1" applyFill="1" applyBorder="1" applyAlignment="1" applyProtection="1">
      <alignment horizontal="center" vertical="center"/>
    </xf>
    <xf numFmtId="0" fontId="51" fillId="2" borderId="83" xfId="1" applyFont="1" applyFill="1" applyBorder="1" applyAlignment="1" applyProtection="1">
      <alignment horizontal="left" vertical="center"/>
    </xf>
    <xf numFmtId="0" fontId="55" fillId="2" borderId="9" xfId="1" applyFont="1" applyFill="1" applyBorder="1" applyAlignment="1" applyProtection="1">
      <alignment horizontal="center" vertical="center"/>
    </xf>
    <xf numFmtId="0" fontId="55" fillId="2" borderId="63" xfId="1" applyFont="1" applyFill="1" applyBorder="1" applyAlignment="1" applyProtection="1">
      <alignment horizontal="center" vertical="center"/>
    </xf>
    <xf numFmtId="0" fontId="55" fillId="2" borderId="63" xfId="1" applyFont="1" applyFill="1" applyBorder="1" applyAlignment="1" applyProtection="1">
      <alignment horizontal="center" vertical="center" wrapText="1"/>
    </xf>
    <xf numFmtId="0" fontId="7" fillId="2" borderId="56" xfId="1" applyFont="1" applyFill="1" applyBorder="1" applyAlignment="1" applyProtection="1">
      <alignment horizontal="center" vertical="center"/>
    </xf>
    <xf numFmtId="0" fontId="56" fillId="2" borderId="53" xfId="1" applyFont="1" applyFill="1" applyBorder="1" applyAlignment="1" applyProtection="1">
      <alignment horizontal="left" vertical="center"/>
    </xf>
    <xf numFmtId="43" fontId="54" fillId="2" borderId="30" xfId="1" applyNumberFormat="1" applyFont="1" applyFill="1" applyBorder="1" applyAlignment="1" applyProtection="1">
      <alignment horizontal="center" vertical="center" wrapText="1"/>
    </xf>
    <xf numFmtId="0" fontId="7" fillId="2" borderId="37" xfId="1" applyFont="1" applyFill="1" applyBorder="1" applyAlignment="1" applyProtection="1">
      <alignment horizontal="center" vertical="center"/>
    </xf>
    <xf numFmtId="43" fontId="54" fillId="2" borderId="36" xfId="1" applyNumberFormat="1" applyFont="1" applyFill="1" applyBorder="1" applyAlignment="1" applyProtection="1">
      <alignment horizontal="center" vertical="center" wrapText="1"/>
    </xf>
    <xf numFmtId="43" fontId="54" fillId="2" borderId="36" xfId="1" applyNumberFormat="1" applyFont="1" applyFill="1" applyBorder="1" applyAlignment="1" applyProtection="1">
      <alignment vertical="center" wrapText="1"/>
    </xf>
    <xf numFmtId="0" fontId="7" fillId="2" borderId="96" xfId="1" applyFont="1" applyFill="1" applyBorder="1" applyAlignment="1" applyProtection="1">
      <alignment horizontal="center" vertical="center"/>
    </xf>
    <xf numFmtId="43" fontId="54" fillId="2" borderId="76" xfId="1" applyNumberFormat="1" applyFont="1" applyFill="1" applyBorder="1" applyAlignment="1" applyProtection="1">
      <alignment vertical="center" wrapText="1"/>
    </xf>
    <xf numFmtId="0" fontId="7" fillId="2" borderId="35" xfId="1" applyFont="1" applyFill="1" applyBorder="1" applyAlignment="1" applyProtection="1">
      <alignment horizontal="center" vertical="center"/>
    </xf>
    <xf numFmtId="0" fontId="7" fillId="2" borderId="38" xfId="1" applyNumberFormat="1" applyFont="1" applyFill="1" applyBorder="1" applyAlignment="1" applyProtection="1">
      <alignment horizontal="center" vertical="center"/>
    </xf>
    <xf numFmtId="167" fontId="7" fillId="2" borderId="36" xfId="1" applyNumberFormat="1" applyFont="1" applyFill="1" applyBorder="1" applyAlignment="1" applyProtection="1">
      <alignment horizontal="center"/>
    </xf>
    <xf numFmtId="166" fontId="7" fillId="2" borderId="49" xfId="1" applyNumberFormat="1" applyFont="1" applyFill="1" applyBorder="1" applyAlignment="1" applyProtection="1">
      <alignment vertical="center"/>
    </xf>
    <xf numFmtId="0" fontId="7" fillId="2" borderId="36" xfId="1" applyFont="1" applyFill="1" applyBorder="1" applyAlignment="1" applyProtection="1">
      <alignment vertical="center"/>
    </xf>
    <xf numFmtId="0" fontId="7" fillId="2" borderId="55" xfId="1" applyFont="1" applyFill="1" applyBorder="1" applyAlignment="1" applyProtection="1">
      <alignment vertical="center"/>
    </xf>
    <xf numFmtId="167" fontId="7" fillId="2" borderId="36" xfId="1" applyNumberFormat="1" applyFont="1" applyFill="1" applyBorder="1" applyAlignment="1" applyProtection="1">
      <alignment horizontal="center" vertical="center"/>
    </xf>
    <xf numFmtId="0" fontId="7" fillId="2" borderId="38" xfId="1" applyFont="1" applyFill="1" applyBorder="1" applyAlignment="1" applyProtection="1">
      <alignment horizontal="center" vertical="center" shrinkToFit="1"/>
    </xf>
    <xf numFmtId="0" fontId="7" fillId="2" borderId="38" xfId="1" applyFont="1" applyFill="1" applyBorder="1" applyAlignment="1" applyProtection="1">
      <alignment horizontal="center" vertical="center"/>
    </xf>
    <xf numFmtId="0" fontId="7" fillId="2" borderId="49" xfId="1" applyFont="1" applyFill="1" applyBorder="1" applyAlignment="1" applyProtection="1">
      <alignment vertical="center"/>
    </xf>
    <xf numFmtId="0" fontId="7" fillId="2" borderId="49" xfId="1" applyFont="1" applyFill="1" applyBorder="1" applyAlignment="1" applyProtection="1">
      <alignment horizontal="center" vertical="center"/>
    </xf>
    <xf numFmtId="0" fontId="7" fillId="2" borderId="57" xfId="1" applyFont="1" applyFill="1" applyBorder="1" applyAlignment="1" applyProtection="1">
      <alignment horizontal="center" vertical="center"/>
    </xf>
    <xf numFmtId="0" fontId="7" fillId="2" borderId="73" xfId="1" applyFont="1" applyFill="1" applyBorder="1" applyAlignment="1" applyProtection="1">
      <alignment horizontal="center" vertical="center" shrinkToFit="1"/>
    </xf>
    <xf numFmtId="166" fontId="7" fillId="2" borderId="68" xfId="1" applyNumberFormat="1" applyFont="1" applyFill="1" applyBorder="1" applyAlignment="1" applyProtection="1">
      <alignment horizontal="center" vertical="center"/>
    </xf>
    <xf numFmtId="167" fontId="7" fillId="0" borderId="58" xfId="1" applyNumberFormat="1" applyFont="1" applyFill="1" applyBorder="1" applyAlignment="1" applyProtection="1">
      <alignment vertical="center"/>
    </xf>
    <xf numFmtId="0" fontId="7" fillId="0" borderId="77" xfId="1" applyFont="1" applyFill="1" applyBorder="1" applyAlignment="1" applyProtection="1">
      <alignment vertical="center"/>
    </xf>
    <xf numFmtId="0" fontId="7" fillId="2" borderId="58" xfId="1" applyFont="1" applyFill="1" applyBorder="1" applyAlignment="1" applyProtection="1">
      <alignment vertical="center"/>
    </xf>
    <xf numFmtId="0" fontId="7" fillId="2" borderId="59" xfId="1" applyFont="1" applyFill="1" applyBorder="1" applyAlignment="1" applyProtection="1">
      <alignment vertical="center"/>
    </xf>
    <xf numFmtId="0" fontId="7" fillId="2" borderId="46" xfId="1" applyNumberFormat="1" applyFont="1" applyFill="1" applyBorder="1" applyAlignment="1" applyProtection="1">
      <alignment horizontal="center" vertical="center"/>
    </xf>
    <xf numFmtId="167" fontId="7" fillId="2" borderId="47" xfId="1" applyNumberFormat="1" applyFont="1" applyFill="1" applyBorder="1" applyAlignment="1" applyProtection="1">
      <alignment horizontal="center"/>
    </xf>
    <xf numFmtId="166" fontId="7" fillId="2" borderId="48" xfId="1" applyNumberFormat="1" applyFont="1" applyFill="1" applyBorder="1" applyAlignment="1" applyProtection="1"/>
    <xf numFmtId="166" fontId="7" fillId="2" borderId="47" xfId="1" applyNumberFormat="1" applyFont="1" applyFill="1" applyBorder="1" applyAlignment="1" applyProtection="1">
      <alignment vertical="center"/>
    </xf>
    <xf numFmtId="166" fontId="7" fillId="2" borderId="99" xfId="1" applyNumberFormat="1" applyFont="1" applyFill="1" applyBorder="1" applyAlignment="1" applyProtection="1">
      <alignment vertical="center"/>
    </xf>
    <xf numFmtId="43" fontId="51" fillId="2" borderId="27" xfId="2" applyFont="1" applyFill="1" applyBorder="1" applyAlignment="1" applyProtection="1">
      <alignment vertical="center" wrapText="1"/>
    </xf>
    <xf numFmtId="0" fontId="55" fillId="0" borderId="4" xfId="1" applyFont="1" applyBorder="1" applyAlignment="1" applyProtection="1">
      <alignment horizontal="left" wrapText="1"/>
    </xf>
    <xf numFmtId="0" fontId="55" fillId="0" borderId="0" xfId="1" applyFont="1" applyBorder="1" applyAlignment="1" applyProtection="1">
      <alignment horizontal="left" vertical="center" wrapText="1"/>
    </xf>
    <xf numFmtId="0" fontId="52" fillId="2" borderId="29" xfId="1" applyFont="1" applyFill="1" applyBorder="1" applyAlignment="1" applyProtection="1">
      <alignment horizontal="center" vertical="center" wrapText="1"/>
    </xf>
    <xf numFmtId="0" fontId="54" fillId="2" borderId="2" xfId="1" applyFont="1" applyFill="1" applyBorder="1" applyAlignment="1" applyProtection="1">
      <alignment horizontal="left" vertical="center"/>
    </xf>
    <xf numFmtId="0" fontId="55" fillId="2" borderId="17" xfId="1" applyFont="1" applyFill="1" applyBorder="1" applyAlignment="1" applyProtection="1">
      <alignment horizontal="left" vertical="center"/>
    </xf>
    <xf numFmtId="0" fontId="55" fillId="2" borderId="29" xfId="1" applyFont="1" applyFill="1" applyBorder="1" applyAlignment="1" applyProtection="1">
      <alignment horizontal="left" vertical="center"/>
    </xf>
    <xf numFmtId="0" fontId="51" fillId="2" borderId="16" xfId="1" applyFont="1" applyFill="1" applyBorder="1" applyAlignment="1" applyProtection="1">
      <alignment horizontal="center" vertical="center" wrapText="1"/>
    </xf>
    <xf numFmtId="164" fontId="55" fillId="0" borderId="0" xfId="1" applyNumberFormat="1" applyFont="1" applyBorder="1" applyAlignment="1" applyProtection="1">
      <alignment horizontal="left" vertical="center" wrapText="1"/>
    </xf>
    <xf numFmtId="0" fontId="64" fillId="2" borderId="16" xfId="1" applyFont="1" applyFill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center" vertical="center"/>
    </xf>
    <xf numFmtId="0" fontId="65" fillId="2" borderId="0" xfId="1" applyFont="1" applyFill="1" applyAlignment="1" applyProtection="1">
      <alignment horizontal="center" vertical="center"/>
    </xf>
    <xf numFmtId="0" fontId="66" fillId="2" borderId="0" xfId="1" applyFont="1" applyFill="1" applyAlignment="1" applyProtection="1">
      <alignment horizontal="center" vertical="center"/>
    </xf>
    <xf numFmtId="0" fontId="65" fillId="2" borderId="0" xfId="1" applyFont="1" applyFill="1" applyAlignment="1" applyProtection="1">
      <alignment vertical="center"/>
    </xf>
    <xf numFmtId="165" fontId="56" fillId="2" borderId="0" xfId="1" applyNumberFormat="1" applyFont="1" applyFill="1" applyBorder="1" applyAlignment="1" applyProtection="1">
      <alignment horizontal="left" vertical="center"/>
    </xf>
    <xf numFmtId="0" fontId="65" fillId="2" borderId="0" xfId="1" applyFont="1" applyFill="1" applyBorder="1" applyAlignment="1" applyProtection="1">
      <alignment vertical="center"/>
    </xf>
    <xf numFmtId="0" fontId="63" fillId="2" borderId="0" xfId="1" applyFont="1" applyFill="1" applyAlignment="1" applyProtection="1">
      <alignment vertical="center"/>
    </xf>
    <xf numFmtId="1" fontId="68" fillId="2" borderId="0" xfId="5" applyNumberFormat="1" applyFont="1" applyFill="1" applyBorder="1" applyAlignment="1">
      <alignment horizontal="left" vertical="center"/>
    </xf>
    <xf numFmtId="0" fontId="69" fillId="2" borderId="0" xfId="5" applyFont="1" applyFill="1" applyBorder="1" applyAlignment="1">
      <alignment vertical="center"/>
    </xf>
    <xf numFmtId="0" fontId="65" fillId="2" borderId="0" xfId="5" applyFont="1" applyFill="1" applyBorder="1" applyAlignment="1">
      <alignment horizontal="center" vertical="center"/>
    </xf>
    <xf numFmtId="0" fontId="59" fillId="2" borderId="0" xfId="5" applyFont="1" applyFill="1" applyBorder="1" applyAlignment="1"/>
    <xf numFmtId="0" fontId="65" fillId="2" borderId="0" xfId="5" applyFont="1" applyFill="1" applyBorder="1" applyAlignment="1"/>
    <xf numFmtId="0" fontId="65" fillId="2" borderId="0" xfId="5" applyFont="1" applyFill="1" applyBorder="1"/>
    <xf numFmtId="0" fontId="65" fillId="2" borderId="0" xfId="5" applyFont="1" applyFill="1" applyBorder="1" applyAlignment="1">
      <alignment vertical="center"/>
    </xf>
    <xf numFmtId="0" fontId="64" fillId="2" borderId="0" xfId="1" applyFont="1" applyFill="1" applyBorder="1" applyAlignment="1" applyProtection="1">
      <alignment vertical="center"/>
    </xf>
    <xf numFmtId="0" fontId="55" fillId="2" borderId="65" xfId="1" applyFont="1" applyFill="1" applyBorder="1" applyAlignment="1" applyProtection="1">
      <alignment horizontal="center" vertical="center" wrapText="1"/>
    </xf>
    <xf numFmtId="0" fontId="51" fillId="2" borderId="32" xfId="1" applyFont="1" applyFill="1" applyBorder="1" applyAlignment="1" applyProtection="1">
      <alignment horizontal="left" vertical="center"/>
    </xf>
    <xf numFmtId="0" fontId="55" fillId="2" borderId="16" xfId="1" applyFont="1" applyFill="1" applyBorder="1" applyAlignment="1" applyProtection="1">
      <alignment horizontal="center" vertical="center"/>
    </xf>
    <xf numFmtId="0" fontId="62" fillId="2" borderId="80" xfId="1" applyFont="1" applyFill="1" applyBorder="1" applyAlignment="1" applyProtection="1">
      <alignment vertical="center"/>
    </xf>
    <xf numFmtId="0" fontId="57" fillId="2" borderId="0" xfId="1" applyFont="1" applyFill="1" applyBorder="1" applyAlignment="1" applyProtection="1">
      <alignment horizontal="right" vertical="center"/>
    </xf>
    <xf numFmtId="0" fontId="7" fillId="2" borderId="74" xfId="1" applyFont="1" applyFill="1" applyBorder="1" applyAlignment="1" applyProtection="1">
      <alignment vertical="center"/>
    </xf>
    <xf numFmtId="0" fontId="49" fillId="2" borderId="74" xfId="1" applyFont="1" applyFill="1" applyBorder="1" applyAlignment="1" applyProtection="1">
      <alignment vertical="center"/>
    </xf>
    <xf numFmtId="0" fontId="51" fillId="2" borderId="74" xfId="1" applyFont="1" applyFill="1" applyBorder="1" applyAlignment="1" applyProtection="1">
      <alignment vertical="center"/>
    </xf>
    <xf numFmtId="1" fontId="68" fillId="2" borderId="80" xfId="5" applyNumberFormat="1" applyFont="1" applyFill="1" applyBorder="1" applyAlignment="1">
      <alignment horizontal="left" vertical="center"/>
    </xf>
    <xf numFmtId="0" fontId="65" fillId="2" borderId="74" xfId="1" applyFont="1" applyFill="1" applyBorder="1" applyAlignment="1" applyProtection="1">
      <alignment vertical="center"/>
    </xf>
    <xf numFmtId="0" fontId="51" fillId="2" borderId="7" xfId="1" applyFont="1" applyFill="1" applyBorder="1" applyAlignment="1" applyProtection="1">
      <alignment vertical="center" wrapText="1"/>
    </xf>
    <xf numFmtId="0" fontId="55" fillId="2" borderId="16" xfId="1" applyFont="1" applyFill="1" applyBorder="1" applyAlignment="1" applyProtection="1">
      <alignment vertical="center"/>
    </xf>
    <xf numFmtId="0" fontId="51" fillId="2" borderId="18" xfId="1" applyFont="1" applyFill="1" applyBorder="1" applyAlignment="1" applyProtection="1">
      <alignment vertical="center"/>
    </xf>
    <xf numFmtId="0" fontId="7" fillId="2" borderId="72" xfId="1" applyFont="1" applyFill="1" applyBorder="1" applyAlignment="1" applyProtection="1">
      <alignment vertical="center" wrapText="1"/>
    </xf>
    <xf numFmtId="0" fontId="55" fillId="2" borderId="93" xfId="1" applyFont="1" applyFill="1" applyBorder="1" applyAlignment="1" applyProtection="1">
      <alignment vertical="center"/>
    </xf>
    <xf numFmtId="0" fontId="7" fillId="2" borderId="29" xfId="1" applyFont="1" applyFill="1" applyBorder="1" applyAlignment="1" applyProtection="1">
      <alignment horizontal="center" vertical="center" wrapText="1"/>
    </xf>
    <xf numFmtId="0" fontId="7" fillId="2" borderId="16" xfId="1" applyFont="1" applyFill="1" applyBorder="1" applyAlignment="1" applyProtection="1">
      <alignment horizontal="center" vertical="center" wrapText="1"/>
    </xf>
    <xf numFmtId="0" fontId="7" fillId="2" borderId="15" xfId="1" applyFont="1" applyFill="1" applyBorder="1" applyAlignment="1" applyProtection="1">
      <alignment horizontal="center" vertical="center" wrapText="1"/>
    </xf>
    <xf numFmtId="0" fontId="65" fillId="0" borderId="16" xfId="0" applyFont="1" applyFill="1" applyBorder="1" applyAlignment="1"/>
    <xf numFmtId="0" fontId="61" fillId="0" borderId="16" xfId="0" applyFont="1" applyFill="1" applyBorder="1"/>
    <xf numFmtId="0" fontId="61" fillId="0" borderId="16" xfId="0" applyFont="1" applyFill="1" applyBorder="1" applyAlignment="1">
      <alignment horizontal="center" vertical="center"/>
    </xf>
    <xf numFmtId="0" fontId="9" fillId="0" borderId="16" xfId="0" applyFont="1" applyFill="1" applyBorder="1"/>
    <xf numFmtId="0" fontId="77" fillId="0" borderId="16" xfId="0" applyFont="1" applyFill="1" applyBorder="1" applyAlignment="1"/>
    <xf numFmtId="0" fontId="9" fillId="0" borderId="16" xfId="0" applyFont="1" applyFill="1" applyBorder="1" applyAlignment="1"/>
    <xf numFmtId="0" fontId="76" fillId="2" borderId="18" xfId="1" applyFont="1" applyFill="1" applyBorder="1" applyAlignment="1" applyProtection="1">
      <alignment vertical="center"/>
    </xf>
    <xf numFmtId="0" fontId="24" fillId="2" borderId="42" xfId="1" applyFont="1" applyFill="1" applyBorder="1" applyAlignment="1" applyProtection="1">
      <alignment horizontal="center" vertical="center"/>
    </xf>
    <xf numFmtId="0" fontId="24" fillId="2" borderId="45" xfId="1" applyFont="1" applyFill="1" applyBorder="1" applyAlignment="1" applyProtection="1">
      <alignment horizontal="center" vertical="center"/>
    </xf>
    <xf numFmtId="0" fontId="24" fillId="2" borderId="20" xfId="1" applyFont="1" applyFill="1" applyBorder="1" applyAlignment="1" applyProtection="1">
      <alignment horizontal="center" vertical="center"/>
    </xf>
    <xf numFmtId="0" fontId="24" fillId="2" borderId="29" xfId="1" applyFont="1" applyFill="1" applyBorder="1" applyAlignment="1" applyProtection="1">
      <alignment horizontal="center" vertical="center"/>
    </xf>
    <xf numFmtId="0" fontId="24" fillId="2" borderId="19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8" xfId="1" applyFont="1" applyFill="1" applyBorder="1" applyAlignment="1" applyProtection="1">
      <alignment horizontal="center" vertical="center"/>
    </xf>
    <xf numFmtId="0" fontId="12" fillId="2" borderId="73" xfId="1" applyFont="1" applyFill="1" applyBorder="1" applyAlignment="1" applyProtection="1">
      <alignment horizontal="center" vertical="center"/>
    </xf>
    <xf numFmtId="0" fontId="12" fillId="2" borderId="77" xfId="1" applyFont="1" applyFill="1" applyBorder="1" applyAlignment="1" applyProtection="1">
      <alignment horizontal="center" vertical="center"/>
    </xf>
    <xf numFmtId="0" fontId="26" fillId="2" borderId="38" xfId="1" applyFont="1" applyFill="1" applyBorder="1" applyAlignment="1" applyProtection="1">
      <alignment horizontal="center" vertical="center" wrapText="1"/>
    </xf>
    <xf numFmtId="0" fontId="26" fillId="2" borderId="75" xfId="1" applyFont="1" applyFill="1" applyBorder="1" applyAlignment="1" applyProtection="1">
      <alignment horizontal="center" vertical="center" wrapText="1"/>
    </xf>
    <xf numFmtId="0" fontId="26" fillId="2" borderId="49" xfId="1" applyFont="1" applyFill="1" applyBorder="1" applyAlignment="1" applyProtection="1">
      <alignment horizontal="center" vertical="center" wrapText="1"/>
    </xf>
    <xf numFmtId="0" fontId="2" fillId="2" borderId="30" xfId="1" applyFont="1" applyFill="1" applyBorder="1" applyAlignment="1" applyProtection="1">
      <alignment horizontal="center" vertical="center"/>
    </xf>
    <xf numFmtId="0" fontId="2" fillId="2" borderId="32" xfId="1" applyFont="1" applyFill="1" applyBorder="1" applyAlignment="1" applyProtection="1">
      <alignment horizontal="center" vertical="center"/>
    </xf>
    <xf numFmtId="0" fontId="17" fillId="3" borderId="20" xfId="1" applyFont="1" applyFill="1" applyBorder="1" applyAlignment="1" applyProtection="1">
      <alignment horizontal="center" vertical="center"/>
    </xf>
    <xf numFmtId="0" fontId="17" fillId="3" borderId="19" xfId="1" applyFont="1" applyFill="1" applyBorder="1" applyAlignment="1" applyProtection="1">
      <alignment horizontal="center" vertical="center"/>
    </xf>
    <xf numFmtId="0" fontId="17" fillId="3" borderId="18" xfId="1" applyFont="1" applyFill="1" applyBorder="1" applyAlignment="1" applyProtection="1">
      <alignment horizontal="center" vertical="center"/>
    </xf>
    <xf numFmtId="49" fontId="2" fillId="2" borderId="20" xfId="1" applyNumberFormat="1" applyFont="1" applyFill="1" applyBorder="1" applyAlignment="1" applyProtection="1">
      <alignment horizontal="center" vertical="center"/>
    </xf>
    <xf numFmtId="0" fontId="2" fillId="2" borderId="18" xfId="1" applyNumberFormat="1" applyFont="1" applyFill="1" applyBorder="1" applyAlignment="1" applyProtection="1">
      <alignment horizontal="center" vertical="center"/>
    </xf>
    <xf numFmtId="43" fontId="16" fillId="2" borderId="27" xfId="2" applyFont="1" applyFill="1" applyBorder="1" applyAlignment="1" applyProtection="1">
      <alignment horizontal="center" vertical="center" wrapText="1"/>
    </xf>
    <xf numFmtId="43" fontId="16" fillId="2" borderId="14" xfId="2" applyFont="1" applyFill="1" applyBorder="1" applyAlignment="1" applyProtection="1">
      <alignment horizontal="center" vertical="center" wrapText="1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63" xfId="1" applyFont="1" applyFill="1" applyBorder="1" applyAlignment="1" applyProtection="1">
      <alignment horizontal="center" vertical="center"/>
    </xf>
    <xf numFmtId="0" fontId="17" fillId="2" borderId="4" xfId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/>
    </xf>
    <xf numFmtId="0" fontId="9" fillId="0" borderId="6" xfId="1" applyFont="1" applyBorder="1" applyAlignment="1" applyProtection="1">
      <alignment horizontal="left" wrapText="1"/>
    </xf>
    <xf numFmtId="0" fontId="9" fillId="0" borderId="8" xfId="1" applyFont="1" applyBorder="1" applyAlignment="1" applyProtection="1">
      <alignment horizontal="left" wrapText="1"/>
    </xf>
    <xf numFmtId="0" fontId="9" fillId="0" borderId="7" xfId="1" applyFont="1" applyBorder="1" applyAlignment="1" applyProtection="1">
      <alignment horizontal="left" wrapText="1"/>
    </xf>
    <xf numFmtId="165" fontId="12" fillId="7" borderId="3" xfId="1" applyNumberFormat="1" applyFont="1" applyFill="1" applyBorder="1" applyAlignment="1" applyProtection="1">
      <alignment horizontal="left" vertical="center"/>
    </xf>
    <xf numFmtId="0" fontId="2" fillId="2" borderId="9" xfId="1" applyFont="1" applyFill="1" applyBorder="1" applyAlignment="1" applyProtection="1">
      <alignment horizontal="left" vertical="center"/>
    </xf>
    <xf numFmtId="0" fontId="2" fillId="2" borderId="10" xfId="1" applyFont="1" applyFill="1" applyBorder="1" applyAlignment="1" applyProtection="1">
      <alignment horizontal="left" vertical="center"/>
    </xf>
    <xf numFmtId="0" fontId="2" fillId="2" borderId="11" xfId="1" applyFont="1" applyFill="1" applyBorder="1" applyAlignment="1" applyProtection="1">
      <alignment horizontal="center" vertical="center"/>
    </xf>
    <xf numFmtId="0" fontId="2" fillId="2" borderId="12" xfId="1" applyFont="1" applyFill="1" applyBorder="1" applyAlignment="1" applyProtection="1">
      <alignment horizontal="center" vertical="center"/>
    </xf>
    <xf numFmtId="0" fontId="2" fillId="2" borderId="13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horizontal="left" vertical="center"/>
    </xf>
    <xf numFmtId="0" fontId="38" fillId="7" borderId="17" xfId="1" applyFont="1" applyFill="1" applyBorder="1" applyAlignment="1" applyProtection="1">
      <alignment horizontal="center" vertical="center"/>
    </xf>
    <xf numFmtId="0" fontId="38" fillId="7" borderId="19" xfId="1" applyFont="1" applyFill="1" applyBorder="1" applyAlignment="1" applyProtection="1">
      <alignment horizontal="center" vertical="center"/>
    </xf>
    <xf numFmtId="0" fontId="38" fillId="7" borderId="18" xfId="1" applyFont="1" applyFill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top" wrapText="1"/>
    </xf>
    <xf numFmtId="0" fontId="4" fillId="0" borderId="2" xfId="1" applyFont="1" applyBorder="1" applyAlignment="1" applyProtection="1">
      <alignment horizontal="center" vertical="top" wrapText="1"/>
    </xf>
    <xf numFmtId="0" fontId="4" fillId="0" borderId="4" xfId="1" applyFont="1" applyBorder="1" applyAlignment="1" applyProtection="1">
      <alignment horizontal="center" vertical="top" wrapText="1"/>
    </xf>
    <xf numFmtId="0" fontId="4" fillId="0" borderId="5" xfId="1" applyFont="1" applyBorder="1" applyAlignment="1" applyProtection="1">
      <alignment horizontal="center" vertical="top" wrapText="1"/>
    </xf>
    <xf numFmtId="0" fontId="4" fillId="0" borderId="6" xfId="1" applyFont="1" applyBorder="1" applyAlignment="1" applyProtection="1">
      <alignment horizontal="center" vertical="top" wrapText="1"/>
    </xf>
    <xf numFmtId="0" fontId="4" fillId="0" borderId="7" xfId="1" applyFont="1" applyBorder="1" applyAlignment="1" applyProtection="1">
      <alignment horizontal="center" vertical="top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3" xfId="1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5" xfId="1" applyFont="1" applyFill="1" applyBorder="1" applyAlignment="1" applyProtection="1">
      <alignment horizontal="center" vertical="center" wrapText="1"/>
    </xf>
    <xf numFmtId="0" fontId="5" fillId="2" borderId="6" xfId="1" applyFont="1" applyFill="1" applyBorder="1" applyAlignment="1" applyProtection="1">
      <alignment horizontal="center" vertical="center" wrapText="1"/>
    </xf>
    <xf numFmtId="0" fontId="5" fillId="2" borderId="8" xfId="1" applyFont="1" applyFill="1" applyBorder="1" applyAlignment="1" applyProtection="1">
      <alignment horizontal="center" vertical="center" wrapText="1"/>
    </xf>
    <xf numFmtId="0" fontId="5" fillId="2" borderId="7" xfId="1" applyFont="1" applyFill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left" wrapText="1"/>
    </xf>
    <xf numFmtId="0" fontId="6" fillId="0" borderId="3" xfId="1" applyFont="1" applyBorder="1" applyAlignment="1" applyProtection="1">
      <alignment horizontal="left" wrapText="1"/>
    </xf>
    <xf numFmtId="0" fontId="6" fillId="0" borderId="2" xfId="1" applyFont="1" applyBorder="1" applyAlignment="1" applyProtection="1">
      <alignment horizontal="left" wrapText="1"/>
    </xf>
    <xf numFmtId="0" fontId="7" fillId="0" borderId="4" xfId="1" applyFont="1" applyBorder="1" applyAlignment="1" applyProtection="1">
      <alignment horizontal="left" wrapText="1"/>
    </xf>
    <xf numFmtId="0" fontId="7" fillId="0" borderId="0" xfId="1" applyFont="1" applyBorder="1" applyAlignment="1" applyProtection="1">
      <alignment horizontal="left" wrapText="1"/>
    </xf>
    <xf numFmtId="0" fontId="7" fillId="0" borderId="5" xfId="1" applyFont="1" applyBorder="1" applyAlignment="1" applyProtection="1">
      <alignment horizontal="left" wrapText="1"/>
    </xf>
    <xf numFmtId="0" fontId="8" fillId="0" borderId="4" xfId="1" applyFont="1" applyBorder="1" applyAlignment="1" applyProtection="1">
      <alignment horizontal="left" wrapText="1"/>
    </xf>
    <xf numFmtId="0" fontId="8" fillId="0" borderId="0" xfId="1" applyFont="1" applyBorder="1" applyAlignment="1" applyProtection="1">
      <alignment horizontal="left" wrapText="1"/>
    </xf>
    <xf numFmtId="0" fontId="8" fillId="0" borderId="5" xfId="1" applyFont="1" applyBorder="1" applyAlignment="1" applyProtection="1">
      <alignment horizontal="left" wrapText="1"/>
    </xf>
    <xf numFmtId="0" fontId="2" fillId="2" borderId="14" xfId="1" applyFont="1" applyFill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left" vertical="center"/>
    </xf>
    <xf numFmtId="0" fontId="38" fillId="2" borderId="14" xfId="1" applyFont="1" applyFill="1" applyBorder="1" applyAlignment="1" applyProtection="1">
      <alignment horizontal="center" vertical="center"/>
    </xf>
    <xf numFmtId="0" fontId="38" fillId="2" borderId="16" xfId="1" applyFont="1" applyFill="1" applyBorder="1" applyAlignment="1" applyProtection="1">
      <alignment horizontal="center" vertical="center"/>
    </xf>
    <xf numFmtId="0" fontId="38" fillId="2" borderId="15" xfId="1" applyFont="1" applyFill="1" applyBorder="1" applyAlignment="1" applyProtection="1">
      <alignment horizontal="center" vertical="center"/>
    </xf>
    <xf numFmtId="0" fontId="38" fillId="2" borderId="17" xfId="1" applyFont="1" applyFill="1" applyBorder="1" applyAlignment="1" applyProtection="1">
      <alignment horizontal="center" vertical="center"/>
    </xf>
    <xf numFmtId="0" fontId="38" fillId="2" borderId="19" xfId="1" applyFont="1" applyFill="1" applyBorder="1" applyAlignment="1" applyProtection="1">
      <alignment horizontal="center" vertical="center"/>
    </xf>
    <xf numFmtId="0" fontId="38" fillId="2" borderId="18" xfId="1" applyFont="1" applyFill="1" applyBorder="1" applyAlignment="1" applyProtection="1">
      <alignment horizontal="center" vertical="center"/>
    </xf>
    <xf numFmtId="0" fontId="19" fillId="2" borderId="17" xfId="1" applyFont="1" applyFill="1" applyBorder="1" applyAlignment="1" applyProtection="1">
      <alignment horizontal="center" vertical="center" wrapText="1"/>
    </xf>
    <xf numFmtId="0" fontId="19" fillId="2" borderId="19" xfId="1" applyFont="1" applyFill="1" applyBorder="1" applyAlignment="1" applyProtection="1">
      <alignment horizontal="center" vertical="center" wrapText="1"/>
    </xf>
    <xf numFmtId="0" fontId="19" fillId="2" borderId="18" xfId="1" applyFont="1" applyFill="1" applyBorder="1" applyAlignment="1" applyProtection="1">
      <alignment horizontal="center" vertical="center" wrapText="1"/>
    </xf>
    <xf numFmtId="0" fontId="24" fillId="2" borderId="1" xfId="1" applyFont="1" applyFill="1" applyBorder="1" applyAlignment="1" applyProtection="1">
      <alignment horizontal="center" vertical="center" wrapText="1"/>
    </xf>
    <xf numFmtId="0" fontId="24" fillId="2" borderId="2" xfId="1" applyFont="1" applyFill="1" applyBorder="1" applyAlignment="1" applyProtection="1">
      <alignment horizontal="center" vertical="center" wrapText="1"/>
    </xf>
    <xf numFmtId="0" fontId="24" fillId="2" borderId="4" xfId="1" applyFont="1" applyFill="1" applyBorder="1" applyAlignment="1" applyProtection="1">
      <alignment horizontal="center" vertical="center" wrapText="1"/>
    </xf>
    <xf numFmtId="0" fontId="24" fillId="2" borderId="5" xfId="1" applyFont="1" applyFill="1" applyBorder="1" applyAlignment="1" applyProtection="1">
      <alignment horizontal="center" vertical="center" wrapText="1"/>
    </xf>
    <xf numFmtId="0" fontId="2" fillId="2" borderId="21" xfId="1" applyFont="1" applyFill="1" applyBorder="1" applyAlignment="1" applyProtection="1">
      <alignment horizontal="left" vertical="center"/>
    </xf>
    <xf numFmtId="0" fontId="2" fillId="2" borderId="22" xfId="1" applyFont="1" applyFill="1" applyBorder="1" applyAlignment="1" applyProtection="1">
      <alignment horizontal="left" vertical="center"/>
    </xf>
    <xf numFmtId="0" fontId="15" fillId="2" borderId="17" xfId="1" applyFont="1" applyFill="1" applyBorder="1" applyAlignment="1" applyProtection="1">
      <alignment horizontal="center" vertical="center"/>
    </xf>
    <xf numFmtId="0" fontId="15" fillId="2" borderId="19" xfId="1" applyFont="1" applyFill="1" applyBorder="1" applyAlignment="1" applyProtection="1">
      <alignment horizontal="center" vertical="center"/>
    </xf>
    <xf numFmtId="0" fontId="15" fillId="2" borderId="18" xfId="1" applyFont="1" applyFill="1" applyBorder="1" applyAlignment="1" applyProtection="1">
      <alignment horizontal="center" vertical="center"/>
    </xf>
    <xf numFmtId="0" fontId="2" fillId="3" borderId="17" xfId="1" applyFont="1" applyFill="1" applyBorder="1" applyAlignment="1" applyProtection="1">
      <alignment horizontal="center" vertical="center"/>
    </xf>
    <xf numFmtId="0" fontId="2" fillId="3" borderId="19" xfId="1" applyFont="1" applyFill="1" applyBorder="1" applyAlignment="1" applyProtection="1">
      <alignment horizontal="center" vertical="center"/>
    </xf>
    <xf numFmtId="0" fontId="2" fillId="3" borderId="18" xfId="1" applyFont="1" applyFill="1" applyBorder="1" applyAlignment="1" applyProtection="1">
      <alignment horizontal="center" vertical="center"/>
    </xf>
    <xf numFmtId="0" fontId="24" fillId="2" borderId="87" xfId="1" applyFont="1" applyFill="1" applyBorder="1" applyAlignment="1" applyProtection="1">
      <alignment horizontal="center" vertical="center"/>
    </xf>
    <xf numFmtId="0" fontId="24" fillId="2" borderId="70" xfId="1" applyFont="1" applyFill="1" applyBorder="1" applyAlignment="1" applyProtection="1">
      <alignment horizontal="center" vertical="center"/>
    </xf>
    <xf numFmtId="0" fontId="24" fillId="2" borderId="71" xfId="1" applyFont="1" applyFill="1" applyBorder="1" applyAlignment="1" applyProtection="1">
      <alignment horizontal="center" vertical="center"/>
    </xf>
    <xf numFmtId="0" fontId="24" fillId="3" borderId="69" xfId="1" applyFont="1" applyFill="1" applyBorder="1" applyAlignment="1" applyProtection="1">
      <alignment horizontal="left" vertical="center" wrapText="1"/>
    </xf>
    <xf numFmtId="0" fontId="24" fillId="3" borderId="70" xfId="1" applyFont="1" applyFill="1" applyBorder="1" applyAlignment="1" applyProtection="1">
      <alignment horizontal="left" vertical="center" wrapText="1"/>
    </xf>
    <xf numFmtId="0" fontId="24" fillId="3" borderId="88" xfId="1" applyFont="1" applyFill="1" applyBorder="1" applyAlignment="1" applyProtection="1">
      <alignment horizontal="left" vertical="center" wrapText="1"/>
    </xf>
    <xf numFmtId="0" fontId="26" fillId="2" borderId="73" xfId="1" applyFont="1" applyFill="1" applyBorder="1" applyAlignment="1" applyProtection="1">
      <alignment horizontal="center" vertical="center" wrapText="1"/>
    </xf>
    <xf numFmtId="0" fontId="26" fillId="2" borderId="78" xfId="1" applyFont="1" applyFill="1" applyBorder="1" applyAlignment="1" applyProtection="1">
      <alignment horizontal="center" vertical="center" wrapText="1"/>
    </xf>
    <xf numFmtId="0" fontId="26" fillId="2" borderId="77" xfId="1" applyFont="1" applyFill="1" applyBorder="1" applyAlignment="1" applyProtection="1">
      <alignment horizontal="center" vertical="center" wrapText="1"/>
    </xf>
    <xf numFmtId="0" fontId="2" fillId="2" borderId="23" xfId="1" applyFont="1" applyFill="1" applyBorder="1" applyAlignment="1" applyProtection="1">
      <alignment horizontal="left" vertical="center"/>
    </xf>
    <xf numFmtId="0" fontId="2" fillId="2" borderId="24" xfId="1" applyFont="1" applyFill="1" applyBorder="1" applyAlignment="1" applyProtection="1">
      <alignment horizontal="left" vertical="center"/>
    </xf>
    <xf numFmtId="0" fontId="2" fillId="2" borderId="25" xfId="1" applyFont="1" applyFill="1" applyBorder="1" applyAlignment="1" applyProtection="1">
      <alignment horizontal="left" vertical="center"/>
    </xf>
    <xf numFmtId="0" fontId="2" fillId="2" borderId="26" xfId="1" applyFont="1" applyFill="1" applyBorder="1" applyAlignment="1" applyProtection="1">
      <alignment horizontal="left" vertical="center"/>
    </xf>
    <xf numFmtId="0" fontId="17" fillId="2" borderId="17" xfId="1" applyFont="1" applyFill="1" applyBorder="1" applyAlignment="1" applyProtection="1">
      <alignment horizontal="center" vertical="center" wrapText="1"/>
    </xf>
    <xf numFmtId="0" fontId="17" fillId="2" borderId="19" xfId="1" applyFont="1" applyFill="1" applyBorder="1" applyAlignment="1" applyProtection="1">
      <alignment horizontal="center" vertical="center" wrapText="1"/>
    </xf>
    <xf numFmtId="0" fontId="17" fillId="2" borderId="18" xfId="1" applyFont="1" applyFill="1" applyBorder="1" applyAlignment="1" applyProtection="1">
      <alignment horizontal="center" vertical="center" wrapText="1"/>
    </xf>
    <xf numFmtId="0" fontId="17" fillId="2" borderId="23" xfId="1" applyFont="1" applyFill="1" applyBorder="1" applyAlignment="1" applyProtection="1">
      <alignment horizontal="center" vertical="center"/>
    </xf>
    <xf numFmtId="0" fontId="17" fillId="2" borderId="3" xfId="1" applyFont="1" applyFill="1" applyBorder="1" applyAlignment="1" applyProtection="1">
      <alignment horizontal="center" vertical="center"/>
    </xf>
    <xf numFmtId="0" fontId="17" fillId="2" borderId="24" xfId="1" applyFont="1" applyFill="1" applyBorder="1" applyAlignment="1" applyProtection="1">
      <alignment horizontal="center" vertical="center"/>
    </xf>
    <xf numFmtId="0" fontId="17" fillId="2" borderId="20" xfId="1" applyFont="1" applyFill="1" applyBorder="1" applyAlignment="1" applyProtection="1">
      <alignment horizontal="center" vertical="center" wrapText="1"/>
    </xf>
    <xf numFmtId="0" fontId="16" fillId="2" borderId="63" xfId="1" applyFont="1" applyFill="1" applyBorder="1" applyAlignment="1" applyProtection="1">
      <alignment horizontal="center" vertical="center"/>
    </xf>
    <xf numFmtId="0" fontId="16" fillId="2" borderId="16" xfId="1" applyFont="1" applyFill="1" applyBorder="1" applyAlignment="1" applyProtection="1">
      <alignment horizontal="center" vertical="center"/>
    </xf>
    <xf numFmtId="0" fontId="16" fillId="2" borderId="83" xfId="1" applyFont="1" applyFill="1" applyBorder="1" applyAlignment="1" applyProtection="1">
      <alignment horizontal="center" vertical="center"/>
    </xf>
    <xf numFmtId="0" fontId="2" fillId="2" borderId="65" xfId="1" applyFont="1" applyFill="1" applyBorder="1" applyAlignment="1" applyProtection="1">
      <alignment horizontal="center" vertical="center"/>
    </xf>
    <xf numFmtId="0" fontId="2" fillId="2" borderId="20" xfId="1" applyFont="1" applyFill="1" applyBorder="1" applyAlignment="1" applyProtection="1">
      <alignment horizontal="center" vertical="center"/>
    </xf>
    <xf numFmtId="0" fontId="2" fillId="2" borderId="19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 applyProtection="1">
      <alignment horizontal="center" vertical="center"/>
    </xf>
    <xf numFmtId="0" fontId="2" fillId="2" borderId="84" xfId="1" applyFont="1" applyFill="1" applyBorder="1" applyAlignment="1" applyProtection="1">
      <alignment horizontal="center" vertical="center"/>
    </xf>
    <xf numFmtId="0" fontId="2" fillId="2" borderId="90" xfId="1" applyFont="1" applyFill="1" applyBorder="1" applyAlignment="1" applyProtection="1">
      <alignment horizontal="center" vertical="center"/>
    </xf>
    <xf numFmtId="0" fontId="2" fillId="2" borderId="85" xfId="1" applyFont="1" applyFill="1" applyBorder="1" applyAlignment="1" applyProtection="1">
      <alignment horizontal="center" vertical="center"/>
    </xf>
    <xf numFmtId="0" fontId="24" fillId="2" borderId="65" xfId="1" applyFont="1" applyFill="1" applyBorder="1" applyAlignment="1" applyProtection="1">
      <alignment horizontal="center" vertical="center"/>
    </xf>
    <xf numFmtId="0" fontId="24" fillId="2" borderId="12" xfId="1" applyFont="1" applyFill="1" applyBorder="1" applyAlignment="1" applyProtection="1">
      <alignment horizontal="center" vertical="center"/>
    </xf>
    <xf numFmtId="0" fontId="24" fillId="2" borderId="66" xfId="1" applyFont="1" applyFill="1" applyBorder="1" applyAlignment="1" applyProtection="1">
      <alignment horizontal="center" vertical="center"/>
    </xf>
    <xf numFmtId="0" fontId="26" fillId="2" borderId="72" xfId="1" applyFont="1" applyFill="1" applyBorder="1" applyAlignment="1" applyProtection="1">
      <alignment horizontal="center" vertical="center" wrapText="1"/>
    </xf>
    <xf numFmtId="0" fontId="26" fillId="2" borderId="81" xfId="1" applyFont="1" applyFill="1" applyBorder="1" applyAlignment="1" applyProtection="1">
      <alignment horizontal="center" vertical="center" wrapText="1"/>
    </xf>
    <xf numFmtId="0" fontId="26" fillId="2" borderId="82" xfId="1" applyFont="1" applyFill="1" applyBorder="1" applyAlignment="1" applyProtection="1">
      <alignment horizontal="center" vertical="center" wrapText="1"/>
    </xf>
    <xf numFmtId="0" fontId="42" fillId="2" borderId="23" xfId="1" applyFont="1" applyFill="1" applyBorder="1" applyAlignment="1" applyProtection="1">
      <alignment horizontal="left" vertical="center"/>
    </xf>
    <xf numFmtId="0" fontId="42" fillId="2" borderId="3" xfId="1" applyFont="1" applyFill="1" applyBorder="1" applyAlignment="1" applyProtection="1">
      <alignment horizontal="left" vertical="center"/>
    </xf>
    <xf numFmtId="0" fontId="42" fillId="2" borderId="80" xfId="1" applyFont="1" applyFill="1" applyBorder="1" applyAlignment="1" applyProtection="1">
      <alignment horizontal="left" vertical="center"/>
    </xf>
    <xf numFmtId="0" fontId="42" fillId="2" borderId="0" xfId="1" applyFont="1" applyFill="1" applyBorder="1" applyAlignment="1" applyProtection="1">
      <alignment horizontal="left" vertical="center"/>
    </xf>
    <xf numFmtId="0" fontId="42" fillId="2" borderId="25" xfId="1" applyFont="1" applyFill="1" applyBorder="1" applyAlignment="1" applyProtection="1">
      <alignment horizontal="left" vertical="center"/>
    </xf>
    <xf numFmtId="0" fontId="42" fillId="2" borderId="8" xfId="1" applyFont="1" applyFill="1" applyBorder="1" applyAlignment="1" applyProtection="1">
      <alignment horizontal="left" vertical="center"/>
    </xf>
    <xf numFmtId="0" fontId="17" fillId="0" borderId="16" xfId="1" applyFont="1" applyFill="1" applyBorder="1" applyAlignment="1" applyProtection="1">
      <alignment horizontal="center" vertical="center"/>
    </xf>
    <xf numFmtId="0" fontId="17" fillId="0" borderId="15" xfId="1" applyFont="1" applyFill="1" applyBorder="1" applyAlignment="1" applyProtection="1">
      <alignment horizontal="center" vertical="center"/>
    </xf>
    <xf numFmtId="0" fontId="19" fillId="3" borderId="17" xfId="1" applyFont="1" applyFill="1" applyBorder="1" applyAlignment="1" applyProtection="1">
      <alignment horizontal="center" vertical="center"/>
    </xf>
    <xf numFmtId="0" fontId="19" fillId="3" borderId="19" xfId="1" applyFont="1" applyFill="1" applyBorder="1" applyAlignment="1" applyProtection="1">
      <alignment horizontal="center" vertical="center"/>
    </xf>
    <xf numFmtId="0" fontId="19" fillId="0" borderId="16" xfId="1" applyFont="1" applyFill="1" applyBorder="1" applyAlignment="1" applyProtection="1">
      <alignment horizontal="center" vertical="center"/>
    </xf>
    <xf numFmtId="0" fontId="19" fillId="0" borderId="15" xfId="1" applyFont="1" applyFill="1" applyBorder="1" applyAlignment="1" applyProtection="1">
      <alignment horizontal="center" vertical="center"/>
    </xf>
    <xf numFmtId="0" fontId="12" fillId="2" borderId="51" xfId="1" applyFont="1" applyFill="1" applyBorder="1" applyAlignment="1" applyProtection="1">
      <alignment horizontal="center" vertical="center"/>
    </xf>
    <xf numFmtId="0" fontId="12" fillId="2" borderId="50" xfId="1" applyFont="1" applyFill="1" applyBorder="1" applyAlignment="1" applyProtection="1">
      <alignment horizontal="center" vertical="center"/>
    </xf>
    <xf numFmtId="0" fontId="11" fillId="2" borderId="60" xfId="1" applyFont="1" applyFill="1" applyBorder="1" applyAlignment="1" applyProtection="1">
      <alignment horizontal="left" vertical="center"/>
    </xf>
    <xf numFmtId="0" fontId="11" fillId="2" borderId="61" xfId="1" applyFont="1" applyFill="1" applyBorder="1" applyAlignment="1" applyProtection="1">
      <alignment horizontal="left" vertical="center"/>
    </xf>
    <xf numFmtId="0" fontId="11" fillId="2" borderId="62" xfId="1" applyFont="1" applyFill="1" applyBorder="1" applyAlignment="1" applyProtection="1">
      <alignment horizontal="left" vertical="center"/>
    </xf>
    <xf numFmtId="0" fontId="11" fillId="2" borderId="40" xfId="1" applyFont="1" applyFill="1" applyBorder="1" applyAlignment="1" applyProtection="1">
      <alignment horizontal="left" vertical="center"/>
    </xf>
    <xf numFmtId="0" fontId="11" fillId="2" borderId="33" xfId="1" applyFont="1" applyFill="1" applyBorder="1" applyAlignment="1" applyProtection="1">
      <alignment horizontal="left" vertical="center"/>
    </xf>
    <xf numFmtId="0" fontId="11" fillId="2" borderId="34" xfId="1" applyFont="1" applyFill="1" applyBorder="1" applyAlignment="1" applyProtection="1">
      <alignment horizontal="left" vertical="center"/>
    </xf>
    <xf numFmtId="0" fontId="24" fillId="2" borderId="44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center" vertical="center" wrapText="1"/>
    </xf>
    <xf numFmtId="0" fontId="12" fillId="2" borderId="48" xfId="1" applyFont="1" applyFill="1" applyBorder="1" applyAlignment="1" applyProtection="1">
      <alignment horizontal="center" vertical="center" wrapText="1"/>
    </xf>
    <xf numFmtId="0" fontId="12" fillId="2" borderId="46" xfId="1" applyFont="1" applyFill="1" applyBorder="1" applyAlignment="1" applyProtection="1">
      <alignment horizontal="center" vertical="center"/>
    </xf>
    <xf numFmtId="0" fontId="12" fillId="2" borderId="48" xfId="1" applyFont="1" applyFill="1" applyBorder="1" applyAlignment="1" applyProtection="1">
      <alignment horizontal="center" vertical="center"/>
    </xf>
    <xf numFmtId="0" fontId="12" fillId="2" borderId="38" xfId="1" applyFont="1" applyFill="1" applyBorder="1" applyAlignment="1" applyProtection="1">
      <alignment horizontal="center" vertical="center"/>
    </xf>
    <xf numFmtId="0" fontId="12" fillId="2" borderId="49" xfId="1" applyFont="1" applyFill="1" applyBorder="1" applyAlignment="1" applyProtection="1">
      <alignment horizontal="center" vertical="center"/>
    </xf>
    <xf numFmtId="1" fontId="12" fillId="2" borderId="38" xfId="1" applyNumberFormat="1" applyFont="1" applyFill="1" applyBorder="1" applyAlignment="1" applyProtection="1">
      <alignment horizontal="center" vertical="center"/>
    </xf>
    <xf numFmtId="1" fontId="12" fillId="2" borderId="49" xfId="1" applyNumberFormat="1" applyFont="1" applyFill="1" applyBorder="1" applyAlignment="1" applyProtection="1">
      <alignment horizontal="center" vertical="center"/>
    </xf>
    <xf numFmtId="0" fontId="2" fillId="2" borderId="21" xfId="1" applyFont="1" applyFill="1" applyBorder="1" applyAlignment="1" applyProtection="1">
      <alignment horizontal="center" vertical="center"/>
    </xf>
    <xf numFmtId="0" fontId="2" fillId="2" borderId="89" xfId="1" applyFont="1" applyFill="1" applyBorder="1" applyAlignment="1" applyProtection="1">
      <alignment horizontal="center" vertical="center"/>
    </xf>
    <xf numFmtId="0" fontId="2" fillId="2" borderId="27" xfId="1" applyFont="1" applyFill="1" applyBorder="1" applyAlignment="1" applyProtection="1">
      <alignment horizontal="center" vertical="center"/>
    </xf>
    <xf numFmtId="0" fontId="11" fillId="2" borderId="60" xfId="1" applyFont="1" applyFill="1" applyBorder="1" applyAlignment="1" applyProtection="1">
      <alignment horizontal="center" vertical="center"/>
    </xf>
    <xf numFmtId="0" fontId="11" fillId="2" borderId="62" xfId="1" applyFont="1" applyFill="1" applyBorder="1" applyAlignment="1" applyProtection="1">
      <alignment horizontal="center" vertical="center"/>
    </xf>
    <xf numFmtId="0" fontId="11" fillId="2" borderId="40" xfId="1" applyFont="1" applyFill="1" applyBorder="1" applyAlignment="1" applyProtection="1">
      <alignment horizontal="center" vertical="center"/>
    </xf>
    <xf numFmtId="0" fontId="11" fillId="2" borderId="34" xfId="1" applyFont="1" applyFill="1" applyBorder="1" applyAlignment="1" applyProtection="1">
      <alignment horizontal="center" vertical="center"/>
    </xf>
    <xf numFmtId="0" fontId="44" fillId="2" borderId="60" xfId="1" applyFont="1" applyFill="1" applyBorder="1" applyAlignment="1" applyProtection="1">
      <alignment horizontal="left" vertical="center"/>
    </xf>
    <xf numFmtId="0" fontId="44" fillId="2" borderId="61" xfId="1" applyFont="1" applyFill="1" applyBorder="1" applyAlignment="1" applyProtection="1">
      <alignment horizontal="left" vertical="center"/>
    </xf>
    <xf numFmtId="0" fontId="44" fillId="2" borderId="62" xfId="1" applyFont="1" applyFill="1" applyBorder="1" applyAlignment="1" applyProtection="1">
      <alignment horizontal="left" vertical="center"/>
    </xf>
    <xf numFmtId="0" fontId="44" fillId="2" borderId="40" xfId="1" applyFont="1" applyFill="1" applyBorder="1" applyAlignment="1" applyProtection="1">
      <alignment horizontal="left" vertical="center"/>
    </xf>
    <xf numFmtId="0" fontId="44" fillId="2" borderId="33" xfId="1" applyFont="1" applyFill="1" applyBorder="1" applyAlignment="1" applyProtection="1">
      <alignment horizontal="left" vertical="center"/>
    </xf>
    <xf numFmtId="0" fontId="44" fillId="2" borderId="34" xfId="1" applyFont="1" applyFill="1" applyBorder="1" applyAlignment="1" applyProtection="1">
      <alignment horizontal="left" vertical="center"/>
    </xf>
    <xf numFmtId="0" fontId="2" fillId="2" borderId="83" xfId="1" applyFont="1" applyFill="1" applyBorder="1" applyAlignment="1" applyProtection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</xf>
    <xf numFmtId="0" fontId="2" fillId="3" borderId="20" xfId="1" applyFont="1" applyFill="1" applyBorder="1" applyAlignment="1" applyProtection="1">
      <alignment horizontal="center" vertical="center"/>
    </xf>
    <xf numFmtId="49" fontId="17" fillId="3" borderId="16" xfId="1" applyNumberFormat="1" applyFont="1" applyFill="1" applyBorder="1" applyAlignment="1" applyProtection="1">
      <alignment horizontal="center" vertical="center"/>
    </xf>
    <xf numFmtId="0" fontId="17" fillId="3" borderId="15" xfId="1" applyFont="1" applyFill="1" applyBorder="1" applyAlignment="1" applyProtection="1">
      <alignment horizontal="center" vertical="center"/>
    </xf>
    <xf numFmtId="0" fontId="3" fillId="2" borderId="16" xfId="1" applyFont="1" applyFill="1" applyBorder="1" applyAlignment="1" applyProtection="1">
      <alignment horizontal="center" vertical="center"/>
    </xf>
    <xf numFmtId="0" fontId="18" fillId="2" borderId="1" xfId="1" applyFont="1" applyFill="1" applyBorder="1" applyAlignment="1" applyProtection="1">
      <alignment horizontal="center" vertical="center"/>
    </xf>
    <xf numFmtId="0" fontId="18" fillId="2" borderId="24" xfId="1" applyFont="1" applyFill="1" applyBorder="1" applyAlignment="1" applyProtection="1">
      <alignment horizontal="center" vertical="center"/>
    </xf>
    <xf numFmtId="0" fontId="19" fillId="2" borderId="17" xfId="1" applyFont="1" applyFill="1" applyBorder="1" applyAlignment="1" applyProtection="1">
      <alignment horizontal="center" vertical="center"/>
    </xf>
    <xf numFmtId="0" fontId="19" fillId="2" borderId="29" xfId="1" applyFont="1" applyFill="1" applyBorder="1" applyAlignment="1" applyProtection="1">
      <alignment horizontal="center" vertical="center"/>
    </xf>
    <xf numFmtId="49" fontId="17" fillId="2" borderId="16" xfId="1" applyNumberFormat="1" applyFont="1" applyFill="1" applyBorder="1" applyAlignment="1" applyProtection="1">
      <alignment horizontal="center" vertical="center"/>
    </xf>
    <xf numFmtId="49" fontId="17" fillId="2" borderId="15" xfId="1" applyNumberFormat="1" applyFont="1" applyFill="1" applyBorder="1" applyAlignment="1" applyProtection="1">
      <alignment horizontal="center" vertical="center"/>
    </xf>
    <xf numFmtId="0" fontId="39" fillId="0" borderId="20" xfId="1" applyFont="1" applyFill="1" applyBorder="1" applyAlignment="1" applyProtection="1">
      <alignment horizontal="center" vertical="center"/>
    </xf>
    <xf numFmtId="0" fontId="39" fillId="0" borderId="19" xfId="1" applyFont="1" applyFill="1" applyBorder="1" applyAlignment="1" applyProtection="1">
      <alignment horizontal="center" vertical="center"/>
    </xf>
    <xf numFmtId="0" fontId="39" fillId="0" borderId="18" xfId="1" applyFont="1" applyFill="1" applyBorder="1" applyAlignment="1" applyProtection="1">
      <alignment horizontal="center" vertical="center"/>
    </xf>
    <xf numFmtId="0" fontId="55" fillId="2" borderId="16" xfId="1" applyFont="1" applyFill="1" applyBorder="1" applyAlignment="1" applyProtection="1">
      <alignment horizontal="center" vertical="center"/>
    </xf>
    <xf numFmtId="0" fontId="55" fillId="2" borderId="4" xfId="1" applyFont="1" applyFill="1" applyBorder="1" applyAlignment="1" applyProtection="1">
      <alignment horizontal="center" vertical="center"/>
    </xf>
    <xf numFmtId="0" fontId="55" fillId="2" borderId="0" xfId="1" applyFont="1" applyFill="1" applyBorder="1" applyAlignment="1" applyProtection="1">
      <alignment horizontal="center" vertical="center"/>
    </xf>
    <xf numFmtId="0" fontId="55" fillId="2" borderId="5" xfId="1" applyFont="1" applyFill="1" applyBorder="1" applyAlignment="1" applyProtection="1">
      <alignment horizontal="center" vertical="center"/>
    </xf>
    <xf numFmtId="0" fontId="55" fillId="2" borderId="93" xfId="1" applyFont="1" applyFill="1" applyBorder="1" applyAlignment="1" applyProtection="1">
      <alignment horizontal="center" vertical="center"/>
    </xf>
    <xf numFmtId="0" fontId="55" fillId="2" borderId="94" xfId="1" applyFont="1" applyFill="1" applyBorder="1" applyAlignment="1" applyProtection="1">
      <alignment horizontal="center" vertical="center"/>
    </xf>
    <xf numFmtId="43" fontId="54" fillId="2" borderId="16" xfId="1" applyNumberFormat="1" applyFont="1" applyFill="1" applyBorder="1" applyAlignment="1" applyProtection="1">
      <alignment horizontal="center" vertical="center" wrapText="1"/>
    </xf>
    <xf numFmtId="0" fontId="7" fillId="2" borderId="46" xfId="1" applyFont="1" applyFill="1" applyBorder="1" applyAlignment="1" applyProtection="1">
      <alignment horizontal="center"/>
    </xf>
    <xf numFmtId="0" fontId="7" fillId="2" borderId="52" xfId="1" applyFont="1" applyFill="1" applyBorder="1" applyAlignment="1" applyProtection="1">
      <alignment horizontal="center"/>
    </xf>
    <xf numFmtId="0" fontId="7" fillId="2" borderId="48" xfId="1" applyFont="1" applyFill="1" applyBorder="1" applyAlignment="1" applyProtection="1">
      <alignment horizontal="center"/>
    </xf>
    <xf numFmtId="0" fontId="9" fillId="2" borderId="46" xfId="1" applyFont="1" applyFill="1" applyBorder="1" applyAlignment="1" applyProtection="1">
      <alignment horizontal="center" wrapText="1"/>
    </xf>
    <xf numFmtId="0" fontId="9" fillId="2" borderId="52" xfId="1" applyFont="1" applyFill="1" applyBorder="1" applyAlignment="1" applyProtection="1">
      <alignment horizontal="center" wrapText="1"/>
    </xf>
    <xf numFmtId="0" fontId="9" fillId="2" borderId="48" xfId="1" applyFont="1" applyFill="1" applyBorder="1" applyAlignment="1" applyProtection="1">
      <alignment horizontal="center" wrapText="1"/>
    </xf>
    <xf numFmtId="0" fontId="71" fillId="2" borderId="93" xfId="1" applyFont="1" applyFill="1" applyBorder="1" applyAlignment="1" applyProtection="1">
      <alignment horizontal="center" vertical="center" wrapText="1"/>
    </xf>
    <xf numFmtId="0" fontId="71" fillId="2" borderId="61" xfId="1" applyFont="1" applyFill="1" applyBorder="1" applyAlignment="1" applyProtection="1">
      <alignment horizontal="center" vertical="center" wrapText="1"/>
    </xf>
    <xf numFmtId="0" fontId="71" fillId="2" borderId="94" xfId="1" applyFont="1" applyFill="1" applyBorder="1" applyAlignment="1" applyProtection="1">
      <alignment horizontal="center" vertical="center" wrapText="1"/>
    </xf>
    <xf numFmtId="0" fontId="71" fillId="2" borderId="51" xfId="1" applyFont="1" applyFill="1" applyBorder="1" applyAlignment="1" applyProtection="1">
      <alignment horizontal="center" vertical="center" wrapText="1"/>
    </xf>
    <xf numFmtId="0" fontId="71" fillId="2" borderId="33" xfId="1" applyFont="1" applyFill="1" applyBorder="1" applyAlignment="1" applyProtection="1">
      <alignment horizontal="center" vertical="center" wrapText="1"/>
    </xf>
    <xf numFmtId="0" fontId="71" fillId="2" borderId="50" xfId="1" applyFont="1" applyFill="1" applyBorder="1" applyAlignment="1" applyProtection="1">
      <alignment horizontal="center" vertical="center" wrapText="1"/>
    </xf>
    <xf numFmtId="0" fontId="71" fillId="2" borderId="92" xfId="1" applyFont="1" applyFill="1" applyBorder="1" applyAlignment="1" applyProtection="1">
      <alignment horizontal="center" vertical="center" wrapText="1"/>
    </xf>
    <xf numFmtId="0" fontId="71" fillId="2" borderId="68" xfId="1" applyFont="1" applyFill="1" applyBorder="1" applyAlignment="1" applyProtection="1">
      <alignment horizontal="center" vertical="center" wrapText="1"/>
    </xf>
    <xf numFmtId="1" fontId="54" fillId="2" borderId="72" xfId="1" applyNumberFormat="1" applyFont="1" applyFill="1" applyBorder="1" applyAlignment="1" applyProtection="1">
      <alignment horizontal="center" vertical="center" wrapText="1"/>
    </xf>
    <xf numFmtId="1" fontId="54" fillId="2" borderId="97" xfId="1" applyNumberFormat="1" applyFont="1" applyFill="1" applyBorder="1" applyAlignment="1" applyProtection="1">
      <alignment horizontal="center" vertical="center" wrapText="1"/>
    </xf>
    <xf numFmtId="0" fontId="74" fillId="2" borderId="40" xfId="1" applyFont="1" applyFill="1" applyBorder="1" applyAlignment="1" applyProtection="1">
      <alignment horizontal="left" vertical="center"/>
    </xf>
    <xf numFmtId="0" fontId="74" fillId="2" borderId="33" xfId="1" applyFont="1" applyFill="1" applyBorder="1" applyAlignment="1" applyProtection="1">
      <alignment horizontal="left" vertical="center"/>
    </xf>
    <xf numFmtId="0" fontId="74" fillId="2" borderId="34" xfId="1" applyFont="1" applyFill="1" applyBorder="1" applyAlignment="1" applyProtection="1">
      <alignment horizontal="left" vertical="center"/>
    </xf>
    <xf numFmtId="0" fontId="7" fillId="2" borderId="16" xfId="1" applyFont="1" applyFill="1" applyBorder="1" applyAlignment="1" applyProtection="1">
      <alignment horizontal="center" vertical="center"/>
    </xf>
    <xf numFmtId="0" fontId="55" fillId="2" borderId="16" xfId="1" applyFont="1" applyFill="1" applyBorder="1" applyAlignment="1" applyProtection="1">
      <alignment horizontal="center" vertical="center" wrapText="1"/>
    </xf>
    <xf numFmtId="0" fontId="7" fillId="2" borderId="83" xfId="1" applyFont="1" applyFill="1" applyBorder="1" applyAlignment="1" applyProtection="1">
      <alignment horizontal="center" vertical="center"/>
    </xf>
    <xf numFmtId="0" fontId="7" fillId="2" borderId="84" xfId="1" applyFont="1" applyFill="1" applyBorder="1" applyAlignment="1" applyProtection="1">
      <alignment horizontal="center" vertical="center"/>
    </xf>
    <xf numFmtId="0" fontId="7" fillId="2" borderId="30" xfId="1" applyFont="1" applyFill="1" applyBorder="1" applyAlignment="1" applyProtection="1">
      <alignment horizontal="center" vertical="center"/>
    </xf>
    <xf numFmtId="0" fontId="7" fillId="2" borderId="68" xfId="1" applyFont="1" applyFill="1" applyBorder="1" applyAlignment="1" applyProtection="1">
      <alignment horizontal="center" vertical="center"/>
    </xf>
    <xf numFmtId="0" fontId="7" fillId="2" borderId="22" xfId="1" applyFont="1" applyFill="1" applyBorder="1" applyAlignment="1" applyProtection="1">
      <alignment horizontal="center" vertical="center"/>
    </xf>
    <xf numFmtId="0" fontId="7" fillId="2" borderId="98" xfId="1" applyFont="1" applyFill="1" applyBorder="1" applyAlignment="1" applyProtection="1">
      <alignment horizontal="center" vertical="center"/>
    </xf>
    <xf numFmtId="0" fontId="51" fillId="2" borderId="20" xfId="1" applyFont="1" applyFill="1" applyBorder="1" applyAlignment="1" applyProtection="1">
      <alignment horizontal="center" vertical="center" wrapText="1"/>
    </xf>
    <xf numFmtId="0" fontId="51" fillId="2" borderId="29" xfId="1" applyFont="1" applyFill="1" applyBorder="1" applyAlignment="1" applyProtection="1">
      <alignment horizontal="center" vertical="center" wrapText="1"/>
    </xf>
    <xf numFmtId="0" fontId="51" fillId="2" borderId="30" xfId="1" applyFont="1" applyFill="1" applyBorder="1" applyAlignment="1" applyProtection="1">
      <alignment horizontal="center" vertical="center" wrapText="1"/>
    </xf>
    <xf numFmtId="0" fontId="51" fillId="2" borderId="32" xfId="1" applyFont="1" applyFill="1" applyBorder="1" applyAlignment="1" applyProtection="1">
      <alignment horizontal="center" vertical="center" wrapText="1"/>
    </xf>
    <xf numFmtId="0" fontId="51" fillId="2" borderId="6" xfId="1" applyFont="1" applyFill="1" applyBorder="1" applyAlignment="1" applyProtection="1">
      <alignment horizontal="center" vertical="center"/>
    </xf>
    <xf numFmtId="0" fontId="51" fillId="2" borderId="7" xfId="1" applyFont="1" applyFill="1" applyBorder="1" applyAlignment="1" applyProtection="1">
      <alignment horizontal="center" vertical="center"/>
    </xf>
    <xf numFmtId="0" fontId="7" fillId="0" borderId="6" xfId="1" applyFont="1" applyBorder="1" applyAlignment="1" applyProtection="1">
      <alignment horizontal="left" wrapText="1"/>
    </xf>
    <xf numFmtId="0" fontId="7" fillId="0" borderId="8" xfId="1" applyFont="1" applyBorder="1" applyAlignment="1" applyProtection="1">
      <alignment horizontal="left" wrapText="1"/>
    </xf>
    <xf numFmtId="14" fontId="70" fillId="7" borderId="3" xfId="1" applyNumberFormat="1" applyFont="1" applyFill="1" applyBorder="1" applyAlignment="1" applyProtection="1">
      <alignment horizontal="left" vertical="center"/>
    </xf>
    <xf numFmtId="0" fontId="51" fillId="2" borderId="30" xfId="1" applyFont="1" applyFill="1" applyBorder="1" applyAlignment="1" applyProtection="1">
      <alignment horizontal="center" vertical="center"/>
    </xf>
    <xf numFmtId="0" fontId="51" fillId="2" borderId="68" xfId="1" applyFont="1" applyFill="1" applyBorder="1" applyAlignment="1" applyProtection="1">
      <alignment horizontal="center" vertical="center"/>
    </xf>
    <xf numFmtId="0" fontId="76" fillId="2" borderId="30" xfId="1" applyFont="1" applyFill="1" applyBorder="1" applyAlignment="1" applyProtection="1">
      <alignment horizontal="center" vertical="center" wrapText="1"/>
    </xf>
    <xf numFmtId="0" fontId="76" fillId="2" borderId="68" xfId="1" applyFont="1" applyFill="1" applyBorder="1" applyAlignment="1" applyProtection="1">
      <alignment horizontal="center" vertical="center" wrapText="1"/>
    </xf>
    <xf numFmtId="0" fontId="52" fillId="3" borderId="20" xfId="1" applyFont="1" applyFill="1" applyBorder="1" applyAlignment="1" applyProtection="1">
      <alignment horizontal="center" vertical="center"/>
    </xf>
    <xf numFmtId="0" fontId="52" fillId="3" borderId="19" xfId="1" applyFont="1" applyFill="1" applyBorder="1" applyAlignment="1" applyProtection="1">
      <alignment horizontal="center" vertical="center"/>
    </xf>
    <xf numFmtId="0" fontId="52" fillId="3" borderId="18" xfId="1" applyFont="1" applyFill="1" applyBorder="1" applyAlignment="1" applyProtection="1">
      <alignment horizontal="center" vertical="center"/>
    </xf>
    <xf numFmtId="0" fontId="49" fillId="2" borderId="16" xfId="1" applyFont="1" applyFill="1" applyBorder="1" applyAlignment="1" applyProtection="1">
      <alignment horizontal="center" vertical="center"/>
    </xf>
    <xf numFmtId="0" fontId="49" fillId="2" borderId="20" xfId="1" applyFont="1" applyFill="1" applyBorder="1" applyAlignment="1" applyProtection="1">
      <alignment horizontal="center" vertical="center"/>
    </xf>
    <xf numFmtId="0" fontId="51" fillId="2" borderId="16" xfId="1" applyFont="1" applyFill="1" applyBorder="1" applyAlignment="1" applyProtection="1">
      <alignment horizontal="center" vertical="center" wrapText="1"/>
    </xf>
    <xf numFmtId="0" fontId="51" fillId="2" borderId="102" xfId="1" applyFont="1" applyFill="1" applyBorder="1" applyAlignment="1" applyProtection="1">
      <alignment horizontal="center" vertical="center" wrapText="1"/>
    </xf>
    <xf numFmtId="0" fontId="51" fillId="2" borderId="28" xfId="1" applyFont="1" applyFill="1" applyBorder="1" applyAlignment="1" applyProtection="1">
      <alignment horizontal="center" vertical="center" wrapText="1"/>
    </xf>
    <xf numFmtId="0" fontId="7" fillId="2" borderId="32" xfId="1" applyFont="1" applyFill="1" applyBorder="1" applyAlignment="1" applyProtection="1">
      <alignment horizontal="center" vertical="center"/>
    </xf>
    <xf numFmtId="0" fontId="7" fillId="2" borderId="6" xfId="1" applyFont="1" applyFill="1" applyBorder="1" applyAlignment="1" applyProtection="1">
      <alignment horizontal="center" vertical="center"/>
    </xf>
    <xf numFmtId="0" fontId="74" fillId="2" borderId="60" xfId="1" applyFont="1" applyFill="1" applyBorder="1" applyAlignment="1" applyProtection="1">
      <alignment horizontal="left" vertical="center"/>
    </xf>
    <xf numFmtId="0" fontId="74" fillId="2" borderId="61" xfId="1" applyFont="1" applyFill="1" applyBorder="1" applyAlignment="1" applyProtection="1">
      <alignment horizontal="left" vertical="center"/>
    </xf>
    <xf numFmtId="0" fontId="74" fillId="2" borderId="62" xfId="1" applyFont="1" applyFill="1" applyBorder="1" applyAlignment="1" applyProtection="1">
      <alignment horizontal="left" vertical="center"/>
    </xf>
    <xf numFmtId="0" fontId="7" fillId="2" borderId="2" xfId="1" applyFont="1" applyFill="1" applyBorder="1" applyAlignment="1" applyProtection="1">
      <alignment horizontal="center" vertical="center"/>
    </xf>
    <xf numFmtId="0" fontId="7" fillId="2" borderId="50" xfId="1" applyFont="1" applyFill="1" applyBorder="1" applyAlignment="1" applyProtection="1">
      <alignment horizontal="center" vertical="center"/>
    </xf>
    <xf numFmtId="0" fontId="71" fillId="2" borderId="95" xfId="1" applyFont="1" applyFill="1" applyBorder="1" applyAlignment="1" applyProtection="1">
      <alignment horizontal="center" vertical="center" wrapText="1"/>
    </xf>
    <xf numFmtId="0" fontId="71" fillId="2" borderId="98" xfId="1" applyFont="1" applyFill="1" applyBorder="1" applyAlignment="1" applyProtection="1">
      <alignment horizontal="center" vertical="center" wrapText="1"/>
    </xf>
    <xf numFmtId="0" fontId="55" fillId="2" borderId="65" xfId="1" applyFont="1" applyFill="1" applyBorder="1" applyAlignment="1" applyProtection="1">
      <alignment horizontal="center" vertical="center" wrapText="1"/>
    </xf>
    <xf numFmtId="0" fontId="55" fillId="2" borderId="13" xfId="1" applyFont="1" applyFill="1" applyBorder="1" applyAlignment="1" applyProtection="1">
      <alignment horizontal="center" vertical="center" wrapText="1"/>
    </xf>
    <xf numFmtId="0" fontId="71" fillId="2" borderId="91" xfId="1" applyFont="1" applyFill="1" applyBorder="1" applyAlignment="1" applyProtection="1">
      <alignment horizontal="center" vertical="center" wrapText="1"/>
    </xf>
    <xf numFmtId="0" fontId="71" fillId="2" borderId="67" xfId="1" applyFont="1" applyFill="1" applyBorder="1" applyAlignment="1" applyProtection="1">
      <alignment horizontal="center" vertical="center" wrapText="1"/>
    </xf>
    <xf numFmtId="0" fontId="56" fillId="2" borderId="46" xfId="1" applyFont="1" applyFill="1" applyBorder="1" applyAlignment="1" applyProtection="1">
      <alignment horizontal="center" wrapText="1"/>
    </xf>
    <xf numFmtId="0" fontId="56" fillId="2" borderId="48" xfId="1" applyFont="1" applyFill="1" applyBorder="1" applyAlignment="1" applyProtection="1">
      <alignment horizontal="center" wrapText="1"/>
    </xf>
    <xf numFmtId="0" fontId="56" fillId="2" borderId="38" xfId="1" applyFont="1" applyFill="1" applyBorder="1" applyAlignment="1" applyProtection="1">
      <alignment horizontal="center" wrapText="1"/>
    </xf>
    <xf numFmtId="0" fontId="56" fillId="2" borderId="49" xfId="1" applyFont="1" applyFill="1" applyBorder="1" applyAlignment="1" applyProtection="1">
      <alignment horizontal="center" wrapText="1"/>
    </xf>
    <xf numFmtId="0" fontId="7" fillId="2" borderId="20" xfId="1" applyFont="1" applyFill="1" applyBorder="1" applyAlignment="1" applyProtection="1">
      <alignment horizontal="center" vertical="center"/>
    </xf>
    <xf numFmtId="0" fontId="7" fillId="2" borderId="29" xfId="1" applyFont="1" applyFill="1" applyBorder="1" applyAlignment="1" applyProtection="1">
      <alignment horizontal="center" vertical="center"/>
    </xf>
    <xf numFmtId="0" fontId="55" fillId="2" borderId="61" xfId="1" applyFont="1" applyFill="1" applyBorder="1" applyAlignment="1" applyProtection="1">
      <alignment horizontal="center" vertical="center"/>
    </xf>
    <xf numFmtId="43" fontId="51" fillId="2" borderId="21" xfId="2" applyFont="1" applyFill="1" applyBorder="1" applyAlignment="1" applyProtection="1">
      <alignment horizontal="center" vertical="center" wrapText="1"/>
    </xf>
    <xf numFmtId="43" fontId="51" fillId="2" borderId="27" xfId="2" applyFont="1" applyFill="1" applyBorder="1" applyAlignment="1" applyProtection="1">
      <alignment horizontal="center" vertical="center" wrapText="1"/>
    </xf>
    <xf numFmtId="0" fontId="67" fillId="2" borderId="0" xfId="1" applyFont="1" applyFill="1" applyBorder="1" applyAlignment="1" applyProtection="1">
      <alignment horizontal="center" vertical="center"/>
    </xf>
    <xf numFmtId="0" fontId="67" fillId="2" borderId="74" xfId="1" applyFont="1" applyFill="1" applyBorder="1" applyAlignment="1" applyProtection="1">
      <alignment horizontal="center" vertical="center"/>
    </xf>
    <xf numFmtId="1" fontId="56" fillId="2" borderId="46" xfId="1" applyNumberFormat="1" applyFont="1" applyFill="1" applyBorder="1" applyAlignment="1" applyProtection="1">
      <alignment horizontal="center" vertical="center"/>
    </xf>
    <xf numFmtId="1" fontId="56" fillId="2" borderId="48" xfId="1" applyNumberFormat="1" applyFont="1" applyFill="1" applyBorder="1" applyAlignment="1" applyProtection="1">
      <alignment horizontal="center" vertical="center"/>
    </xf>
    <xf numFmtId="1" fontId="56" fillId="2" borderId="38" xfId="1" applyNumberFormat="1" applyFont="1" applyFill="1" applyBorder="1" applyAlignment="1" applyProtection="1">
      <alignment horizontal="center" vertical="center"/>
    </xf>
    <xf numFmtId="1" fontId="56" fillId="2" borderId="49" xfId="1" applyNumberFormat="1" applyFont="1" applyFill="1" applyBorder="1" applyAlignment="1" applyProtection="1">
      <alignment horizontal="center" vertical="center"/>
    </xf>
    <xf numFmtId="0" fontId="7" fillId="2" borderId="73" xfId="1" applyFont="1" applyFill="1" applyBorder="1" applyAlignment="1" applyProtection="1">
      <alignment horizontal="center" vertical="center"/>
    </xf>
    <xf numFmtId="0" fontId="7" fillId="2" borderId="78" xfId="1" applyFont="1" applyFill="1" applyBorder="1" applyAlignment="1" applyProtection="1">
      <alignment horizontal="center" vertical="center"/>
    </xf>
    <xf numFmtId="0" fontId="7" fillId="2" borderId="77" xfId="1" applyFont="1" applyFill="1" applyBorder="1" applyAlignment="1" applyProtection="1">
      <alignment horizontal="center" vertical="center"/>
    </xf>
    <xf numFmtId="0" fontId="65" fillId="2" borderId="0" xfId="1" applyFont="1" applyFill="1" applyBorder="1" applyAlignment="1" applyProtection="1">
      <alignment horizontal="center" vertical="center"/>
    </xf>
    <xf numFmtId="0" fontId="65" fillId="2" borderId="74" xfId="1" applyFont="1" applyFill="1" applyBorder="1" applyAlignment="1" applyProtection="1">
      <alignment horizontal="center" vertical="center"/>
    </xf>
    <xf numFmtId="1" fontId="56" fillId="2" borderId="73" xfId="1" applyNumberFormat="1" applyFont="1" applyFill="1" applyBorder="1" applyAlignment="1" applyProtection="1">
      <alignment horizontal="center" vertical="center"/>
    </xf>
    <xf numFmtId="1" fontId="56" fillId="2" borderId="77" xfId="1" applyNumberFormat="1" applyFont="1" applyFill="1" applyBorder="1" applyAlignment="1" applyProtection="1">
      <alignment horizontal="center" vertical="center"/>
    </xf>
    <xf numFmtId="0" fontId="55" fillId="2" borderId="9" xfId="1" applyFont="1" applyFill="1" applyBorder="1" applyAlignment="1" applyProtection="1">
      <alignment horizontal="left" vertical="center"/>
    </xf>
    <xf numFmtId="0" fontId="55" fillId="2" borderId="63" xfId="1" applyFont="1" applyFill="1" applyBorder="1" applyAlignment="1" applyProtection="1">
      <alignment horizontal="left" vertical="center"/>
    </xf>
    <xf numFmtId="0" fontId="7" fillId="2" borderId="12" xfId="1" applyFont="1" applyFill="1" applyBorder="1" applyAlignment="1" applyProtection="1">
      <alignment horizontal="center" vertical="center"/>
    </xf>
    <xf numFmtId="0" fontId="7" fillId="2" borderId="13" xfId="1" applyFont="1" applyFill="1" applyBorder="1" applyAlignment="1" applyProtection="1">
      <alignment horizontal="center" vertical="center"/>
    </xf>
    <xf numFmtId="0" fontId="55" fillId="2" borderId="14" xfId="1" applyFont="1" applyFill="1" applyBorder="1" applyAlignment="1" applyProtection="1">
      <alignment horizontal="left" vertical="center"/>
    </xf>
    <xf numFmtId="0" fontId="55" fillId="2" borderId="16" xfId="1" applyFont="1" applyFill="1" applyBorder="1" applyAlignment="1" applyProtection="1">
      <alignment horizontal="left" vertical="center"/>
    </xf>
    <xf numFmtId="0" fontId="47" fillId="2" borderId="19" xfId="1" applyFont="1" applyFill="1" applyBorder="1" applyAlignment="1" applyProtection="1">
      <alignment horizontal="center" vertical="center" wrapText="1"/>
    </xf>
    <xf numFmtId="0" fontId="47" fillId="2" borderId="18" xfId="1" applyFont="1" applyFill="1" applyBorder="1" applyAlignment="1" applyProtection="1">
      <alignment horizontal="center" vertical="center" wrapText="1"/>
    </xf>
    <xf numFmtId="0" fontId="50" fillId="2" borderId="19" xfId="1" applyFont="1" applyFill="1" applyBorder="1" applyAlignment="1" applyProtection="1">
      <alignment horizontal="center" vertical="center"/>
    </xf>
    <xf numFmtId="0" fontId="50" fillId="2" borderId="18" xfId="1" applyFont="1" applyFill="1" applyBorder="1" applyAlignment="1" applyProtection="1">
      <alignment horizontal="center" vertical="center"/>
    </xf>
    <xf numFmtId="0" fontId="47" fillId="2" borderId="29" xfId="1" applyFont="1" applyFill="1" applyBorder="1" applyAlignment="1" applyProtection="1">
      <alignment horizontal="center" vertical="center"/>
    </xf>
    <xf numFmtId="0" fontId="47" fillId="2" borderId="16" xfId="1" applyFont="1" applyFill="1" applyBorder="1" applyAlignment="1" applyProtection="1">
      <alignment horizontal="center" vertical="center"/>
    </xf>
    <xf numFmtId="0" fontId="47" fillId="2" borderId="15" xfId="1" applyFont="1" applyFill="1" applyBorder="1" applyAlignment="1" applyProtection="1">
      <alignment horizontal="center" vertical="center"/>
    </xf>
    <xf numFmtId="0" fontId="47" fillId="2" borderId="19" xfId="1" applyFont="1" applyFill="1" applyBorder="1" applyAlignment="1" applyProtection="1">
      <alignment horizontal="center" vertical="center"/>
    </xf>
    <xf numFmtId="0" fontId="47" fillId="2" borderId="18" xfId="1" applyFont="1" applyFill="1" applyBorder="1" applyAlignment="1" applyProtection="1">
      <alignment horizontal="center" vertical="center"/>
    </xf>
    <xf numFmtId="0" fontId="60" fillId="2" borderId="19" xfId="1" applyFont="1" applyFill="1" applyBorder="1" applyAlignment="1" applyProtection="1">
      <alignment horizontal="center" vertical="center" wrapText="1"/>
    </xf>
    <xf numFmtId="0" fontId="60" fillId="2" borderId="18" xfId="1" applyFont="1" applyFill="1" applyBorder="1" applyAlignment="1" applyProtection="1">
      <alignment horizontal="center" vertical="center" wrapText="1"/>
    </xf>
    <xf numFmtId="0" fontId="55" fillId="2" borderId="17" xfId="1" applyFont="1" applyFill="1" applyBorder="1" applyAlignment="1" applyProtection="1">
      <alignment horizontal="left" vertical="center"/>
    </xf>
    <xf numFmtId="0" fontId="55" fillId="2" borderId="29" xfId="1" applyFont="1" applyFill="1" applyBorder="1" applyAlignment="1" applyProtection="1">
      <alignment horizontal="left" vertical="center"/>
    </xf>
    <xf numFmtId="0" fontId="55" fillId="0" borderId="60" xfId="1" applyFont="1" applyBorder="1" applyAlignment="1" applyProtection="1">
      <alignment horizontal="center" vertical="top" wrapText="1"/>
    </xf>
    <xf numFmtId="0" fontId="55" fillId="0" borderId="94" xfId="1" applyFont="1" applyBorder="1" applyAlignment="1" applyProtection="1">
      <alignment horizontal="center" vertical="top" wrapText="1"/>
    </xf>
    <xf numFmtId="0" fontId="55" fillId="0" borderId="80" xfId="1" applyFont="1" applyBorder="1" applyAlignment="1" applyProtection="1">
      <alignment horizontal="center" vertical="top" wrapText="1"/>
    </xf>
    <xf numFmtId="0" fontId="55" fillId="0" borderId="5" xfId="1" applyFont="1" applyBorder="1" applyAlignment="1" applyProtection="1">
      <alignment horizontal="center" vertical="top" wrapText="1"/>
    </xf>
    <xf numFmtId="0" fontId="55" fillId="0" borderId="25" xfId="1" applyFont="1" applyBorder="1" applyAlignment="1" applyProtection="1">
      <alignment horizontal="center" vertical="top" wrapText="1"/>
    </xf>
    <xf numFmtId="0" fontId="55" fillId="0" borderId="7" xfId="1" applyFont="1" applyBorder="1" applyAlignment="1" applyProtection="1">
      <alignment horizontal="center" vertical="top" wrapText="1"/>
    </xf>
    <xf numFmtId="0" fontId="73" fillId="2" borderId="93" xfId="1" applyFont="1" applyFill="1" applyBorder="1" applyAlignment="1" applyProtection="1">
      <alignment horizontal="center" vertical="center" wrapText="1"/>
    </xf>
    <xf numFmtId="0" fontId="73" fillId="2" borderId="61" xfId="1" applyFont="1" applyFill="1" applyBorder="1" applyAlignment="1" applyProtection="1">
      <alignment horizontal="center" vertical="center" wrapText="1"/>
    </xf>
    <xf numFmtId="0" fontId="73" fillId="2" borderId="94" xfId="1" applyFont="1" applyFill="1" applyBorder="1" applyAlignment="1" applyProtection="1">
      <alignment horizontal="center" vertical="center" wrapText="1"/>
    </xf>
    <xf numFmtId="0" fontId="73" fillId="2" borderId="4" xfId="1" applyFont="1" applyFill="1" applyBorder="1" applyAlignment="1" applyProtection="1">
      <alignment horizontal="center" vertical="center" wrapText="1"/>
    </xf>
    <xf numFmtId="0" fontId="73" fillId="2" borderId="0" xfId="1" applyFont="1" applyFill="1" applyBorder="1" applyAlignment="1" applyProtection="1">
      <alignment horizontal="center" vertical="center" wrapText="1"/>
    </xf>
    <xf numFmtId="0" fontId="73" fillId="2" borderId="5" xfId="1" applyFont="1" applyFill="1" applyBorder="1" applyAlignment="1" applyProtection="1">
      <alignment horizontal="center" vertical="center" wrapText="1"/>
    </xf>
    <xf numFmtId="0" fontId="73" fillId="2" borderId="6" xfId="1" applyFont="1" applyFill="1" applyBorder="1" applyAlignment="1" applyProtection="1">
      <alignment horizontal="center" vertical="center" wrapText="1"/>
    </xf>
    <xf numFmtId="0" fontId="73" fillId="2" borderId="8" xfId="1" applyFont="1" applyFill="1" applyBorder="1" applyAlignment="1" applyProtection="1">
      <alignment horizontal="center" vertical="center" wrapText="1"/>
    </xf>
    <xf numFmtId="0" fontId="73" fillId="2" borderId="7" xfId="1" applyFont="1" applyFill="1" applyBorder="1" applyAlignment="1" applyProtection="1">
      <alignment horizontal="center" vertical="center" wrapText="1"/>
    </xf>
    <xf numFmtId="0" fontId="55" fillId="0" borderId="93" xfId="1" applyFont="1" applyBorder="1" applyAlignment="1" applyProtection="1">
      <alignment horizontal="left" wrapText="1"/>
    </xf>
    <xf numFmtId="0" fontId="55" fillId="0" borderId="61" xfId="1" applyFont="1" applyBorder="1" applyAlignment="1" applyProtection="1">
      <alignment horizontal="left" wrapText="1"/>
    </xf>
    <xf numFmtId="0" fontId="58" fillId="0" borderId="4" xfId="1" applyFont="1" applyBorder="1" applyAlignment="1" applyProtection="1">
      <alignment horizontal="left" wrapText="1"/>
    </xf>
    <xf numFmtId="0" fontId="58" fillId="0" borderId="0" xfId="1" applyFont="1" applyBorder="1" applyAlignment="1" applyProtection="1">
      <alignment horizontal="left" wrapText="1"/>
    </xf>
    <xf numFmtId="0" fontId="47" fillId="0" borderId="19" xfId="1" applyFont="1" applyFill="1" applyBorder="1" applyAlignment="1" applyProtection="1">
      <alignment horizontal="center" vertical="center"/>
    </xf>
    <xf numFmtId="0" fontId="47" fillId="0" borderId="18" xfId="1" applyFont="1" applyFill="1" applyBorder="1" applyAlignment="1" applyProtection="1">
      <alignment horizontal="center" vertical="center"/>
    </xf>
    <xf numFmtId="0" fontId="52" fillId="2" borderId="19" xfId="1" applyFont="1" applyFill="1" applyBorder="1" applyAlignment="1" applyProtection="1">
      <alignment horizontal="center" vertical="center" wrapText="1"/>
    </xf>
    <xf numFmtId="0" fontId="52" fillId="2" borderId="18" xfId="1" applyFont="1" applyFill="1" applyBorder="1" applyAlignment="1" applyProtection="1">
      <alignment horizontal="center" vertical="center" wrapText="1"/>
    </xf>
    <xf numFmtId="49" fontId="7" fillId="2" borderId="20" xfId="1" applyNumberFormat="1" applyFont="1" applyFill="1" applyBorder="1" applyAlignment="1" applyProtection="1">
      <alignment horizontal="center" vertical="center"/>
    </xf>
    <xf numFmtId="0" fontId="7" fillId="2" borderId="19" xfId="1" applyNumberFormat="1" applyFont="1" applyFill="1" applyBorder="1" applyAlignment="1" applyProtection="1">
      <alignment horizontal="center" vertical="center"/>
    </xf>
    <xf numFmtId="0" fontId="53" fillId="2" borderId="23" xfId="1" applyFont="1" applyFill="1" applyBorder="1" applyAlignment="1" applyProtection="1">
      <alignment horizontal="left" vertical="center"/>
    </xf>
    <xf numFmtId="0" fontId="53" fillId="2" borderId="2" xfId="1" applyFont="1" applyFill="1" applyBorder="1" applyAlignment="1" applyProtection="1">
      <alignment horizontal="left" vertical="center"/>
    </xf>
    <xf numFmtId="0" fontId="53" fillId="2" borderId="80" xfId="1" applyFont="1" applyFill="1" applyBorder="1" applyAlignment="1" applyProtection="1">
      <alignment horizontal="left" vertical="center"/>
    </xf>
    <xf numFmtId="0" fontId="53" fillId="2" borderId="5" xfId="1" applyFont="1" applyFill="1" applyBorder="1" applyAlignment="1" applyProtection="1">
      <alignment horizontal="left" vertical="center"/>
    </xf>
    <xf numFmtId="0" fontId="53" fillId="2" borderId="25" xfId="1" applyFont="1" applyFill="1" applyBorder="1" applyAlignment="1" applyProtection="1">
      <alignment horizontal="left" vertical="center"/>
    </xf>
    <xf numFmtId="0" fontId="53" fillId="2" borderId="7" xfId="1" applyFont="1" applyFill="1" applyBorder="1" applyAlignment="1" applyProtection="1">
      <alignment horizontal="left" vertical="center"/>
    </xf>
    <xf numFmtId="49" fontId="52" fillId="2" borderId="16" xfId="1" applyNumberFormat="1" applyFont="1" applyFill="1" applyBorder="1" applyAlignment="1" applyProtection="1">
      <alignment horizontal="center" vertical="center"/>
    </xf>
    <xf numFmtId="49" fontId="52" fillId="2" borderId="15" xfId="1" applyNumberFormat="1" applyFont="1" applyFill="1" applyBorder="1" applyAlignment="1" applyProtection="1">
      <alignment horizontal="center" vertical="center"/>
    </xf>
    <xf numFmtId="0" fontId="52" fillId="0" borderId="16" xfId="1" applyFont="1" applyFill="1" applyBorder="1" applyAlignment="1" applyProtection="1">
      <alignment horizontal="center" vertical="center"/>
    </xf>
    <xf numFmtId="0" fontId="52" fillId="0" borderId="15" xfId="1" applyFont="1" applyFill="1" applyBorder="1" applyAlignment="1" applyProtection="1">
      <alignment horizontal="center" vertical="center"/>
    </xf>
    <xf numFmtId="0" fontId="55" fillId="2" borderId="21" xfId="1" applyFont="1" applyFill="1" applyBorder="1" applyAlignment="1" applyProtection="1">
      <alignment horizontal="center" vertical="center"/>
    </xf>
    <xf numFmtId="0" fontId="55" fillId="2" borderId="89" xfId="1" applyFont="1" applyFill="1" applyBorder="1" applyAlignment="1" applyProtection="1">
      <alignment horizontal="center" vertical="center"/>
    </xf>
    <xf numFmtId="0" fontId="55" fillId="2" borderId="27" xfId="1" applyFont="1" applyFill="1" applyBorder="1" applyAlignment="1" applyProtection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</xf>
    <xf numFmtId="0" fontId="7" fillId="3" borderId="18" xfId="1" applyFont="1" applyFill="1" applyBorder="1" applyAlignment="1" applyProtection="1">
      <alignment horizontal="center" vertical="center"/>
    </xf>
    <xf numFmtId="0" fontId="55" fillId="2" borderId="30" xfId="1" applyFont="1" applyFill="1" applyBorder="1" applyAlignment="1" applyProtection="1">
      <alignment horizontal="center" vertical="center"/>
    </xf>
    <xf numFmtId="0" fontId="55" fillId="2" borderId="31" xfId="1" applyFont="1" applyFill="1" applyBorder="1" applyAlignment="1" applyProtection="1">
      <alignment horizontal="center" vertical="center"/>
    </xf>
    <xf numFmtId="1" fontId="52" fillId="3" borderId="20" xfId="1" applyNumberFormat="1" applyFont="1" applyFill="1" applyBorder="1" applyAlignment="1" applyProtection="1">
      <alignment horizontal="center" vertical="center"/>
    </xf>
    <xf numFmtId="1" fontId="52" fillId="3" borderId="29" xfId="1" applyNumberFormat="1" applyFont="1" applyFill="1" applyBorder="1" applyAlignment="1" applyProtection="1">
      <alignment horizontal="center" vertical="center"/>
    </xf>
    <xf numFmtId="0" fontId="52" fillId="2" borderId="20" xfId="1" applyFont="1" applyFill="1" applyBorder="1" applyAlignment="1" applyProtection="1">
      <alignment horizontal="center" vertical="center" wrapText="1"/>
    </xf>
    <xf numFmtId="0" fontId="55" fillId="2" borderId="23" xfId="1" applyFont="1" applyFill="1" applyBorder="1" applyAlignment="1" applyProtection="1">
      <alignment horizontal="left" vertical="center"/>
    </xf>
    <xf numFmtId="0" fontId="55" fillId="2" borderId="2" xfId="1" applyFont="1" applyFill="1" applyBorder="1" applyAlignment="1" applyProtection="1">
      <alignment horizontal="left" vertical="center"/>
    </xf>
    <xf numFmtId="0" fontId="55" fillId="2" borderId="25" xfId="1" applyFont="1" applyFill="1" applyBorder="1" applyAlignment="1" applyProtection="1">
      <alignment horizontal="left" vertical="center"/>
    </xf>
    <xf numFmtId="0" fontId="55" fillId="2" borderId="7" xfId="1" applyFont="1" applyFill="1" applyBorder="1" applyAlignment="1" applyProtection="1">
      <alignment horizontal="left" vertical="center"/>
    </xf>
    <xf numFmtId="0" fontId="52" fillId="2" borderId="3" xfId="1" applyFont="1" applyFill="1" applyBorder="1" applyAlignment="1" applyProtection="1">
      <alignment horizontal="center" vertical="center"/>
    </xf>
    <xf numFmtId="0" fontId="52" fillId="2" borderId="24" xfId="1" applyFont="1" applyFill="1" applyBorder="1" applyAlignment="1" applyProtection="1">
      <alignment horizontal="center" vertical="center"/>
    </xf>
    <xf numFmtId="0" fontId="47" fillId="2" borderId="0" xfId="1" applyFont="1" applyFill="1" applyBorder="1" applyAlignment="1" applyProtection="1">
      <alignment horizontal="center" vertical="center"/>
    </xf>
    <xf numFmtId="0" fontId="47" fillId="2" borderId="74" xfId="1" applyFont="1" applyFill="1" applyBorder="1" applyAlignment="1" applyProtection="1">
      <alignment horizontal="center" vertical="center"/>
    </xf>
    <xf numFmtId="0" fontId="47" fillId="2" borderId="8" xfId="1" applyFont="1" applyFill="1" applyBorder="1" applyAlignment="1" applyProtection="1">
      <alignment horizontal="center" vertical="center"/>
    </xf>
    <xf numFmtId="0" fontId="47" fillId="2" borderId="26" xfId="1" applyFont="1" applyFill="1" applyBorder="1" applyAlignment="1" applyProtection="1">
      <alignment horizontal="center" vertical="center"/>
    </xf>
    <xf numFmtId="0" fontId="51" fillId="2" borderId="101" xfId="1" applyFont="1" applyFill="1" applyBorder="1" applyAlignment="1" applyProtection="1">
      <alignment horizontal="center" vertical="center"/>
    </xf>
    <xf numFmtId="0" fontId="51" fillId="2" borderId="90" xfId="1" applyFont="1" applyFill="1" applyBorder="1" applyAlignment="1" applyProtection="1">
      <alignment horizontal="center" vertical="center"/>
    </xf>
    <xf numFmtId="0" fontId="51" fillId="2" borderId="100" xfId="1" applyFont="1" applyFill="1" applyBorder="1" applyAlignment="1" applyProtection="1">
      <alignment horizontal="center" vertical="center"/>
    </xf>
    <xf numFmtId="0" fontId="51" fillId="2" borderId="84" xfId="1" applyFont="1" applyFill="1" applyBorder="1" applyAlignment="1" applyProtection="1">
      <alignment horizontal="center" vertical="center"/>
    </xf>
    <xf numFmtId="0" fontId="59" fillId="2" borderId="80" xfId="5" applyFont="1" applyFill="1" applyBorder="1" applyAlignment="1">
      <alignment horizontal="center"/>
    </xf>
    <xf numFmtId="0" fontId="59" fillId="2" borderId="0" xfId="5" applyFont="1" applyFill="1" applyBorder="1" applyAlignment="1">
      <alignment horizontal="center"/>
    </xf>
    <xf numFmtId="0" fontId="65" fillId="2" borderId="80" xfId="5" applyFont="1" applyFill="1" applyBorder="1" applyAlignment="1">
      <alignment horizontal="center"/>
    </xf>
    <xf numFmtId="0" fontId="65" fillId="2" borderId="0" xfId="5" applyFont="1" applyFill="1" applyBorder="1" applyAlignment="1">
      <alignment horizontal="center"/>
    </xf>
    <xf numFmtId="0" fontId="62" fillId="2" borderId="60" xfId="5" applyFont="1" applyFill="1" applyBorder="1" applyAlignment="1">
      <alignment vertical="center"/>
    </xf>
    <xf numFmtId="0" fontId="7" fillId="2" borderId="61" xfId="5" applyFont="1" applyFill="1" applyBorder="1" applyAlignment="1">
      <alignment horizontal="center" vertical="center" shrinkToFit="1"/>
    </xf>
    <xf numFmtId="0" fontId="7" fillId="2" borderId="61" xfId="5" applyFont="1" applyFill="1" applyBorder="1" applyAlignment="1">
      <alignment horizontal="center" vertical="center"/>
    </xf>
    <xf numFmtId="0" fontId="7" fillId="2" borderId="61" xfId="5" applyFont="1" applyFill="1" applyBorder="1" applyAlignment="1">
      <alignment vertical="center"/>
    </xf>
    <xf numFmtId="1" fontId="56" fillId="2" borderId="61" xfId="5" applyNumberFormat="1" applyFont="1" applyFill="1" applyBorder="1" applyAlignment="1">
      <alignment horizontal="center" vertical="center"/>
    </xf>
    <xf numFmtId="0" fontId="7" fillId="2" borderId="61" xfId="1" applyFont="1" applyFill="1" applyBorder="1" applyAlignment="1" applyProtection="1">
      <alignment vertical="center"/>
    </xf>
    <xf numFmtId="0" fontId="7" fillId="2" borderId="62" xfId="1" applyFont="1" applyFill="1" applyBorder="1" applyAlignment="1" applyProtection="1">
      <alignment vertical="center"/>
    </xf>
  </cellXfs>
  <cellStyles count="8">
    <cellStyle name="Comma" xfId="6" builtinId="3"/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7" xr:uid="{00000000-0005-0000-0000-000005000000}"/>
    <cellStyle name="Normal 4" xfId="5" xr:uid="{00000000-0005-0000-0000-000006000000}"/>
    <cellStyle name="Percent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280148</xdr:colOff>
      <xdr:row>9</xdr:row>
      <xdr:rowOff>92870</xdr:rowOff>
    </xdr:from>
    <xdr:to>
      <xdr:col>13</xdr:col>
      <xdr:colOff>272144</xdr:colOff>
      <xdr:row>19</xdr:row>
      <xdr:rowOff>150581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5450862" y="2038691"/>
          <a:ext cx="4509568" cy="3051283"/>
        </a:xfrm>
        <a:prstGeom prst="rect">
          <a:avLst/>
        </a:prstGeom>
        <a:solidFill>
          <a:srgbClr val="BFBFB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33337</xdr:colOff>
      <xdr:row>8</xdr:row>
      <xdr:rowOff>96355</xdr:rowOff>
    </xdr:from>
    <xdr:to>
      <xdr:col>13</xdr:col>
      <xdr:colOff>734555</xdr:colOff>
      <xdr:row>8</xdr:row>
      <xdr:rowOff>119763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V="1">
          <a:off x="5357812" y="1772755"/>
          <a:ext cx="5425618" cy="23408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574727</xdr:colOff>
      <xdr:row>9</xdr:row>
      <xdr:rowOff>83344</xdr:rowOff>
    </xdr:from>
    <xdr:to>
      <xdr:col>6</xdr:col>
      <xdr:colOff>574727</xdr:colOff>
      <xdr:row>19</xdr:row>
      <xdr:rowOff>150580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5203877" y="1997869"/>
          <a:ext cx="0" cy="2772336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489837</xdr:colOff>
      <xdr:row>19</xdr:row>
      <xdr:rowOff>159316</xdr:rowOff>
    </xdr:from>
    <xdr:to>
      <xdr:col>7</xdr:col>
      <xdr:colOff>237424</xdr:colOff>
      <xdr:row>19</xdr:row>
      <xdr:rowOff>159316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118987" y="4778941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</xdr:colOff>
      <xdr:row>10</xdr:row>
      <xdr:rowOff>12269</xdr:rowOff>
    </xdr:from>
    <xdr:to>
      <xdr:col>8</xdr:col>
      <xdr:colOff>561975</xdr:colOff>
      <xdr:row>10</xdr:row>
      <xdr:rowOff>12269</xdr:rowOff>
    </xdr:to>
    <xdr:sp macro="" textlink="">
      <xdr:nvSpPr>
        <xdr:cNvPr id="6" name="Line 1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115050" y="2164919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415210</xdr:colOff>
      <xdr:row>21</xdr:row>
      <xdr:rowOff>162567</xdr:rowOff>
    </xdr:from>
    <xdr:to>
      <xdr:col>12</xdr:col>
      <xdr:colOff>687169</xdr:colOff>
      <xdr:row>22</xdr:row>
      <xdr:rowOff>140181</xdr:rowOff>
    </xdr:to>
    <xdr:sp macro="" textlink="">
      <xdr:nvSpPr>
        <xdr:cNvPr id="7" name="Rectangle 4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6435010" y="5258442"/>
          <a:ext cx="3300909" cy="2157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Nhíp cặp in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Bế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twoCellAnchor>
  <xdr:twoCellAnchor>
    <xdr:from>
      <xdr:col>7</xdr:col>
      <xdr:colOff>54768</xdr:colOff>
      <xdr:row>7</xdr:row>
      <xdr:rowOff>127469</xdr:rowOff>
    </xdr:from>
    <xdr:to>
      <xdr:col>7</xdr:col>
      <xdr:colOff>54768</xdr:colOff>
      <xdr:row>9</xdr:row>
      <xdr:rowOff>104777</xdr:rowOff>
    </xdr:to>
    <xdr:sp macro="" textlink="">
      <xdr:nvSpPr>
        <xdr:cNvPr id="8" name="Line 1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379243" y="1584794"/>
          <a:ext cx="0" cy="434508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753726</xdr:colOff>
      <xdr:row>7</xdr:row>
      <xdr:rowOff>149881</xdr:rowOff>
    </xdr:from>
    <xdr:to>
      <xdr:col>13</xdr:col>
      <xdr:colOff>753726</xdr:colOff>
      <xdr:row>9</xdr:row>
      <xdr:rowOff>111396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0802601" y="1607206"/>
          <a:ext cx="0" cy="41871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221928</xdr:colOff>
      <xdr:row>20</xdr:row>
      <xdr:rowOff>149259</xdr:rowOff>
    </xdr:from>
    <xdr:to>
      <xdr:col>13</xdr:col>
      <xdr:colOff>511819</xdr:colOff>
      <xdr:row>22</xdr:row>
      <xdr:rowOff>80606</xdr:rowOff>
    </xdr:to>
    <xdr:sp macro="" textlink="">
      <xdr:nvSpPr>
        <xdr:cNvPr id="10" name="AutoShape 19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 rot="5400000">
          <a:off x="10211950" y="5065862"/>
          <a:ext cx="407597" cy="289891"/>
        </a:xfrm>
        <a:prstGeom prst="rightArrow">
          <a:avLst>
            <a:gd name="adj1" fmla="val 50000"/>
            <a:gd name="adj2" fmla="val 39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In</a:t>
          </a:r>
        </a:p>
      </xdr:txBody>
    </xdr:sp>
    <xdr:clientData/>
  </xdr:twoCellAnchor>
  <xdr:twoCellAnchor>
    <xdr:from>
      <xdr:col>12</xdr:col>
      <xdr:colOff>852561</xdr:colOff>
      <xdr:row>20</xdr:row>
      <xdr:rowOff>144433</xdr:rowOff>
    </xdr:from>
    <xdr:to>
      <xdr:col>13</xdr:col>
      <xdr:colOff>183740</xdr:colOff>
      <xdr:row>22</xdr:row>
      <xdr:rowOff>69889</xdr:rowOff>
    </xdr:to>
    <xdr:sp macro="" textlink="">
      <xdr:nvSpPr>
        <xdr:cNvPr id="11" name="AutoShape 19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 rot="5400000">
          <a:off x="9866110" y="5037384"/>
          <a:ext cx="401706" cy="331304"/>
        </a:xfrm>
        <a:prstGeom prst="rightArrow">
          <a:avLst>
            <a:gd name="adj1" fmla="val 50000"/>
            <a:gd name="adj2" fmla="val 356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Bế</a:t>
          </a:r>
        </a:p>
      </xdr:txBody>
    </xdr:sp>
    <xdr:clientData/>
  </xdr:twoCellAnchor>
  <xdr:oneCellAnchor>
    <xdr:from>
      <xdr:col>12</xdr:col>
      <xdr:colOff>26035</xdr:colOff>
      <xdr:row>10</xdr:row>
      <xdr:rowOff>195354</xdr:rowOff>
    </xdr:from>
    <xdr:ext cx="65" cy="17056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 bwMode="auto">
        <a:xfrm>
          <a:off x="9074785" y="2348004"/>
          <a:ext cx="65" cy="170569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none" lIns="0" tIns="0" rIns="0" bIns="0" rtlCol="0" anchor="ctr" upright="1">
          <a:spAutoFit/>
        </a:bodyPr>
        <a:lstStyle/>
        <a:p>
          <a:pPr algn="ctr" rtl="1"/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13</xdr:col>
      <xdr:colOff>92363</xdr:colOff>
      <xdr:row>14</xdr:row>
      <xdr:rowOff>58132</xdr:rowOff>
    </xdr:from>
    <xdr:to>
      <xdr:col>13</xdr:col>
      <xdr:colOff>444313</xdr:colOff>
      <xdr:row>15</xdr:row>
      <xdr:rowOff>20311</xdr:rowOff>
    </xdr:to>
    <xdr:sp macro="" textlink="$E$24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 bwMode="auto">
        <a:xfrm>
          <a:off x="9908716" y="3632808"/>
          <a:ext cx="351950" cy="197503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marL="0" indent="0" algn="ctr" rtl="1"/>
          <a:fld id="{B96CA24E-9FB2-407D-B524-4864066522C0}" type="TxLink">
            <a:rPr lang="en-US" sz="1100" b="0" i="0" u="none" strike="noStrike">
              <a:solidFill>
                <a:srgbClr val="FF0000"/>
              </a:solidFill>
              <a:latin typeface="Arial"/>
              <a:ea typeface="+mn-ea"/>
              <a:cs typeface="Arial"/>
            </a:rPr>
            <a:pPr marL="0" indent="0" algn="ctr" rtl="1"/>
            <a:t>d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510456</xdr:colOff>
      <xdr:row>14</xdr:row>
      <xdr:rowOff>94550</xdr:rowOff>
    </xdr:from>
    <xdr:to>
      <xdr:col>7</xdr:col>
      <xdr:colOff>239525</xdr:colOff>
      <xdr:row>15</xdr:row>
      <xdr:rowOff>114160</xdr:rowOff>
    </xdr:to>
    <xdr:sp macro="" textlink="$E$2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 bwMode="auto">
        <a:xfrm>
          <a:off x="4992809" y="3669226"/>
          <a:ext cx="423834" cy="254934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C62CCD15-A1F4-4A81-99B2-8CD96793CD0A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c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149215</xdr:colOff>
      <xdr:row>9</xdr:row>
      <xdr:rowOff>0</xdr:rowOff>
    </xdr:from>
    <xdr:to>
      <xdr:col>10</xdr:col>
      <xdr:colOff>560294</xdr:colOff>
      <xdr:row>9</xdr:row>
      <xdr:rowOff>201705</xdr:rowOff>
    </xdr:to>
    <xdr:sp macro="" textlink="$E$22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 bwMode="auto">
        <a:xfrm>
          <a:off x="7578715" y="1927412"/>
          <a:ext cx="411079" cy="2017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0E04BD1D-EBED-4CFE-9A2E-57D76D91476C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b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157529</xdr:colOff>
      <xdr:row>19</xdr:row>
      <xdr:rowOff>158166</xdr:rowOff>
    </xdr:from>
    <xdr:to>
      <xdr:col>10</xdr:col>
      <xdr:colOff>515471</xdr:colOff>
      <xdr:row>20</xdr:row>
      <xdr:rowOff>89648</xdr:rowOff>
    </xdr:to>
    <xdr:sp macro="" textlink="$E$21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 bwMode="auto">
        <a:xfrm>
          <a:off x="7587029" y="5021519"/>
          <a:ext cx="357942" cy="1668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779AA480-8EEE-4DA2-8D95-1D52D5E36141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a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417182</xdr:colOff>
      <xdr:row>11</xdr:row>
      <xdr:rowOff>358505</xdr:rowOff>
    </xdr:from>
    <xdr:to>
      <xdr:col>7</xdr:col>
      <xdr:colOff>273143</xdr:colOff>
      <xdr:row>12</xdr:row>
      <xdr:rowOff>248630</xdr:rowOff>
    </xdr:to>
    <xdr:sp macro="" textlink="$E$27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046332" y="2892155"/>
          <a:ext cx="551286" cy="2711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6644D6C-5BE1-4C42-A279-CD059BCC9E7D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/>
            <a:t>#VALUE!</a:t>
          </a:fld>
          <a:endParaRPr lang="en-US" sz="1000"/>
        </a:p>
      </xdr:txBody>
    </xdr:sp>
    <xdr:clientData/>
  </xdr:twoCellAnchor>
  <xdr:twoCellAnchor>
    <xdr:from>
      <xdr:col>9</xdr:col>
      <xdr:colOff>270815</xdr:colOff>
      <xdr:row>7</xdr:row>
      <xdr:rowOff>124582</xdr:rowOff>
    </xdr:from>
    <xdr:to>
      <xdr:col>10</xdr:col>
      <xdr:colOff>238825</xdr:colOff>
      <xdr:row>8</xdr:row>
      <xdr:rowOff>193693</xdr:rowOff>
    </xdr:to>
    <xdr:sp macro="" textlink="$D$27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119290" y="1581907"/>
          <a:ext cx="701435" cy="28818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9ED3410-3FA9-4F06-96D9-0CD66C43F937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/>
            <a:t>#VALUE!</a:t>
          </a:fld>
          <a:endParaRPr lang="en-US" sz="1100"/>
        </a:p>
      </xdr:txBody>
    </xdr:sp>
    <xdr:clientData/>
  </xdr:twoCellAnchor>
  <xdr:twoCellAnchor>
    <xdr:from>
      <xdr:col>9</xdr:col>
      <xdr:colOff>702838</xdr:colOff>
      <xdr:row>20</xdr:row>
      <xdr:rowOff>108547</xdr:rowOff>
    </xdr:from>
    <xdr:to>
      <xdr:col>10</xdr:col>
      <xdr:colOff>297336</xdr:colOff>
      <xdr:row>21</xdr:row>
      <xdr:rowOff>190501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7551313" y="4966297"/>
          <a:ext cx="327923" cy="32007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A</a:t>
          </a:r>
          <a:endParaRPr lang="en-US" sz="1100"/>
        </a:p>
      </xdr:txBody>
    </xdr:sp>
    <xdr:clientData/>
  </xdr:twoCellAnchor>
  <xdr:twoCellAnchor>
    <xdr:from>
      <xdr:col>13</xdr:col>
      <xdr:colOff>65727</xdr:colOff>
      <xdr:row>12</xdr:row>
      <xdr:rowOff>300767</xdr:rowOff>
    </xdr:from>
    <xdr:to>
      <xdr:col>13</xdr:col>
      <xdr:colOff>464355</xdr:colOff>
      <xdr:row>13</xdr:row>
      <xdr:rowOff>235323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882080" y="3225502"/>
          <a:ext cx="398628" cy="2707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B</a:t>
          </a:r>
          <a:endParaRPr lang="en-US" sz="1100"/>
        </a:p>
      </xdr:txBody>
    </xdr:sp>
    <xdr:clientData/>
  </xdr:twoCellAnchor>
  <xdr:twoCellAnchor>
    <xdr:from>
      <xdr:col>6</xdr:col>
      <xdr:colOff>493061</xdr:colOff>
      <xdr:row>13</xdr:row>
      <xdr:rowOff>23275</xdr:rowOff>
    </xdr:from>
    <xdr:to>
      <xdr:col>7</xdr:col>
      <xdr:colOff>246460</xdr:colOff>
      <xdr:row>14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4975414" y="3284187"/>
          <a:ext cx="448164" cy="29048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C</a:t>
          </a:r>
          <a:endParaRPr lang="en-US" sz="1100"/>
        </a:p>
      </xdr:txBody>
    </xdr:sp>
    <xdr:clientData/>
  </xdr:twoCellAnchor>
  <xdr:twoCellAnchor editAs="oneCell">
    <xdr:from>
      <xdr:col>8</xdr:col>
      <xdr:colOff>66097</xdr:colOff>
      <xdr:row>10</xdr:row>
      <xdr:rowOff>1</xdr:rowOff>
    </xdr:from>
    <xdr:to>
      <xdr:col>12</xdr:col>
      <xdr:colOff>653143</xdr:colOff>
      <xdr:row>19</xdr:row>
      <xdr:rowOff>84317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2" t="7282" r="2071"/>
        <a:stretch/>
      </xdr:blipFill>
      <xdr:spPr bwMode="auto">
        <a:xfrm>
          <a:off x="5937979" y="2162736"/>
          <a:ext cx="3643050" cy="2784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95249</xdr:colOff>
      <xdr:row>1</xdr:row>
      <xdr:rowOff>47626</xdr:rowOff>
    </xdr:from>
    <xdr:ext cx="1393032" cy="857249"/>
    <xdr:pic>
      <xdr:nvPicPr>
        <xdr:cNvPr id="23" name="Picture 22" descr="Logo SL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4" y="247651"/>
          <a:ext cx="1393032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425124</xdr:colOff>
      <xdr:row>70</xdr:row>
      <xdr:rowOff>58831</xdr:rowOff>
    </xdr:from>
    <xdr:to>
      <xdr:col>14</xdr:col>
      <xdr:colOff>798519</xdr:colOff>
      <xdr:row>78</xdr:row>
      <xdr:rowOff>146936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036" y="18918331"/>
          <a:ext cx="6514218" cy="1701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392211</xdr:colOff>
      <xdr:row>9</xdr:row>
      <xdr:rowOff>97402</xdr:rowOff>
    </xdr:from>
    <xdr:to>
      <xdr:col>7</xdr:col>
      <xdr:colOff>139798</xdr:colOff>
      <xdr:row>9</xdr:row>
      <xdr:rowOff>97402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5021361" y="2011927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457040</xdr:colOff>
      <xdr:row>9</xdr:row>
      <xdr:rowOff>13607</xdr:rowOff>
    </xdr:from>
    <xdr:to>
      <xdr:col>13</xdr:col>
      <xdr:colOff>449036</xdr:colOff>
      <xdr:row>21</xdr:row>
      <xdr:rowOff>258537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6757147" y="2871107"/>
          <a:ext cx="5570925" cy="5551716"/>
        </a:xfrm>
        <a:prstGeom prst="rect">
          <a:avLst/>
        </a:prstGeom>
        <a:solidFill>
          <a:srgbClr val="BFBFB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33337</xdr:colOff>
      <xdr:row>8</xdr:row>
      <xdr:rowOff>96355</xdr:rowOff>
    </xdr:from>
    <xdr:to>
      <xdr:col>13</xdr:col>
      <xdr:colOff>734555</xdr:colOff>
      <xdr:row>8</xdr:row>
      <xdr:rowOff>119763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V="1">
          <a:off x="5585051" y="2069391"/>
          <a:ext cx="6280147" cy="23408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574727</xdr:colOff>
      <xdr:row>9</xdr:row>
      <xdr:rowOff>83344</xdr:rowOff>
    </xdr:from>
    <xdr:to>
      <xdr:col>6</xdr:col>
      <xdr:colOff>574727</xdr:colOff>
      <xdr:row>23</xdr:row>
      <xdr:rowOff>150580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5391656" y="2369344"/>
          <a:ext cx="0" cy="3822807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489837</xdr:colOff>
      <xdr:row>23</xdr:row>
      <xdr:rowOff>159316</xdr:rowOff>
    </xdr:from>
    <xdr:to>
      <xdr:col>7</xdr:col>
      <xdr:colOff>237424</xdr:colOff>
      <xdr:row>23</xdr:row>
      <xdr:rowOff>159316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4890387" y="5026591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415210</xdr:colOff>
      <xdr:row>25</xdr:row>
      <xdr:rowOff>162567</xdr:rowOff>
    </xdr:from>
    <xdr:to>
      <xdr:col>12</xdr:col>
      <xdr:colOff>687169</xdr:colOff>
      <xdr:row>26</xdr:row>
      <xdr:rowOff>140181</xdr:rowOff>
    </xdr:to>
    <xdr:sp macro="" textlink="">
      <xdr:nvSpPr>
        <xdr:cNvPr id="7" name="Rectangle 42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034960" y="5506092"/>
          <a:ext cx="3329484" cy="2157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Nhíp cặp in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Bế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twoCellAnchor>
  <xdr:twoCellAnchor>
    <xdr:from>
      <xdr:col>7</xdr:col>
      <xdr:colOff>54768</xdr:colOff>
      <xdr:row>7</xdr:row>
      <xdr:rowOff>127469</xdr:rowOff>
    </xdr:from>
    <xdr:to>
      <xdr:col>7</xdr:col>
      <xdr:colOff>54768</xdr:colOff>
      <xdr:row>9</xdr:row>
      <xdr:rowOff>104777</xdr:rowOff>
    </xdr:to>
    <xdr:sp macro="" textlink="">
      <xdr:nvSpPr>
        <xdr:cNvPr id="8" name="Line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06482" y="1787540"/>
          <a:ext cx="0" cy="603237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5333</xdr:colOff>
      <xdr:row>7</xdr:row>
      <xdr:rowOff>149881</xdr:rowOff>
    </xdr:from>
    <xdr:to>
      <xdr:col>14</xdr:col>
      <xdr:colOff>5333</xdr:colOff>
      <xdr:row>9</xdr:row>
      <xdr:rowOff>111396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11884369" y="1809952"/>
          <a:ext cx="0" cy="58744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221928</xdr:colOff>
      <xdr:row>24</xdr:row>
      <xdr:rowOff>149259</xdr:rowOff>
    </xdr:from>
    <xdr:to>
      <xdr:col>13</xdr:col>
      <xdr:colOff>511819</xdr:colOff>
      <xdr:row>26</xdr:row>
      <xdr:rowOff>80606</xdr:rowOff>
    </xdr:to>
    <xdr:sp macro="" textlink="">
      <xdr:nvSpPr>
        <xdr:cNvPr id="10" name="AutoShape 19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 rot="5400000">
          <a:off x="9764275" y="5313512"/>
          <a:ext cx="407597" cy="289891"/>
        </a:xfrm>
        <a:prstGeom prst="rightArrow">
          <a:avLst>
            <a:gd name="adj1" fmla="val 50000"/>
            <a:gd name="adj2" fmla="val 39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In</a:t>
          </a:r>
        </a:p>
      </xdr:txBody>
    </xdr:sp>
    <xdr:clientData/>
  </xdr:twoCellAnchor>
  <xdr:twoCellAnchor>
    <xdr:from>
      <xdr:col>12</xdr:col>
      <xdr:colOff>852561</xdr:colOff>
      <xdr:row>24</xdr:row>
      <xdr:rowOff>144433</xdr:rowOff>
    </xdr:from>
    <xdr:to>
      <xdr:col>13</xdr:col>
      <xdr:colOff>183740</xdr:colOff>
      <xdr:row>26</xdr:row>
      <xdr:rowOff>69889</xdr:rowOff>
    </xdr:to>
    <xdr:sp macro="" textlink="">
      <xdr:nvSpPr>
        <xdr:cNvPr id="11" name="AutoShape 19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 rot="5400000">
          <a:off x="9456535" y="5323134"/>
          <a:ext cx="401706" cy="255104"/>
        </a:xfrm>
        <a:prstGeom prst="rightArrow">
          <a:avLst>
            <a:gd name="adj1" fmla="val 50000"/>
            <a:gd name="adj2" fmla="val 356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Bế</a:t>
          </a:r>
        </a:p>
      </xdr:txBody>
    </xdr:sp>
    <xdr:clientData/>
  </xdr:twoCellAnchor>
  <xdr:oneCellAnchor>
    <xdr:from>
      <xdr:col>12</xdr:col>
      <xdr:colOff>26035</xdr:colOff>
      <xdr:row>13</xdr:row>
      <xdr:rowOff>195354</xdr:rowOff>
    </xdr:from>
    <xdr:ext cx="65" cy="17056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8703310" y="2348004"/>
          <a:ext cx="65" cy="170569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none" lIns="0" tIns="0" rIns="0" bIns="0" rtlCol="0" anchor="ctr" upright="1">
          <a:spAutoFit/>
        </a:bodyPr>
        <a:lstStyle/>
        <a:p>
          <a:pPr algn="ctr" rtl="1"/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14</xdr:col>
      <xdr:colOff>104543</xdr:colOff>
      <xdr:row>16</xdr:row>
      <xdr:rowOff>358850</xdr:rowOff>
    </xdr:from>
    <xdr:to>
      <xdr:col>14</xdr:col>
      <xdr:colOff>429787</xdr:colOff>
      <xdr:row>17</xdr:row>
      <xdr:rowOff>359130</xdr:rowOff>
    </xdr:to>
    <xdr:sp macro="" textlink="$E$2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11360305" y="4203698"/>
          <a:ext cx="325244" cy="360371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marL="0" indent="0" algn="ctr" rtl="1"/>
          <a:fld id="{1379A4A2-809E-4FA5-855C-A3FA02C3D57D}" type="TxLink">
            <a:rPr lang="en-US" sz="1300" b="0" i="0" u="none" strike="noStrike">
              <a:solidFill>
                <a:srgbClr val="FF0000"/>
              </a:solidFill>
              <a:latin typeface="Times New Roman"/>
              <a:ea typeface="+mn-ea"/>
              <a:cs typeface="Times New Roman"/>
            </a:rPr>
            <a:pPr marL="0" indent="0"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510456</xdr:colOff>
      <xdr:row>17</xdr:row>
      <xdr:rowOff>94550</xdr:rowOff>
    </xdr:from>
    <xdr:to>
      <xdr:col>7</xdr:col>
      <xdr:colOff>239525</xdr:colOff>
      <xdr:row>18</xdr:row>
      <xdr:rowOff>114160</xdr:rowOff>
    </xdr:to>
    <xdr:sp macro="" textlink="$E$28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 bwMode="auto">
        <a:xfrm>
          <a:off x="4911006" y="3656900"/>
          <a:ext cx="424394" cy="25773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A56AFBDF-12A7-4FA1-8AD3-2A18C943F0AA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149215</xdr:colOff>
      <xdr:row>9</xdr:row>
      <xdr:rowOff>0</xdr:rowOff>
    </xdr:from>
    <xdr:to>
      <xdr:col>10</xdr:col>
      <xdr:colOff>560294</xdr:colOff>
      <xdr:row>9</xdr:row>
      <xdr:rowOff>201705</xdr:rowOff>
    </xdr:to>
    <xdr:sp macro="" textlink="$E$26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 bwMode="auto">
        <a:xfrm>
          <a:off x="7359640" y="1914525"/>
          <a:ext cx="411079" cy="2017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0E04BD1D-EBED-4CFE-9A2E-57D76D91476C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366615</xdr:colOff>
      <xdr:row>23</xdr:row>
      <xdr:rowOff>320788</xdr:rowOff>
    </xdr:from>
    <xdr:to>
      <xdr:col>10</xdr:col>
      <xdr:colOff>724557</xdr:colOff>
      <xdr:row>24</xdr:row>
      <xdr:rowOff>252270</xdr:rowOff>
    </xdr:to>
    <xdr:sp macro="" textlink="$E$2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 bwMode="auto">
        <a:xfrm>
          <a:off x="8323475" y="6686276"/>
          <a:ext cx="357942" cy="291573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779AA480-8EEE-4DA2-8D95-1D52D5E36141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266176</xdr:colOff>
      <xdr:row>14</xdr:row>
      <xdr:rowOff>172651</xdr:rowOff>
    </xdr:from>
    <xdr:to>
      <xdr:col>7</xdr:col>
      <xdr:colOff>243933</xdr:colOff>
      <xdr:row>16</xdr:row>
      <xdr:rowOff>0</xdr:rowOff>
    </xdr:to>
    <xdr:sp macro="" textlink="$E$31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458463" y="3297316"/>
          <a:ext cx="709555" cy="5475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B87D794-F5CA-418F-BEF7-A104C03F836E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270815</xdr:colOff>
      <xdr:row>7</xdr:row>
      <xdr:rowOff>124582</xdr:rowOff>
    </xdr:from>
    <xdr:to>
      <xdr:col>10</xdr:col>
      <xdr:colOff>238825</xdr:colOff>
      <xdr:row>8</xdr:row>
      <xdr:rowOff>193693</xdr:rowOff>
    </xdr:to>
    <xdr:sp macro="" textlink="$D$31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747815" y="1581907"/>
          <a:ext cx="701435" cy="28818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08E4FE-AE24-475F-ADB9-99EEBE157654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740009</xdr:colOff>
      <xdr:row>23</xdr:row>
      <xdr:rowOff>186041</xdr:rowOff>
    </xdr:from>
    <xdr:to>
      <xdr:col>9</xdr:col>
      <xdr:colOff>170890</xdr:colOff>
      <xdr:row>24</xdr:row>
      <xdr:rowOff>228668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198424" y="6551529"/>
          <a:ext cx="302070" cy="4027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A</a:t>
          </a:r>
          <a:endParaRPr lang="en-US" sz="1100"/>
        </a:p>
      </xdr:txBody>
    </xdr:sp>
    <xdr:clientData/>
  </xdr:twoCellAnchor>
  <xdr:twoCellAnchor>
    <xdr:from>
      <xdr:col>14</xdr:col>
      <xdr:colOff>107877</xdr:colOff>
      <xdr:row>15</xdr:row>
      <xdr:rowOff>252312</xdr:rowOff>
    </xdr:from>
    <xdr:to>
      <xdr:col>14</xdr:col>
      <xdr:colOff>394940</xdr:colOff>
      <xdr:row>16</xdr:row>
      <xdr:rowOff>186868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1363639" y="3737068"/>
          <a:ext cx="287063" cy="2946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B</a:t>
          </a:r>
          <a:endParaRPr lang="en-US" sz="1100"/>
        </a:p>
      </xdr:txBody>
    </xdr:sp>
    <xdr:clientData/>
  </xdr:twoCellAnchor>
  <xdr:twoCellAnchor>
    <xdr:from>
      <xdr:col>6</xdr:col>
      <xdr:colOff>493061</xdr:colOff>
      <xdr:row>16</xdr:row>
      <xdr:rowOff>23275</xdr:rowOff>
    </xdr:from>
    <xdr:to>
      <xdr:col>7</xdr:col>
      <xdr:colOff>246460</xdr:colOff>
      <xdr:row>17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93611" y="3271300"/>
          <a:ext cx="448724" cy="29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C</a:t>
          </a:r>
          <a:endParaRPr lang="en-US" sz="1100"/>
        </a:p>
      </xdr:txBody>
    </xdr:sp>
    <xdr:clientData/>
  </xdr:twoCellAnchor>
  <xdr:oneCellAnchor>
    <xdr:from>
      <xdr:col>1</xdr:col>
      <xdr:colOff>249571</xdr:colOff>
      <xdr:row>1</xdr:row>
      <xdr:rowOff>23232</xdr:rowOff>
    </xdr:from>
    <xdr:ext cx="1393032" cy="857249"/>
    <xdr:pic>
      <xdr:nvPicPr>
        <xdr:cNvPr id="23" name="Picture 22" descr="Logo SL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71" y="23232"/>
          <a:ext cx="1393032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58080</xdr:colOff>
      <xdr:row>69</xdr:row>
      <xdr:rowOff>74840</xdr:rowOff>
    </xdr:from>
    <xdr:to>
      <xdr:col>14</xdr:col>
      <xdr:colOff>499482</xdr:colOff>
      <xdr:row>72</xdr:row>
      <xdr:rowOff>27879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92" y="19580181"/>
          <a:ext cx="9845597" cy="8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392211</xdr:colOff>
      <xdr:row>9</xdr:row>
      <xdr:rowOff>97402</xdr:rowOff>
    </xdr:from>
    <xdr:to>
      <xdr:col>7</xdr:col>
      <xdr:colOff>139798</xdr:colOff>
      <xdr:row>9</xdr:row>
      <xdr:rowOff>97402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>
          <a:off x="4792761" y="2011927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F37"/>
  <sheetViews>
    <sheetView zoomScale="80" zoomScaleNormal="80" workbookViewId="0">
      <pane xSplit="4" ySplit="1" topLeftCell="E22" activePane="bottomRight" state="frozen"/>
      <selection pane="topRight" activeCell="C1" sqref="C1"/>
      <selection pane="bottomLeft" activeCell="A4" sqref="A4"/>
      <selection pane="bottomRight" activeCell="C45" sqref="C45"/>
    </sheetView>
  </sheetViews>
  <sheetFormatPr defaultColWidth="9.109375" defaultRowHeight="13.2"/>
  <cols>
    <col min="1" max="1" width="5.88671875" style="65" customWidth="1"/>
    <col min="2" max="2" width="22" style="65" customWidth="1"/>
    <col min="3" max="3" width="27.33203125" style="65" customWidth="1"/>
    <col min="4" max="4" width="41.5546875" style="65" customWidth="1"/>
    <col min="5" max="5" width="15.5546875" style="65" customWidth="1"/>
    <col min="6" max="6" width="15.5546875" style="66" customWidth="1"/>
    <col min="7" max="16384" width="9.109375" style="65"/>
  </cols>
  <sheetData>
    <row r="1" spans="1:6" s="59" customFormat="1" ht="43.5" customHeight="1">
      <c r="A1" s="56"/>
      <c r="B1" s="57" t="s">
        <v>120</v>
      </c>
      <c r="C1" s="57" t="s">
        <v>122</v>
      </c>
      <c r="D1" s="58" t="s">
        <v>106</v>
      </c>
      <c r="E1" s="58" t="s">
        <v>107</v>
      </c>
      <c r="F1" s="58" t="s">
        <v>108</v>
      </c>
    </row>
    <row r="2" spans="1:6" s="59" customFormat="1" ht="24" customHeight="1">
      <c r="A2" s="60">
        <v>1</v>
      </c>
      <c r="B2" s="62" t="s">
        <v>72</v>
      </c>
      <c r="C2" s="61" t="s">
        <v>207</v>
      </c>
      <c r="D2" s="61" t="s">
        <v>109</v>
      </c>
      <c r="E2" s="63">
        <v>1150</v>
      </c>
      <c r="F2" s="63"/>
    </row>
    <row r="3" spans="1:6" s="59" customFormat="1" ht="24" customHeight="1">
      <c r="A3" s="64">
        <v>2</v>
      </c>
      <c r="B3" s="62" t="s">
        <v>72</v>
      </c>
      <c r="C3" s="61" t="s">
        <v>208</v>
      </c>
      <c r="D3" s="63" t="s">
        <v>110</v>
      </c>
      <c r="E3" s="63">
        <v>1150</v>
      </c>
      <c r="F3" s="63"/>
    </row>
    <row r="4" spans="1:6" s="66" customFormat="1" ht="24" customHeight="1">
      <c r="A4" s="62">
        <v>3</v>
      </c>
      <c r="B4" s="62" t="s">
        <v>72</v>
      </c>
      <c r="C4" s="62" t="s">
        <v>209</v>
      </c>
      <c r="D4" s="62" t="s">
        <v>111</v>
      </c>
      <c r="E4" s="62">
        <v>920</v>
      </c>
      <c r="F4" s="62"/>
    </row>
    <row r="5" spans="1:6" s="59" customFormat="1" ht="24" customHeight="1">
      <c r="A5" s="64">
        <v>4</v>
      </c>
      <c r="B5" s="62" t="s">
        <v>121</v>
      </c>
      <c r="C5" s="61" t="s">
        <v>60</v>
      </c>
      <c r="D5" s="61" t="s">
        <v>112</v>
      </c>
      <c r="E5" s="63" t="s">
        <v>126</v>
      </c>
      <c r="F5" s="63" t="s">
        <v>113</v>
      </c>
    </row>
    <row r="6" spans="1:6" s="59" customFormat="1" ht="24" customHeight="1">
      <c r="A6" s="62">
        <v>5</v>
      </c>
      <c r="B6" s="62" t="s">
        <v>121</v>
      </c>
      <c r="C6" s="61" t="s">
        <v>57</v>
      </c>
      <c r="D6" s="63" t="s">
        <v>114</v>
      </c>
      <c r="E6" s="63" t="s">
        <v>126</v>
      </c>
      <c r="F6" s="63" t="s">
        <v>113</v>
      </c>
    </row>
    <row r="7" spans="1:6" s="66" customFormat="1" ht="24" customHeight="1">
      <c r="A7" s="64">
        <v>6</v>
      </c>
      <c r="B7" s="62" t="s">
        <v>121</v>
      </c>
      <c r="C7" s="62" t="s">
        <v>123</v>
      </c>
      <c r="D7" s="62" t="s">
        <v>115</v>
      </c>
      <c r="E7" s="62" t="s">
        <v>127</v>
      </c>
      <c r="F7" s="62" t="s">
        <v>128</v>
      </c>
    </row>
    <row r="8" spans="1:6" s="66" customFormat="1" ht="24" customHeight="1">
      <c r="A8" s="62">
        <v>7</v>
      </c>
      <c r="B8" s="62" t="s">
        <v>121</v>
      </c>
      <c r="C8" s="67" t="s">
        <v>124</v>
      </c>
      <c r="D8" s="62" t="s">
        <v>116</v>
      </c>
      <c r="E8" s="62" t="s">
        <v>127</v>
      </c>
      <c r="F8" s="62" t="s">
        <v>128</v>
      </c>
    </row>
    <row r="9" spans="1:6" s="66" customFormat="1" ht="24" customHeight="1">
      <c r="A9" s="64">
        <v>8</v>
      </c>
      <c r="B9" s="62" t="s">
        <v>121</v>
      </c>
      <c r="C9" s="62" t="s">
        <v>125</v>
      </c>
      <c r="D9" s="62" t="s">
        <v>117</v>
      </c>
      <c r="E9" s="62" t="s">
        <v>118</v>
      </c>
      <c r="F9" s="62" t="s">
        <v>119</v>
      </c>
    </row>
    <row r="10" spans="1:6" s="66" customFormat="1" ht="24" customHeight="1">
      <c r="A10" s="62">
        <v>9</v>
      </c>
      <c r="B10" s="62" t="s">
        <v>145</v>
      </c>
      <c r="C10" s="62" t="s">
        <v>146</v>
      </c>
      <c r="D10" s="62" t="s">
        <v>129</v>
      </c>
      <c r="E10" s="62" t="s">
        <v>130</v>
      </c>
      <c r="F10" s="62" t="s">
        <v>131</v>
      </c>
    </row>
    <row r="11" spans="1:6" s="66" customFormat="1" ht="24" customHeight="1">
      <c r="A11" s="64">
        <v>10</v>
      </c>
      <c r="B11" s="62" t="s">
        <v>145</v>
      </c>
      <c r="C11" s="62" t="s">
        <v>146</v>
      </c>
      <c r="D11" s="62" t="s">
        <v>132</v>
      </c>
      <c r="E11" s="62" t="s">
        <v>133</v>
      </c>
      <c r="F11" s="62" t="s">
        <v>131</v>
      </c>
    </row>
    <row r="12" spans="1:6" s="66" customFormat="1" ht="24" customHeight="1">
      <c r="A12" s="62">
        <v>11</v>
      </c>
      <c r="B12" s="62" t="s">
        <v>145</v>
      </c>
      <c r="C12" s="62" t="s">
        <v>144</v>
      </c>
      <c r="D12" s="62" t="s">
        <v>134</v>
      </c>
      <c r="E12" s="62"/>
      <c r="F12" s="62"/>
    </row>
    <row r="13" spans="1:6" s="66" customFormat="1" ht="24" customHeight="1">
      <c r="A13" s="64">
        <v>12</v>
      </c>
      <c r="B13" s="62" t="s">
        <v>147</v>
      </c>
      <c r="C13" s="62" t="s">
        <v>148</v>
      </c>
      <c r="D13" s="62" t="s">
        <v>135</v>
      </c>
      <c r="E13" s="62" t="s">
        <v>136</v>
      </c>
      <c r="F13" s="62" t="s">
        <v>137</v>
      </c>
    </row>
    <row r="14" spans="1:6" s="66" customFormat="1" ht="24" customHeight="1">
      <c r="A14" s="62">
        <v>13</v>
      </c>
      <c r="B14" s="62" t="s">
        <v>89</v>
      </c>
      <c r="C14" s="62" t="s">
        <v>149</v>
      </c>
      <c r="D14" s="62" t="s">
        <v>138</v>
      </c>
      <c r="E14" s="62" t="s">
        <v>139</v>
      </c>
      <c r="F14" s="62" t="s">
        <v>140</v>
      </c>
    </row>
    <row r="15" spans="1:6" s="66" customFormat="1" ht="24" customHeight="1">
      <c r="A15" s="64">
        <v>14</v>
      </c>
      <c r="B15" s="62" t="s">
        <v>89</v>
      </c>
      <c r="C15" s="62" t="s">
        <v>150</v>
      </c>
      <c r="D15" s="62" t="s">
        <v>141</v>
      </c>
      <c r="E15" s="62" t="s">
        <v>142</v>
      </c>
      <c r="F15" s="62" t="s">
        <v>143</v>
      </c>
    </row>
    <row r="16" spans="1:6" s="66" customFormat="1" ht="24" customHeight="1">
      <c r="A16" s="62">
        <v>15</v>
      </c>
      <c r="B16" s="68" t="s">
        <v>75</v>
      </c>
      <c r="C16" s="62" t="s">
        <v>171</v>
      </c>
      <c r="D16" s="62" t="s">
        <v>168</v>
      </c>
      <c r="E16" s="62" t="s">
        <v>159</v>
      </c>
      <c r="F16" s="62" t="s">
        <v>160</v>
      </c>
    </row>
    <row r="17" spans="1:6" s="66" customFormat="1" ht="24" customHeight="1">
      <c r="A17" s="64">
        <v>16</v>
      </c>
      <c r="B17" s="68" t="s">
        <v>75</v>
      </c>
      <c r="C17" s="62" t="s">
        <v>172</v>
      </c>
      <c r="D17" s="62" t="s">
        <v>151</v>
      </c>
      <c r="E17" s="62" t="s">
        <v>152</v>
      </c>
      <c r="F17" s="62" t="s">
        <v>153</v>
      </c>
    </row>
    <row r="18" spans="1:6" s="66" customFormat="1" ht="24" customHeight="1">
      <c r="A18" s="62">
        <v>17</v>
      </c>
      <c r="B18" s="68" t="s">
        <v>75</v>
      </c>
      <c r="C18" s="62" t="s">
        <v>173</v>
      </c>
      <c r="D18" s="62" t="s">
        <v>154</v>
      </c>
      <c r="E18" s="62" t="s">
        <v>155</v>
      </c>
      <c r="F18" s="62" t="s">
        <v>156</v>
      </c>
    </row>
    <row r="19" spans="1:6" s="66" customFormat="1" ht="24" customHeight="1">
      <c r="A19" s="64">
        <v>18</v>
      </c>
      <c r="B19" s="68" t="s">
        <v>75</v>
      </c>
      <c r="C19" s="62" t="s">
        <v>174</v>
      </c>
      <c r="D19" s="62" t="s">
        <v>157</v>
      </c>
      <c r="E19" s="62" t="s">
        <v>136</v>
      </c>
      <c r="F19" s="62" t="s">
        <v>158</v>
      </c>
    </row>
    <row r="20" spans="1:6" s="66" customFormat="1" ht="24" customHeight="1">
      <c r="A20" s="62">
        <v>19</v>
      </c>
      <c r="B20" s="68" t="s">
        <v>75</v>
      </c>
      <c r="C20" s="62" t="s">
        <v>175</v>
      </c>
      <c r="D20" s="62" t="s">
        <v>169</v>
      </c>
      <c r="E20" s="62" t="s">
        <v>162</v>
      </c>
      <c r="F20" s="62" t="s">
        <v>163</v>
      </c>
    </row>
    <row r="21" spans="1:6" s="66" customFormat="1" ht="24" customHeight="1">
      <c r="A21" s="64">
        <v>20</v>
      </c>
      <c r="B21" s="68" t="s">
        <v>75</v>
      </c>
      <c r="C21" s="62" t="s">
        <v>176</v>
      </c>
      <c r="D21" s="62" t="s">
        <v>161</v>
      </c>
      <c r="E21" s="62" t="s">
        <v>152</v>
      </c>
      <c r="F21" s="62" t="s">
        <v>153</v>
      </c>
    </row>
    <row r="22" spans="1:6" s="66" customFormat="1" ht="24" customHeight="1">
      <c r="A22" s="62">
        <v>21</v>
      </c>
      <c r="B22" s="68" t="s">
        <v>75</v>
      </c>
      <c r="C22" s="62" t="s">
        <v>177</v>
      </c>
      <c r="D22" s="62" t="s">
        <v>170</v>
      </c>
      <c r="E22" s="62" t="s">
        <v>118</v>
      </c>
      <c r="F22" s="62" t="s">
        <v>158</v>
      </c>
    </row>
    <row r="23" spans="1:6" s="66" customFormat="1" ht="24" customHeight="1">
      <c r="A23" s="64">
        <v>22</v>
      </c>
      <c r="B23" s="68" t="s">
        <v>75</v>
      </c>
      <c r="C23" s="62" t="s">
        <v>177</v>
      </c>
      <c r="D23" s="62" t="s">
        <v>164</v>
      </c>
      <c r="E23" s="62" t="s">
        <v>118</v>
      </c>
      <c r="F23" s="62" t="s">
        <v>158</v>
      </c>
    </row>
    <row r="24" spans="1:6" s="66" customFormat="1" ht="24" customHeight="1">
      <c r="A24" s="62">
        <v>23</v>
      </c>
      <c r="B24" s="68" t="s">
        <v>75</v>
      </c>
      <c r="C24" s="62" t="s">
        <v>165</v>
      </c>
      <c r="D24" s="62" t="s">
        <v>165</v>
      </c>
      <c r="E24" s="62" t="s">
        <v>166</v>
      </c>
      <c r="F24" s="62"/>
    </row>
    <row r="25" spans="1:6" s="66" customFormat="1" ht="24" customHeight="1">
      <c r="A25" s="64">
        <v>24</v>
      </c>
      <c r="B25" s="68" t="s">
        <v>75</v>
      </c>
      <c r="C25" s="62" t="s">
        <v>167</v>
      </c>
      <c r="D25" s="62" t="s">
        <v>167</v>
      </c>
      <c r="E25" s="62"/>
      <c r="F25" s="62"/>
    </row>
    <row r="26" spans="1:6" s="66" customFormat="1" ht="24" customHeight="1">
      <c r="A26" s="62">
        <v>25</v>
      </c>
      <c r="B26" s="62" t="s">
        <v>199</v>
      </c>
      <c r="C26" s="62" t="s">
        <v>200</v>
      </c>
      <c r="D26" s="62" t="s">
        <v>178</v>
      </c>
      <c r="E26" s="62" t="s">
        <v>179</v>
      </c>
      <c r="F26" s="62" t="s">
        <v>180</v>
      </c>
    </row>
    <row r="27" spans="1:6" s="66" customFormat="1" ht="24" customHeight="1">
      <c r="A27" s="64">
        <v>26</v>
      </c>
      <c r="B27" s="62" t="s">
        <v>199</v>
      </c>
      <c r="C27" s="62" t="s">
        <v>201</v>
      </c>
      <c r="D27" s="62" t="s">
        <v>181</v>
      </c>
      <c r="E27" s="62" t="s">
        <v>182</v>
      </c>
      <c r="F27" s="62" t="s">
        <v>183</v>
      </c>
    </row>
    <row r="28" spans="1:6" s="66" customFormat="1" ht="24" customHeight="1">
      <c r="A28" s="62">
        <v>27</v>
      </c>
      <c r="B28" s="62" t="s">
        <v>199</v>
      </c>
      <c r="C28" s="62" t="s">
        <v>202</v>
      </c>
      <c r="D28" s="62" t="s">
        <v>184</v>
      </c>
      <c r="E28" s="62" t="s">
        <v>185</v>
      </c>
      <c r="F28" s="62"/>
    </row>
    <row r="29" spans="1:6" s="66" customFormat="1" ht="24" customHeight="1">
      <c r="A29" s="64">
        <v>28</v>
      </c>
      <c r="B29" s="62" t="s">
        <v>199</v>
      </c>
      <c r="C29" s="62" t="s">
        <v>203</v>
      </c>
      <c r="D29" s="62" t="s">
        <v>186</v>
      </c>
      <c r="E29" s="62"/>
      <c r="F29" s="62"/>
    </row>
    <row r="30" spans="1:6" s="66" customFormat="1" ht="24" customHeight="1">
      <c r="A30" s="62">
        <v>29</v>
      </c>
      <c r="B30" s="62" t="s">
        <v>199</v>
      </c>
      <c r="C30" s="62" t="s">
        <v>204</v>
      </c>
      <c r="D30" s="62" t="s">
        <v>187</v>
      </c>
      <c r="E30" s="62" t="s">
        <v>188</v>
      </c>
      <c r="F30" s="62"/>
    </row>
    <row r="31" spans="1:6" s="66" customFormat="1" ht="24" customHeight="1">
      <c r="A31" s="64">
        <v>30</v>
      </c>
      <c r="B31" s="62" t="s">
        <v>199</v>
      </c>
      <c r="C31" s="62" t="s">
        <v>205</v>
      </c>
      <c r="D31" s="62" t="s">
        <v>189</v>
      </c>
      <c r="E31" s="62" t="s">
        <v>185</v>
      </c>
      <c r="F31" s="62"/>
    </row>
    <row r="32" spans="1:6" s="66" customFormat="1" ht="24" customHeight="1">
      <c r="A32" s="62">
        <v>31</v>
      </c>
      <c r="B32" s="62" t="s">
        <v>199</v>
      </c>
      <c r="C32" s="62" t="s">
        <v>206</v>
      </c>
      <c r="D32" s="62" t="s">
        <v>190</v>
      </c>
      <c r="E32" s="62" t="s">
        <v>191</v>
      </c>
      <c r="F32" s="62" t="s">
        <v>192</v>
      </c>
    </row>
    <row r="33" spans="1:6" s="66" customFormat="1" ht="24" customHeight="1">
      <c r="A33" s="64">
        <v>32</v>
      </c>
      <c r="B33" s="62" t="s">
        <v>199</v>
      </c>
      <c r="C33" s="62" t="s">
        <v>193</v>
      </c>
      <c r="D33" s="62" t="s">
        <v>193</v>
      </c>
      <c r="E33" s="62" t="s">
        <v>194</v>
      </c>
      <c r="F33" s="62" t="s">
        <v>195</v>
      </c>
    </row>
    <row r="34" spans="1:6" s="66" customFormat="1" ht="24" customHeight="1">
      <c r="A34" s="62">
        <v>33</v>
      </c>
      <c r="B34" s="62" t="s">
        <v>199</v>
      </c>
      <c r="C34" s="62" t="s">
        <v>196</v>
      </c>
      <c r="D34" s="62" t="s">
        <v>196</v>
      </c>
      <c r="E34" s="62" t="s">
        <v>197</v>
      </c>
      <c r="F34" s="62" t="s">
        <v>198</v>
      </c>
    </row>
    <row r="35" spans="1:6" s="66" customFormat="1" ht="24" customHeight="1">
      <c r="A35" s="64">
        <v>34</v>
      </c>
      <c r="B35" s="62" t="s">
        <v>86</v>
      </c>
      <c r="C35" s="62" t="s">
        <v>210</v>
      </c>
      <c r="D35" s="62"/>
      <c r="E35" s="62" t="s">
        <v>217</v>
      </c>
      <c r="F35" s="62" t="s">
        <v>218</v>
      </c>
    </row>
    <row r="36" spans="1:6" s="66" customFormat="1" ht="24" customHeight="1">
      <c r="A36" s="62">
        <v>35</v>
      </c>
      <c r="B36" s="62" t="s">
        <v>86</v>
      </c>
      <c r="C36" s="62" t="s">
        <v>211</v>
      </c>
      <c r="D36" s="62" t="s">
        <v>212</v>
      </c>
      <c r="E36" s="62" t="s">
        <v>217</v>
      </c>
      <c r="F36" s="62" t="s">
        <v>218</v>
      </c>
    </row>
    <row r="37" spans="1:6" s="66" customFormat="1" ht="24" customHeight="1">
      <c r="A37" s="64">
        <v>36</v>
      </c>
      <c r="B37" s="62" t="s">
        <v>213</v>
      </c>
      <c r="C37" s="62" t="s">
        <v>214</v>
      </c>
      <c r="D37" s="62" t="s">
        <v>214</v>
      </c>
      <c r="E37" s="62" t="s">
        <v>216</v>
      </c>
      <c r="F37" s="62" t="s">
        <v>215</v>
      </c>
    </row>
  </sheetData>
  <sheetProtection formatColumns="0" formatRows="0" insertColumns="0" insertRows="0" insertHyperlinks="0" deleteColumns="0" deleteRows="0" sort="0" autoFilter="0" pivotTables="0"/>
  <pageMargins left="0" right="0" top="0" bottom="0" header="0" footer="0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17"/>
  <sheetViews>
    <sheetView view="pageBreakPreview" zoomScale="85" zoomScaleNormal="70" zoomScaleSheetLayoutView="85" workbookViewId="0">
      <pane xSplit="16" ySplit="1" topLeftCell="Q26" activePane="bottomRight" state="frozen"/>
      <selection pane="topRight" activeCell="P1" sqref="P1"/>
      <selection pane="bottomLeft" activeCell="A2" sqref="A2"/>
      <selection pane="bottomRight" activeCell="E39" sqref="E39:H39"/>
    </sheetView>
  </sheetViews>
  <sheetFormatPr defaultColWidth="9.109375" defaultRowHeight="15.9" customHeight="1"/>
  <cols>
    <col min="1" max="1" width="2.109375" style="3" customWidth="1"/>
    <col min="2" max="3" width="12.33203125" style="3" customWidth="1"/>
    <col min="4" max="4" width="17.5546875" style="3" customWidth="1"/>
    <col min="5" max="5" width="11.33203125" style="3" customWidth="1"/>
    <col min="6" max="7" width="10.44140625" style="3" customWidth="1"/>
    <col min="8" max="8" width="7.88671875" style="3" customWidth="1"/>
    <col min="9" max="9" width="12.88671875" style="3" customWidth="1"/>
    <col min="10" max="10" width="11" style="3" customWidth="1"/>
    <col min="11" max="11" width="10.109375" style="3" customWidth="1"/>
    <col min="12" max="12" width="11.88671875" style="3" customWidth="1"/>
    <col min="13" max="13" width="13.88671875" style="3" customWidth="1"/>
    <col min="14" max="15" width="14.109375" style="3" customWidth="1"/>
    <col min="16" max="17" width="13.6640625" style="3" customWidth="1"/>
    <col min="18" max="18" width="4.5546875" style="3" customWidth="1"/>
    <col min="19" max="20" width="12.6640625" style="4" customWidth="1"/>
    <col min="21" max="22" width="14.109375" style="4" customWidth="1"/>
    <col min="23" max="24" width="10.5546875" style="2" customWidth="1"/>
    <col min="25" max="25" width="14.6640625" style="2" customWidth="1"/>
    <col min="26" max="26" width="19.88671875" style="76" customWidth="1"/>
    <col min="27" max="27" width="28.5546875" style="4" customWidth="1"/>
    <col min="28" max="32" width="19.88671875" style="2" customWidth="1"/>
    <col min="33" max="34" width="9.109375" style="4"/>
    <col min="35" max="35" width="16.33203125" style="4" customWidth="1"/>
    <col min="36" max="36" width="18.5546875" style="4" customWidth="1"/>
    <col min="37" max="37" width="19.6640625" style="4" customWidth="1"/>
    <col min="38" max="38" width="20" style="4" customWidth="1"/>
    <col min="39" max="39" width="26.33203125" style="4" customWidth="1"/>
    <col min="40" max="40" width="24.88671875" style="4" customWidth="1"/>
    <col min="41" max="41" width="22.5546875" style="4" customWidth="1"/>
    <col min="42" max="43" width="23.33203125" style="4" customWidth="1"/>
    <col min="44" max="44" width="20.44140625" style="3" customWidth="1"/>
    <col min="45" max="45" width="20" style="3" customWidth="1"/>
    <col min="46" max="46" width="21.44140625" style="3" customWidth="1"/>
    <col min="47" max="16384" width="9.109375" style="3"/>
  </cols>
  <sheetData>
    <row r="1" spans="1:43" s="1" customFormat="1" ht="15.9" customHeight="1">
      <c r="A1" s="1">
        <v>1</v>
      </c>
      <c r="B1" s="1">
        <f>A1+1</f>
        <v>2</v>
      </c>
      <c r="C1" s="1">
        <f t="shared" ref="C1:M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I1" s="1">
        <f>F1+1</f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P1" s="1">
        <f>M1+1</f>
        <v>12</v>
      </c>
      <c r="S1" s="2"/>
      <c r="T1" s="2"/>
      <c r="U1" s="2"/>
      <c r="V1" s="2"/>
      <c r="W1" s="2"/>
      <c r="X1" s="69"/>
      <c r="Y1" s="69" t="s">
        <v>120</v>
      </c>
      <c r="Z1" s="70"/>
      <c r="AA1" s="69" t="s">
        <v>106</v>
      </c>
      <c r="AB1" s="69" t="s">
        <v>107</v>
      </c>
      <c r="AC1" s="69" t="s">
        <v>108</v>
      </c>
      <c r="AD1" s="69" t="s">
        <v>82</v>
      </c>
      <c r="AE1" s="69" t="s">
        <v>225</v>
      </c>
      <c r="AF1" s="205" t="s">
        <v>379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15.9" customHeight="1">
      <c r="B2" s="389"/>
      <c r="C2" s="390"/>
      <c r="D2" s="395" t="s">
        <v>0</v>
      </c>
      <c r="E2" s="396"/>
      <c r="F2" s="396"/>
      <c r="G2" s="396"/>
      <c r="H2" s="396"/>
      <c r="I2" s="396"/>
      <c r="J2" s="396"/>
      <c r="K2" s="397"/>
      <c r="L2" s="404" t="s">
        <v>1</v>
      </c>
      <c r="M2" s="405"/>
      <c r="N2" s="405"/>
      <c r="O2" s="405"/>
      <c r="P2" s="406"/>
      <c r="Q2" s="229"/>
      <c r="V2" s="4" t="str">
        <f>CONCATENATE(X2,Y2)</f>
        <v>1Xén</v>
      </c>
      <c r="X2" s="70">
        <v>1</v>
      </c>
      <c r="Y2" s="70" t="s">
        <v>72</v>
      </c>
      <c r="Z2" s="74" t="s">
        <v>207</v>
      </c>
      <c r="AA2" s="169" t="s">
        <v>109</v>
      </c>
      <c r="AB2" s="70">
        <v>1150</v>
      </c>
      <c r="AC2" s="70"/>
      <c r="AD2" s="157" t="s">
        <v>269</v>
      </c>
      <c r="AE2" s="70"/>
      <c r="AF2" s="205"/>
    </row>
    <row r="3" spans="1:43" ht="15.9" customHeight="1">
      <c r="B3" s="391"/>
      <c r="C3" s="392"/>
      <c r="D3" s="398"/>
      <c r="E3" s="399"/>
      <c r="F3" s="399"/>
      <c r="G3" s="399"/>
      <c r="H3" s="399"/>
      <c r="I3" s="399"/>
      <c r="J3" s="399"/>
      <c r="K3" s="400"/>
      <c r="L3" s="5" t="s">
        <v>2</v>
      </c>
      <c r="M3" s="94" t="s">
        <v>3</v>
      </c>
      <c r="N3" s="94"/>
      <c r="O3" s="94"/>
      <c r="P3" s="6"/>
      <c r="Q3" s="230"/>
      <c r="V3" s="4" t="str">
        <f t="shared" ref="V3:V17" si="1">CONCATENATE(X3,Y3)</f>
        <v>2Xén</v>
      </c>
      <c r="X3" s="70">
        <v>2</v>
      </c>
      <c r="Y3" s="70" t="s">
        <v>72</v>
      </c>
      <c r="Z3" s="74" t="s">
        <v>208</v>
      </c>
      <c r="AA3" s="169" t="s">
        <v>110</v>
      </c>
      <c r="AB3" s="70">
        <v>1150</v>
      </c>
      <c r="AC3" s="70"/>
      <c r="AD3" s="157" t="s">
        <v>269</v>
      </c>
      <c r="AE3" s="70"/>
      <c r="AF3" s="205"/>
    </row>
    <row r="4" spans="1:43" ht="15.9" customHeight="1">
      <c r="B4" s="391"/>
      <c r="C4" s="392"/>
      <c r="D4" s="398"/>
      <c r="E4" s="399"/>
      <c r="F4" s="399"/>
      <c r="G4" s="399"/>
      <c r="H4" s="399"/>
      <c r="I4" s="399"/>
      <c r="J4" s="399"/>
      <c r="K4" s="400"/>
      <c r="L4" s="407" t="s">
        <v>4</v>
      </c>
      <c r="M4" s="408"/>
      <c r="N4" s="408"/>
      <c r="O4" s="408"/>
      <c r="P4" s="409"/>
      <c r="Q4" s="203"/>
      <c r="V4" s="4" t="str">
        <f t="shared" si="1"/>
        <v>3Xén</v>
      </c>
      <c r="X4" s="70">
        <v>3</v>
      </c>
      <c r="Y4" s="70" t="s">
        <v>72</v>
      </c>
      <c r="Z4" s="74" t="s">
        <v>209</v>
      </c>
      <c r="AA4" s="169" t="s">
        <v>111</v>
      </c>
      <c r="AB4" s="70">
        <v>920</v>
      </c>
      <c r="AC4" s="70"/>
      <c r="AD4" s="157" t="s">
        <v>269</v>
      </c>
      <c r="AE4" s="70"/>
      <c r="AF4" s="205"/>
    </row>
    <row r="5" spans="1:43" ht="15.9" customHeight="1">
      <c r="B5" s="391"/>
      <c r="C5" s="392"/>
      <c r="D5" s="398"/>
      <c r="E5" s="399"/>
      <c r="F5" s="399"/>
      <c r="G5" s="399"/>
      <c r="H5" s="399"/>
      <c r="I5" s="399"/>
      <c r="J5" s="399"/>
      <c r="K5" s="400"/>
      <c r="L5" s="410" t="s">
        <v>5</v>
      </c>
      <c r="M5" s="411"/>
      <c r="N5" s="411"/>
      <c r="O5" s="411"/>
      <c r="P5" s="412"/>
      <c r="Q5" s="204"/>
      <c r="V5" s="4" t="str">
        <f t="shared" si="1"/>
        <v>1in offset</v>
      </c>
      <c r="X5" s="70">
        <v>1</v>
      </c>
      <c r="Y5" s="70" t="s">
        <v>121</v>
      </c>
      <c r="Z5" s="74" t="s">
        <v>60</v>
      </c>
      <c r="AA5" s="170" t="s">
        <v>112</v>
      </c>
      <c r="AB5" s="167" t="s">
        <v>260</v>
      </c>
      <c r="AC5" s="70" t="s">
        <v>113</v>
      </c>
      <c r="AD5" s="157" t="s">
        <v>270</v>
      </c>
      <c r="AE5" s="70" t="s">
        <v>228</v>
      </c>
      <c r="AF5" s="228"/>
      <c r="AG5" s="373" t="s">
        <v>266</v>
      </c>
      <c r="AH5" s="374"/>
    </row>
    <row r="6" spans="1:43" ht="15.9" customHeight="1">
      <c r="B6" s="393"/>
      <c r="C6" s="394"/>
      <c r="D6" s="401"/>
      <c r="E6" s="402"/>
      <c r="F6" s="402"/>
      <c r="G6" s="402"/>
      <c r="H6" s="402"/>
      <c r="I6" s="402"/>
      <c r="J6" s="402"/>
      <c r="K6" s="403"/>
      <c r="L6" s="375" t="s">
        <v>6</v>
      </c>
      <c r="M6" s="376"/>
      <c r="N6" s="376"/>
      <c r="O6" s="376"/>
      <c r="P6" s="377"/>
      <c r="Q6" s="231"/>
      <c r="T6" s="7"/>
      <c r="V6" s="4" t="str">
        <f t="shared" si="1"/>
        <v>2in offset</v>
      </c>
      <c r="X6" s="70">
        <v>2</v>
      </c>
      <c r="Y6" s="70" t="s">
        <v>121</v>
      </c>
      <c r="Z6" s="74" t="s">
        <v>57</v>
      </c>
      <c r="AA6" s="170" t="s">
        <v>114</v>
      </c>
      <c r="AB6" s="167" t="s">
        <v>260</v>
      </c>
      <c r="AC6" s="70" t="s">
        <v>113</v>
      </c>
      <c r="AD6" s="157" t="s">
        <v>271</v>
      </c>
      <c r="AE6" s="70" t="s">
        <v>228</v>
      </c>
      <c r="AF6" s="228"/>
      <c r="AG6" s="373"/>
      <c r="AH6" s="374"/>
    </row>
    <row r="7" spans="1:43" ht="20.25" customHeight="1" thickBot="1">
      <c r="B7" s="8" t="s">
        <v>7</v>
      </c>
      <c r="K7" s="9" t="s">
        <v>8</v>
      </c>
      <c r="L7" s="378">
        <f ca="1">TODAY()</f>
        <v>45754</v>
      </c>
      <c r="M7" s="378"/>
      <c r="N7" s="96"/>
      <c r="O7" s="96"/>
      <c r="V7" s="4" t="str">
        <f t="shared" si="1"/>
        <v>3in offset</v>
      </c>
      <c r="X7" s="70">
        <v>3</v>
      </c>
      <c r="Y7" s="70" t="s">
        <v>121</v>
      </c>
      <c r="Z7" s="74" t="s">
        <v>123</v>
      </c>
      <c r="AA7" s="170" t="s">
        <v>115</v>
      </c>
      <c r="AB7" s="168" t="s">
        <v>261</v>
      </c>
      <c r="AC7" s="70" t="s">
        <v>128</v>
      </c>
      <c r="AD7" s="157" t="s">
        <v>272</v>
      </c>
      <c r="AE7" s="70" t="s">
        <v>230</v>
      </c>
      <c r="AF7" s="228"/>
      <c r="AG7" s="373"/>
      <c r="AH7" s="374"/>
    </row>
    <row r="8" spans="1:43" ht="17.25" customHeight="1">
      <c r="B8" s="379"/>
      <c r="C8" s="380"/>
      <c r="D8" s="381"/>
      <c r="E8" s="382"/>
      <c r="F8" s="383"/>
      <c r="G8" s="21"/>
      <c r="H8" s="21"/>
      <c r="V8" s="4" t="str">
        <f t="shared" si="1"/>
        <v>4in offset</v>
      </c>
      <c r="X8" s="70">
        <v>4</v>
      </c>
      <c r="Y8" s="70" t="s">
        <v>121</v>
      </c>
      <c r="Z8" s="74" t="s">
        <v>124</v>
      </c>
      <c r="AA8" s="170" t="s">
        <v>116</v>
      </c>
      <c r="AB8" s="167" t="s">
        <v>261</v>
      </c>
      <c r="AC8" s="70" t="s">
        <v>128</v>
      </c>
      <c r="AD8" s="157" t="s">
        <v>273</v>
      </c>
      <c r="AE8" s="70" t="s">
        <v>230</v>
      </c>
      <c r="AF8" s="228"/>
      <c r="AG8" s="373"/>
      <c r="AH8" s="374"/>
    </row>
    <row r="9" spans="1:43" ht="18.75" customHeight="1">
      <c r="B9" s="413" t="s">
        <v>9</v>
      </c>
      <c r="C9" s="414"/>
      <c r="D9" s="415" t="s">
        <v>279</v>
      </c>
      <c r="E9" s="416"/>
      <c r="F9" s="417"/>
      <c r="G9" s="40"/>
      <c r="H9" s="40"/>
      <c r="P9" s="4"/>
      <c r="Q9" s="4"/>
      <c r="R9" s="4"/>
      <c r="V9" s="4" t="str">
        <f t="shared" si="1"/>
        <v>5in offset</v>
      </c>
      <c r="X9" s="70">
        <v>5</v>
      </c>
      <c r="Y9" s="70" t="s">
        <v>121</v>
      </c>
      <c r="Z9" s="74" t="s">
        <v>262</v>
      </c>
      <c r="AA9" s="170" t="s">
        <v>263</v>
      </c>
      <c r="AB9" s="167" t="s">
        <v>264</v>
      </c>
      <c r="AC9" s="70" t="s">
        <v>265</v>
      </c>
      <c r="AD9" s="157" t="s">
        <v>274</v>
      </c>
      <c r="AE9" s="70" t="s">
        <v>229</v>
      </c>
      <c r="AF9" s="228"/>
      <c r="AG9" s="373"/>
      <c r="AH9" s="374"/>
    </row>
    <row r="10" spans="1:43" ht="18.75" customHeight="1">
      <c r="B10" s="384" t="s">
        <v>10</v>
      </c>
      <c r="C10" s="385"/>
      <c r="D10" s="418" t="s">
        <v>280</v>
      </c>
      <c r="E10" s="419"/>
      <c r="F10" s="420"/>
      <c r="G10" s="40"/>
      <c r="H10" s="40"/>
      <c r="P10" s="4"/>
      <c r="Q10" s="4"/>
      <c r="R10" s="4"/>
      <c r="V10" s="4" t="str">
        <f t="shared" si="1"/>
        <v>1Cán màng</v>
      </c>
      <c r="X10" s="70">
        <v>1</v>
      </c>
      <c r="Y10" s="70" t="s">
        <v>145</v>
      </c>
      <c r="Z10" s="74" t="s">
        <v>146</v>
      </c>
      <c r="AA10" s="171" t="s">
        <v>129</v>
      </c>
      <c r="AB10" s="70" t="s">
        <v>130</v>
      </c>
      <c r="AC10" s="70" t="s">
        <v>131</v>
      </c>
      <c r="AD10" s="70"/>
      <c r="AE10" s="70" t="s">
        <v>235</v>
      </c>
      <c r="AF10" s="205"/>
    </row>
    <row r="11" spans="1:43" ht="30" customHeight="1">
      <c r="B11" s="10" t="s">
        <v>11</v>
      </c>
      <c r="C11" s="11"/>
      <c r="D11" s="418" t="s">
        <v>281</v>
      </c>
      <c r="E11" s="419"/>
      <c r="F11" s="420"/>
      <c r="G11" s="41"/>
      <c r="H11" s="41"/>
      <c r="P11" s="4"/>
      <c r="Q11" s="4"/>
      <c r="R11" s="4"/>
      <c r="S11" s="4" t="s">
        <v>12</v>
      </c>
      <c r="V11" s="4" t="str">
        <f t="shared" si="1"/>
        <v>2Cán màng</v>
      </c>
      <c r="X11" s="70">
        <v>2</v>
      </c>
      <c r="Y11" s="70" t="s">
        <v>145</v>
      </c>
      <c r="Z11" s="74" t="s">
        <v>222</v>
      </c>
      <c r="AA11" s="171" t="s">
        <v>132</v>
      </c>
      <c r="AB11" s="70" t="s">
        <v>133</v>
      </c>
      <c r="AC11" s="70" t="s">
        <v>131</v>
      </c>
      <c r="AD11" s="70"/>
      <c r="AE11" s="70" t="s">
        <v>235</v>
      </c>
      <c r="AF11" s="205"/>
    </row>
    <row r="12" spans="1:43" ht="30" customHeight="1">
      <c r="B12" s="384" t="s">
        <v>13</v>
      </c>
      <c r="C12" s="385"/>
      <c r="D12" s="386" t="s">
        <v>377</v>
      </c>
      <c r="E12" s="387"/>
      <c r="F12" s="388"/>
      <c r="G12" s="40"/>
      <c r="H12" s="40"/>
      <c r="P12" s="4"/>
      <c r="Q12" s="4"/>
      <c r="R12" s="4"/>
      <c r="V12" s="4" t="str">
        <f t="shared" si="1"/>
        <v>3Cán màng</v>
      </c>
      <c r="X12" s="70">
        <v>3</v>
      </c>
      <c r="Y12" s="70" t="s">
        <v>145</v>
      </c>
      <c r="Z12" s="74" t="s">
        <v>144</v>
      </c>
      <c r="AA12" s="171" t="s">
        <v>134</v>
      </c>
      <c r="AB12" s="70"/>
      <c r="AC12" s="70"/>
      <c r="AD12" s="70"/>
      <c r="AE12" s="70"/>
      <c r="AF12" s="205"/>
    </row>
    <row r="13" spans="1:43" ht="26.25" customHeight="1">
      <c r="B13" s="384" t="s">
        <v>14</v>
      </c>
      <c r="C13" s="385"/>
      <c r="D13" s="421">
        <v>1</v>
      </c>
      <c r="E13" s="422"/>
      <c r="F13" s="423"/>
      <c r="G13" s="41"/>
      <c r="H13" s="41"/>
      <c r="P13" s="4"/>
      <c r="Q13" s="4"/>
      <c r="R13" s="4"/>
      <c r="V13" s="4" t="str">
        <f t="shared" si="1"/>
        <v>1In lưới</v>
      </c>
      <c r="X13" s="70">
        <v>1</v>
      </c>
      <c r="Y13" s="70" t="s">
        <v>147</v>
      </c>
      <c r="Z13" s="74" t="s">
        <v>148</v>
      </c>
      <c r="AA13" s="172" t="s">
        <v>135</v>
      </c>
      <c r="AB13" s="70" t="s">
        <v>136</v>
      </c>
      <c r="AC13" s="70" t="s">
        <v>137</v>
      </c>
      <c r="AD13" s="157" t="s">
        <v>275</v>
      </c>
      <c r="AE13" s="70" t="s">
        <v>234</v>
      </c>
      <c r="AF13" s="228"/>
      <c r="AG13" s="424" t="s">
        <v>245</v>
      </c>
      <c r="AH13" s="425"/>
      <c r="AI13" s="108" t="s">
        <v>246</v>
      </c>
      <c r="AJ13" s="108" t="s">
        <v>247</v>
      </c>
    </row>
    <row r="14" spans="1:43" ht="24.75" customHeight="1">
      <c r="B14" s="413" t="s">
        <v>15</v>
      </c>
      <c r="C14" s="414"/>
      <c r="D14" s="433" t="s">
        <v>45</v>
      </c>
      <c r="E14" s="434"/>
      <c r="F14" s="435"/>
      <c r="G14" s="42"/>
      <c r="H14" s="42"/>
      <c r="S14" s="4" t="s">
        <v>17</v>
      </c>
      <c r="V14" s="4" t="str">
        <f t="shared" si="1"/>
        <v>1Bồi</v>
      </c>
      <c r="X14" s="70">
        <v>1</v>
      </c>
      <c r="Y14" s="70" t="s">
        <v>89</v>
      </c>
      <c r="Z14" s="74" t="s">
        <v>149</v>
      </c>
      <c r="AA14" s="173" t="s">
        <v>138</v>
      </c>
      <c r="AB14" s="70" t="s">
        <v>139</v>
      </c>
      <c r="AC14" s="70" t="s">
        <v>140</v>
      </c>
      <c r="AD14" s="157" t="s">
        <v>276</v>
      </c>
      <c r="AE14" s="70" t="s">
        <v>223</v>
      </c>
      <c r="AF14" s="228"/>
      <c r="AG14" s="426"/>
      <c r="AH14" s="427"/>
      <c r="AI14" s="38">
        <v>5000</v>
      </c>
      <c r="AJ14" s="38"/>
    </row>
    <row r="15" spans="1:43" ht="18.75" customHeight="1">
      <c r="B15" s="428" t="s">
        <v>299</v>
      </c>
      <c r="C15" s="429"/>
      <c r="D15" s="430" t="s">
        <v>337</v>
      </c>
      <c r="E15" s="431"/>
      <c r="F15" s="432"/>
      <c r="G15" s="43"/>
      <c r="H15" s="4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4" t="s">
        <v>18</v>
      </c>
      <c r="T15" s="4" t="s">
        <v>19</v>
      </c>
      <c r="U15" s="4" t="s">
        <v>20</v>
      </c>
      <c r="V15" s="4" t="str">
        <f t="shared" si="1"/>
        <v>2Bồi</v>
      </c>
      <c r="X15" s="70">
        <v>2</v>
      </c>
      <c r="Y15" s="70" t="s">
        <v>89</v>
      </c>
      <c r="Z15" s="74" t="s">
        <v>150</v>
      </c>
      <c r="AA15" s="173" t="s">
        <v>141</v>
      </c>
      <c r="AB15" s="70" t="s">
        <v>142</v>
      </c>
      <c r="AC15" s="70" t="s">
        <v>143</v>
      </c>
      <c r="AD15" s="157" t="s">
        <v>276</v>
      </c>
      <c r="AE15" s="70" t="s">
        <v>224</v>
      </c>
      <c r="AF15" s="228"/>
      <c r="AG15" s="426"/>
      <c r="AH15" s="427"/>
      <c r="AI15" s="109">
        <v>4000</v>
      </c>
      <c r="AJ15" s="109">
        <v>2100</v>
      </c>
    </row>
    <row r="16" spans="1:43" ht="18.75" customHeight="1">
      <c r="B16" s="445" t="s">
        <v>21</v>
      </c>
      <c r="C16" s="446"/>
      <c r="D16" s="146" t="s">
        <v>22</v>
      </c>
      <c r="E16" s="144" t="s">
        <v>23</v>
      </c>
      <c r="F16" s="147" t="s">
        <v>24</v>
      </c>
      <c r="G16" s="21"/>
      <c r="H16" s="2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4" t="s">
        <v>25</v>
      </c>
      <c r="T16" s="13" t="s">
        <v>26</v>
      </c>
      <c r="U16" s="4" t="s">
        <v>27</v>
      </c>
      <c r="V16" s="4" t="str">
        <f t="shared" si="1"/>
        <v>1Bế</v>
      </c>
      <c r="X16" s="70">
        <v>1</v>
      </c>
      <c r="Y16" s="70" t="s">
        <v>75</v>
      </c>
      <c r="Z16" s="74" t="s">
        <v>171</v>
      </c>
      <c r="AA16" s="174" t="s">
        <v>168</v>
      </c>
      <c r="AB16" s="168" t="s">
        <v>159</v>
      </c>
      <c r="AC16" s="167" t="s">
        <v>160</v>
      </c>
      <c r="AD16" s="157" t="s">
        <v>269</v>
      </c>
      <c r="AE16" s="70" t="s">
        <v>226</v>
      </c>
      <c r="AF16" s="228"/>
      <c r="AG16" s="103"/>
      <c r="AH16" s="110"/>
      <c r="AI16" s="110"/>
      <c r="AJ16" s="110"/>
      <c r="AK16" s="110"/>
      <c r="AL16" s="110"/>
      <c r="AM16" s="110"/>
      <c r="AN16" s="104"/>
    </row>
    <row r="17" spans="1:51" s="2" customFormat="1" ht="23.25" customHeight="1">
      <c r="A17" s="3"/>
      <c r="B17" s="447"/>
      <c r="C17" s="448"/>
      <c r="D17" s="159" t="s">
        <v>356</v>
      </c>
      <c r="E17" s="160" t="s">
        <v>285</v>
      </c>
      <c r="F17" s="161" t="s">
        <v>286</v>
      </c>
      <c r="G17" s="42"/>
      <c r="H17" s="44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4" t="s">
        <v>28</v>
      </c>
      <c r="T17" s="4" t="s">
        <v>29</v>
      </c>
      <c r="U17" s="4" t="s">
        <v>30</v>
      </c>
      <c r="V17" s="4" t="str">
        <f t="shared" si="1"/>
        <v>2Bế</v>
      </c>
      <c r="X17" s="70">
        <v>2</v>
      </c>
      <c r="Y17" s="70" t="s">
        <v>75</v>
      </c>
      <c r="Z17" s="74" t="s">
        <v>172</v>
      </c>
      <c r="AA17" s="174" t="s">
        <v>151</v>
      </c>
      <c r="AB17" s="70" t="s">
        <v>152</v>
      </c>
      <c r="AC17" s="70" t="s">
        <v>153</v>
      </c>
      <c r="AD17" s="157" t="s">
        <v>269</v>
      </c>
      <c r="AE17" s="70" t="s">
        <v>226</v>
      </c>
      <c r="AF17" s="228"/>
      <c r="AG17" s="111"/>
      <c r="AH17" s="112"/>
      <c r="AI17" s="112"/>
      <c r="AJ17" s="112"/>
      <c r="AK17" s="112"/>
      <c r="AL17" s="112"/>
      <c r="AM17" s="112"/>
      <c r="AN17" s="113"/>
      <c r="AO17" s="4"/>
      <c r="AP17" s="4"/>
      <c r="AQ17" s="4"/>
    </row>
    <row r="18" spans="1:51" s="2" customFormat="1" ht="23.25" customHeight="1">
      <c r="A18" s="3"/>
      <c r="B18" s="384" t="s">
        <v>282</v>
      </c>
      <c r="C18" s="385"/>
      <c r="D18" s="449" t="s">
        <v>287</v>
      </c>
      <c r="E18" s="450"/>
      <c r="F18" s="451"/>
      <c r="G18" s="42"/>
      <c r="H18" s="4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4" t="s">
        <v>31</v>
      </c>
      <c r="T18" s="4" t="s">
        <v>32</v>
      </c>
      <c r="U18" s="4" t="s">
        <v>33</v>
      </c>
      <c r="V18" s="4" t="str">
        <f t="shared" ref="V18:V29" si="2">CONCATENATE(X18,Y18)</f>
        <v>3Bế</v>
      </c>
      <c r="X18" s="70">
        <v>3</v>
      </c>
      <c r="Y18" s="70" t="s">
        <v>75</v>
      </c>
      <c r="Z18" s="74" t="s">
        <v>173</v>
      </c>
      <c r="AA18" s="174" t="s">
        <v>154</v>
      </c>
      <c r="AB18" s="70" t="s">
        <v>155</v>
      </c>
      <c r="AC18" s="70" t="s">
        <v>156</v>
      </c>
      <c r="AD18" s="157" t="s">
        <v>269</v>
      </c>
      <c r="AE18" s="70" t="s">
        <v>226</v>
      </c>
      <c r="AF18" s="228"/>
      <c r="AG18" s="111"/>
      <c r="AH18" s="112"/>
      <c r="AI18" s="112"/>
      <c r="AJ18" s="112"/>
      <c r="AK18" s="112"/>
      <c r="AL18" s="112"/>
      <c r="AM18" s="112"/>
      <c r="AN18" s="113"/>
      <c r="AO18" s="4"/>
      <c r="AP18" s="4"/>
      <c r="AQ18" s="4"/>
    </row>
    <row r="19" spans="1:51" s="2" customFormat="1" ht="18.75" customHeight="1">
      <c r="A19" s="3"/>
      <c r="B19" s="384" t="s">
        <v>289</v>
      </c>
      <c r="C19" s="385"/>
      <c r="D19" s="160" t="s">
        <v>290</v>
      </c>
      <c r="E19" s="455" t="s">
        <v>291</v>
      </c>
      <c r="F19" s="451"/>
      <c r="G19" s="21"/>
      <c r="H19" s="2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4"/>
      <c r="T19" s="4" t="s">
        <v>35</v>
      </c>
      <c r="U19" s="4" t="s">
        <v>36</v>
      </c>
      <c r="V19" s="4" t="str">
        <f t="shared" si="2"/>
        <v>4Bế</v>
      </c>
      <c r="X19" s="70">
        <v>4</v>
      </c>
      <c r="Y19" s="70" t="s">
        <v>75</v>
      </c>
      <c r="Z19" s="74" t="s">
        <v>220</v>
      </c>
      <c r="AA19" s="174" t="s">
        <v>157</v>
      </c>
      <c r="AB19" s="70" t="s">
        <v>136</v>
      </c>
      <c r="AC19" s="70" t="s">
        <v>158</v>
      </c>
      <c r="AD19" s="157" t="s">
        <v>269</v>
      </c>
      <c r="AE19" s="70" t="s">
        <v>226</v>
      </c>
      <c r="AF19" s="228"/>
      <c r="AG19" s="138" t="s">
        <v>244</v>
      </c>
      <c r="AH19" s="139"/>
      <c r="AI19" s="135" t="s">
        <v>242</v>
      </c>
      <c r="AJ19" s="135" t="s">
        <v>243</v>
      </c>
      <c r="AK19" s="135" t="s">
        <v>237</v>
      </c>
      <c r="AL19" s="135" t="s">
        <v>238</v>
      </c>
      <c r="AM19" s="135" t="s">
        <v>239</v>
      </c>
      <c r="AN19" s="135" t="s">
        <v>240</v>
      </c>
      <c r="AO19" s="4"/>
      <c r="AP19" s="4"/>
      <c r="AQ19" s="4"/>
    </row>
    <row r="20" spans="1:51" s="2" customFormat="1" ht="18.75" customHeight="1">
      <c r="A20" s="3"/>
      <c r="B20" s="384" t="s">
        <v>41</v>
      </c>
      <c r="C20" s="385"/>
      <c r="D20" s="452" t="s">
        <v>288</v>
      </c>
      <c r="E20" s="453"/>
      <c r="F20" s="454"/>
      <c r="G20" s="45"/>
      <c r="H20" s="4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4"/>
      <c r="T20" s="4"/>
      <c r="U20" s="4"/>
      <c r="V20" s="4" t="str">
        <f t="shared" si="2"/>
        <v>5Bế</v>
      </c>
      <c r="X20" s="70">
        <v>5</v>
      </c>
      <c r="Y20" s="70" t="s">
        <v>75</v>
      </c>
      <c r="Z20" s="74" t="s">
        <v>175</v>
      </c>
      <c r="AA20" s="174" t="s">
        <v>169</v>
      </c>
      <c r="AB20" s="167" t="s">
        <v>162</v>
      </c>
      <c r="AC20" s="167" t="s">
        <v>163</v>
      </c>
      <c r="AD20" s="157" t="s">
        <v>269</v>
      </c>
      <c r="AE20" s="70" t="s">
        <v>226</v>
      </c>
      <c r="AF20" s="228"/>
      <c r="AG20" s="140"/>
      <c r="AH20" s="141"/>
      <c r="AI20" s="136"/>
      <c r="AJ20" s="136"/>
      <c r="AK20" s="136"/>
      <c r="AL20" s="136"/>
      <c r="AM20" s="136"/>
      <c r="AN20" s="136"/>
      <c r="AO20" s="4"/>
      <c r="AP20" s="4"/>
      <c r="AQ20" s="4"/>
    </row>
    <row r="21" spans="1:51" s="2" customFormat="1" ht="18.75" customHeight="1">
      <c r="A21" s="3"/>
      <c r="B21" s="472" t="s">
        <v>44</v>
      </c>
      <c r="C21" s="473"/>
      <c r="D21" s="178" t="s">
        <v>292</v>
      </c>
      <c r="E21" s="524" t="s">
        <v>283</v>
      </c>
      <c r="F21" s="525"/>
      <c r="G21" s="45"/>
      <c r="H21" s="4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4"/>
      <c r="T21" s="4" t="s">
        <v>19</v>
      </c>
      <c r="U21" s="4" t="s">
        <v>40</v>
      </c>
      <c r="V21" s="4" t="str">
        <f t="shared" si="2"/>
        <v>6Bế</v>
      </c>
      <c r="X21" s="70">
        <v>6</v>
      </c>
      <c r="Y21" s="70" t="s">
        <v>75</v>
      </c>
      <c r="Z21" s="74" t="s">
        <v>176</v>
      </c>
      <c r="AA21" s="174" t="s">
        <v>161</v>
      </c>
      <c r="AB21" s="70" t="s">
        <v>152</v>
      </c>
      <c r="AC21" s="70" t="s">
        <v>153</v>
      </c>
      <c r="AD21" s="157" t="s">
        <v>269</v>
      </c>
      <c r="AE21" s="70" t="s">
        <v>226</v>
      </c>
      <c r="AF21" s="228"/>
      <c r="AG21" s="140"/>
      <c r="AH21" s="141"/>
      <c r="AI21" s="136"/>
      <c r="AJ21" s="136"/>
      <c r="AK21" s="136"/>
      <c r="AL21" s="136"/>
      <c r="AM21" s="136"/>
      <c r="AN21" s="136"/>
      <c r="AO21" s="4"/>
      <c r="AP21" s="4"/>
      <c r="AQ21" s="4"/>
      <c r="AU21" s="175" t="s">
        <v>34</v>
      </c>
      <c r="AV21" s="176"/>
      <c r="AW21" s="177" t="s">
        <v>22</v>
      </c>
      <c r="AX21" s="520" t="s">
        <v>23</v>
      </c>
      <c r="AY21" s="521"/>
    </row>
    <row r="22" spans="1:51" s="2" customFormat="1" ht="18.75" customHeight="1">
      <c r="A22" s="3"/>
      <c r="B22" s="474"/>
      <c r="C22" s="475"/>
      <c r="D22" s="178" t="s">
        <v>293</v>
      </c>
      <c r="E22" s="524" t="s">
        <v>294</v>
      </c>
      <c r="F22" s="525"/>
      <c r="G22" s="46"/>
      <c r="H22" s="46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4"/>
      <c r="T22" s="4" t="s">
        <v>42</v>
      </c>
      <c r="U22" s="4" t="s">
        <v>43</v>
      </c>
      <c r="V22" s="4" t="str">
        <f t="shared" si="2"/>
        <v>7Bế</v>
      </c>
      <c r="X22" s="70">
        <v>7</v>
      </c>
      <c r="Y22" s="70" t="s">
        <v>75</v>
      </c>
      <c r="Z22" s="74" t="s">
        <v>177</v>
      </c>
      <c r="AA22" s="174" t="s">
        <v>170</v>
      </c>
      <c r="AB22" s="167" t="s">
        <v>118</v>
      </c>
      <c r="AC22" s="167" t="s">
        <v>158</v>
      </c>
      <c r="AD22" s="157" t="s">
        <v>269</v>
      </c>
      <c r="AE22" s="70" t="s">
        <v>226</v>
      </c>
      <c r="AF22" s="228"/>
      <c r="AG22" s="140"/>
      <c r="AH22" s="141"/>
      <c r="AI22" s="136"/>
      <c r="AJ22" s="136"/>
      <c r="AK22" s="136"/>
      <c r="AL22" s="136"/>
      <c r="AM22" s="136"/>
      <c r="AN22" s="136"/>
      <c r="AO22" s="4"/>
      <c r="AP22" s="4"/>
      <c r="AQ22" s="4"/>
      <c r="AU22" s="522" t="s">
        <v>37</v>
      </c>
      <c r="AV22" s="523"/>
      <c r="AW22" s="92" t="s">
        <v>38</v>
      </c>
      <c r="AX22" s="524" t="s">
        <v>39</v>
      </c>
      <c r="AY22" s="525"/>
    </row>
    <row r="23" spans="1:51" s="2" customFormat="1" ht="18.75" customHeight="1">
      <c r="A23" s="3"/>
      <c r="B23" s="474"/>
      <c r="C23" s="475"/>
      <c r="D23" s="178" t="s">
        <v>55</v>
      </c>
      <c r="E23" s="478" t="s">
        <v>286</v>
      </c>
      <c r="F23" s="479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4" t="s">
        <v>45</v>
      </c>
      <c r="T23" s="4"/>
      <c r="U23" s="4"/>
      <c r="V23" s="4" t="str">
        <f t="shared" si="2"/>
        <v>8Bế</v>
      </c>
      <c r="X23" s="70">
        <v>8</v>
      </c>
      <c r="Y23" s="70" t="s">
        <v>75</v>
      </c>
      <c r="Z23" s="74" t="s">
        <v>221</v>
      </c>
      <c r="AA23" s="174" t="s">
        <v>164</v>
      </c>
      <c r="AB23" s="70" t="s">
        <v>118</v>
      </c>
      <c r="AC23" s="70" t="s">
        <v>158</v>
      </c>
      <c r="AD23" s="157" t="s">
        <v>269</v>
      </c>
      <c r="AE23" s="70" t="s">
        <v>226</v>
      </c>
      <c r="AF23" s="228"/>
      <c r="AG23" s="142"/>
      <c r="AH23" s="143"/>
      <c r="AI23" s="137"/>
      <c r="AJ23" s="137"/>
      <c r="AK23" s="137"/>
      <c r="AL23" s="137"/>
      <c r="AM23" s="137"/>
      <c r="AN23" s="137"/>
      <c r="AO23" s="4"/>
      <c r="AP23" s="4"/>
      <c r="AQ23" s="4"/>
      <c r="AU23" s="480" t="s">
        <v>236</v>
      </c>
      <c r="AV23" s="481"/>
      <c r="AW23" s="93">
        <v>783</v>
      </c>
      <c r="AX23" s="482">
        <v>445</v>
      </c>
      <c r="AY23" s="483"/>
    </row>
    <row r="24" spans="1:51" s="2" customFormat="1" ht="18.75" customHeight="1">
      <c r="A24" s="3"/>
      <c r="B24" s="476"/>
      <c r="C24" s="477"/>
      <c r="D24" s="178" t="s">
        <v>316</v>
      </c>
      <c r="E24" s="478" t="s">
        <v>284</v>
      </c>
      <c r="F24" s="479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4" t="s">
        <v>46</v>
      </c>
      <c r="T24" s="4" t="s">
        <v>47</v>
      </c>
      <c r="U24" s="4"/>
      <c r="V24" s="4" t="str">
        <f t="shared" si="2"/>
        <v>9Bế</v>
      </c>
      <c r="X24" s="70">
        <v>9</v>
      </c>
      <c r="Y24" s="70" t="s">
        <v>75</v>
      </c>
      <c r="Z24" s="74" t="s">
        <v>165</v>
      </c>
      <c r="AA24" s="174" t="s">
        <v>165</v>
      </c>
      <c r="AB24" s="70" t="s">
        <v>166</v>
      </c>
      <c r="AC24" s="70"/>
      <c r="AD24" s="157" t="s">
        <v>275</v>
      </c>
      <c r="AE24" s="70" t="s">
        <v>227</v>
      </c>
      <c r="AF24" s="228"/>
      <c r="AG24" s="130" t="s">
        <v>241</v>
      </c>
      <c r="AH24" s="131"/>
      <c r="AI24" s="95">
        <v>5200</v>
      </c>
      <c r="AJ24" s="95">
        <v>4800</v>
      </c>
      <c r="AK24" s="95">
        <v>4500</v>
      </c>
      <c r="AL24" s="95">
        <v>4000</v>
      </c>
      <c r="AM24" s="95">
        <v>3000</v>
      </c>
      <c r="AN24" s="119">
        <v>2500</v>
      </c>
      <c r="AO24" s="4"/>
      <c r="AP24" s="4"/>
      <c r="AQ24" s="4"/>
      <c r="AU24" s="90" t="s">
        <v>41</v>
      </c>
      <c r="AV24" s="91"/>
      <c r="AW24" s="526">
        <v>15</v>
      </c>
      <c r="AX24" s="527"/>
      <c r="AY24" s="528"/>
    </row>
    <row r="25" spans="1:51" s="2" customFormat="1" ht="18.75" customHeight="1">
      <c r="A25" s="3"/>
      <c r="B25" s="501" t="s">
        <v>297</v>
      </c>
      <c r="C25" s="38" t="s">
        <v>298</v>
      </c>
      <c r="D25" s="179" t="s">
        <v>22</v>
      </c>
      <c r="E25" s="516" t="s">
        <v>23</v>
      </c>
      <c r="F25" s="435"/>
      <c r="G25" s="15" t="s">
        <v>51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4" t="s">
        <v>48</v>
      </c>
      <c r="T25" s="4" t="s">
        <v>49</v>
      </c>
      <c r="U25" s="4" t="s">
        <v>50</v>
      </c>
      <c r="V25" s="4" t="str">
        <f t="shared" si="2"/>
        <v>10Bế</v>
      </c>
      <c r="X25" s="70">
        <v>10</v>
      </c>
      <c r="Y25" s="70" t="s">
        <v>75</v>
      </c>
      <c r="Z25" s="74" t="s">
        <v>167</v>
      </c>
      <c r="AA25" s="174" t="s">
        <v>167</v>
      </c>
      <c r="AB25" s="70"/>
      <c r="AC25" s="70"/>
      <c r="AD25" s="157" t="s">
        <v>269</v>
      </c>
      <c r="AE25" s="70" t="s">
        <v>227</v>
      </c>
      <c r="AF25" s="228"/>
      <c r="AG25" s="105"/>
      <c r="AH25" s="114"/>
      <c r="AI25" s="114"/>
      <c r="AJ25" s="114"/>
      <c r="AK25" s="114"/>
      <c r="AL25" s="114"/>
      <c r="AM25" s="114"/>
      <c r="AN25" s="102"/>
      <c r="AO25" s="110"/>
      <c r="AP25" s="110"/>
      <c r="AQ25" s="110"/>
      <c r="AR25" s="115"/>
      <c r="AS25" s="106"/>
    </row>
    <row r="26" spans="1:51" s="2" customFormat="1" ht="18.75" customHeight="1">
      <c r="A26" s="3"/>
      <c r="B26" s="502"/>
      <c r="C26" s="362" t="s">
        <v>295</v>
      </c>
      <c r="D26" s="364" t="s">
        <v>338</v>
      </c>
      <c r="E26" s="365"/>
      <c r="F26" s="366"/>
      <c r="G26" s="47"/>
      <c r="H26" s="47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4" t="s">
        <v>52</v>
      </c>
      <c r="T26" s="4" t="s">
        <v>53</v>
      </c>
      <c r="U26" s="4" t="s">
        <v>54</v>
      </c>
      <c r="V26" s="4" t="str">
        <f t="shared" si="2"/>
        <v>1Dán máy</v>
      </c>
      <c r="X26" s="70">
        <v>1</v>
      </c>
      <c r="Y26" s="70" t="s">
        <v>199</v>
      </c>
      <c r="Z26" s="74" t="s">
        <v>200</v>
      </c>
      <c r="AA26" s="71" t="s">
        <v>178</v>
      </c>
      <c r="AB26" s="70" t="s">
        <v>179</v>
      </c>
      <c r="AC26" s="70" t="s">
        <v>180</v>
      </c>
      <c r="AD26" s="70"/>
      <c r="AE26" s="70" t="s">
        <v>231</v>
      </c>
      <c r="AF26" s="228"/>
      <c r="AG26" s="127" t="s">
        <v>248</v>
      </c>
      <c r="AH26" s="132"/>
      <c r="AI26" s="124" t="s">
        <v>249</v>
      </c>
      <c r="AJ26" s="124" t="s">
        <v>250</v>
      </c>
      <c r="AK26" s="124" t="s">
        <v>251</v>
      </c>
      <c r="AL26" s="124" t="s">
        <v>253</v>
      </c>
      <c r="AM26" s="127" t="s">
        <v>254</v>
      </c>
      <c r="AN26" s="124" t="s">
        <v>255</v>
      </c>
      <c r="AO26" s="124" t="s">
        <v>256</v>
      </c>
      <c r="AP26" s="124" t="s">
        <v>257</v>
      </c>
      <c r="AQ26" s="124" t="s">
        <v>258</v>
      </c>
      <c r="AR26" s="124" t="s">
        <v>259</v>
      </c>
      <c r="AS26" s="124" t="s">
        <v>252</v>
      </c>
      <c r="AT26" s="122"/>
    </row>
    <row r="27" spans="1:51" s="2" customFormat="1" ht="18.75" customHeight="1">
      <c r="A27" s="3"/>
      <c r="B27" s="502"/>
      <c r="C27" s="363"/>
      <c r="D27" s="162" t="e">
        <f>D19+E23+E24</f>
        <v>#VALUE!</v>
      </c>
      <c r="E27" s="517" t="e">
        <f>E19+E21+E22</f>
        <v>#VALUE!</v>
      </c>
      <c r="F27" s="518"/>
      <c r="G27" s="47"/>
      <c r="H27" s="47"/>
      <c r="I27" s="15"/>
      <c r="J27" s="12"/>
      <c r="K27" s="12"/>
      <c r="L27" s="12"/>
      <c r="M27" s="12"/>
      <c r="N27" s="12"/>
      <c r="O27" s="12"/>
      <c r="P27" s="12"/>
      <c r="Q27" s="12"/>
      <c r="R27" s="12"/>
      <c r="S27" s="4" t="s">
        <v>12</v>
      </c>
      <c r="T27" s="4" t="s">
        <v>56</v>
      </c>
      <c r="U27" s="4" t="s">
        <v>57</v>
      </c>
      <c r="V27" s="4" t="str">
        <f t="shared" si="2"/>
        <v>2Dán máy</v>
      </c>
      <c r="X27" s="70">
        <v>2</v>
      </c>
      <c r="Y27" s="70" t="s">
        <v>199</v>
      </c>
      <c r="Z27" s="74" t="s">
        <v>201</v>
      </c>
      <c r="AA27" s="71" t="s">
        <v>181</v>
      </c>
      <c r="AB27" s="70" t="s">
        <v>182</v>
      </c>
      <c r="AC27" s="70" t="s">
        <v>183</v>
      </c>
      <c r="AD27" s="70"/>
      <c r="AE27" s="70" t="s">
        <v>231</v>
      </c>
      <c r="AF27" s="228"/>
      <c r="AG27" s="128"/>
      <c r="AH27" s="133"/>
      <c r="AI27" s="125"/>
      <c r="AJ27" s="125"/>
      <c r="AK27" s="125"/>
      <c r="AL27" s="125"/>
      <c r="AM27" s="128"/>
      <c r="AN27" s="125"/>
      <c r="AO27" s="125"/>
      <c r="AP27" s="125"/>
      <c r="AQ27" s="125"/>
      <c r="AR27" s="125"/>
      <c r="AS27" s="125"/>
      <c r="AT27" s="515"/>
    </row>
    <row r="28" spans="1:51" s="2" customFormat="1" ht="18.75" customHeight="1">
      <c r="A28" s="3"/>
      <c r="B28" s="502"/>
      <c r="C28" s="362" t="s">
        <v>296</v>
      </c>
      <c r="D28" s="364"/>
      <c r="E28" s="365"/>
      <c r="F28" s="366"/>
      <c r="G28" s="21"/>
      <c r="H28" s="21"/>
      <c r="I28" s="16"/>
      <c r="J28" s="17"/>
      <c r="K28" s="18"/>
      <c r="L28" s="18"/>
      <c r="M28" s="12"/>
      <c r="N28" s="12"/>
      <c r="O28" s="12"/>
      <c r="P28" s="12"/>
      <c r="Q28" s="12"/>
      <c r="R28" s="19"/>
      <c r="S28" s="4" t="s">
        <v>16</v>
      </c>
      <c r="T28" s="4" t="s">
        <v>59</v>
      </c>
      <c r="U28" s="4" t="s">
        <v>60</v>
      </c>
      <c r="V28" s="4" t="str">
        <f t="shared" si="2"/>
        <v>3Dán máy</v>
      </c>
      <c r="X28" s="70">
        <v>3</v>
      </c>
      <c r="Y28" s="70" t="s">
        <v>199</v>
      </c>
      <c r="Z28" s="74" t="s">
        <v>202</v>
      </c>
      <c r="AA28" s="71" t="s">
        <v>184</v>
      </c>
      <c r="AB28" s="70" t="s">
        <v>185</v>
      </c>
      <c r="AC28" s="70"/>
      <c r="AD28" s="70"/>
      <c r="AE28" s="70" t="s">
        <v>231</v>
      </c>
      <c r="AF28" s="228"/>
      <c r="AG28" s="128"/>
      <c r="AH28" s="133"/>
      <c r="AI28" s="125"/>
      <c r="AJ28" s="125"/>
      <c r="AK28" s="125"/>
      <c r="AL28" s="125"/>
      <c r="AM28" s="128"/>
      <c r="AN28" s="125"/>
      <c r="AO28" s="125"/>
      <c r="AP28" s="125"/>
      <c r="AQ28" s="125"/>
      <c r="AR28" s="125"/>
      <c r="AS28" s="125"/>
      <c r="AT28" s="515"/>
    </row>
    <row r="29" spans="1:51" s="2" customFormat="1" ht="18.75" customHeight="1">
      <c r="A29" s="3"/>
      <c r="B29" s="502"/>
      <c r="C29" s="363"/>
      <c r="D29" s="162" t="e">
        <f>D27-5</f>
        <v>#VALUE!</v>
      </c>
      <c r="E29" s="367" t="e">
        <f>E27-5</f>
        <v>#VALUE!</v>
      </c>
      <c r="F29" s="368"/>
      <c r="G29" s="21"/>
      <c r="H29" s="21"/>
      <c r="I29" s="20"/>
      <c r="J29" s="18"/>
      <c r="K29" s="18"/>
      <c r="L29" s="18"/>
      <c r="M29" s="18"/>
      <c r="N29" s="18"/>
      <c r="O29" s="18"/>
      <c r="P29" s="12"/>
      <c r="Q29" s="12"/>
      <c r="R29" s="19"/>
      <c r="S29" s="4"/>
      <c r="T29" s="4" t="s">
        <v>62</v>
      </c>
      <c r="U29" s="4" t="s">
        <v>63</v>
      </c>
      <c r="V29" s="4" t="str">
        <f t="shared" si="2"/>
        <v>4Dán máy</v>
      </c>
      <c r="X29" s="70">
        <v>4</v>
      </c>
      <c r="Y29" s="70" t="s">
        <v>199</v>
      </c>
      <c r="Z29" s="74" t="s">
        <v>203</v>
      </c>
      <c r="AA29" s="71" t="s">
        <v>186</v>
      </c>
      <c r="AB29" s="70"/>
      <c r="AC29" s="70"/>
      <c r="AD29" s="70"/>
      <c r="AE29" s="70" t="s">
        <v>231</v>
      </c>
      <c r="AF29" s="228"/>
      <c r="AG29" s="128"/>
      <c r="AH29" s="133"/>
      <c r="AI29" s="125"/>
      <c r="AJ29" s="125"/>
      <c r="AK29" s="125"/>
      <c r="AL29" s="125"/>
      <c r="AM29" s="128"/>
      <c r="AN29" s="125"/>
      <c r="AO29" s="125"/>
      <c r="AP29" s="125"/>
      <c r="AQ29" s="125"/>
      <c r="AR29" s="125"/>
      <c r="AS29" s="125"/>
      <c r="AT29" s="515"/>
    </row>
    <row r="30" spans="1:51" s="2" customFormat="1" ht="18.75" customHeight="1" thickBot="1">
      <c r="A30" s="3"/>
      <c r="B30" s="503"/>
      <c r="C30" s="202" t="s">
        <v>357</v>
      </c>
      <c r="D30" s="364" t="s">
        <v>358</v>
      </c>
      <c r="E30" s="365"/>
      <c r="F30" s="366"/>
      <c r="G30" s="21"/>
      <c r="H30" s="21"/>
      <c r="I30" s="20"/>
      <c r="J30" s="18"/>
      <c r="K30" s="18"/>
      <c r="L30" s="18"/>
      <c r="M30" s="18"/>
      <c r="N30" s="18"/>
      <c r="O30" s="18"/>
      <c r="P30" s="12"/>
      <c r="Q30" s="12"/>
      <c r="R30" s="19"/>
      <c r="S30" s="4"/>
      <c r="T30" s="4" t="s">
        <v>67</v>
      </c>
      <c r="U30" s="4" t="s">
        <v>68</v>
      </c>
      <c r="V30" s="4" t="str">
        <f t="shared" ref="V30:V38" si="3">CONCATENATE(X30,Y30)</f>
        <v>5Dán máy</v>
      </c>
      <c r="X30" s="70">
        <v>5</v>
      </c>
      <c r="Y30" s="70" t="s">
        <v>199</v>
      </c>
      <c r="Z30" s="74" t="s">
        <v>204</v>
      </c>
      <c r="AA30" s="71" t="s">
        <v>187</v>
      </c>
      <c r="AB30" s="70" t="s">
        <v>188</v>
      </c>
      <c r="AC30" s="70"/>
      <c r="AD30" s="70"/>
      <c r="AE30" s="70" t="s">
        <v>231</v>
      </c>
      <c r="AF30" s="228"/>
      <c r="AG30" s="208"/>
      <c r="AH30" s="209"/>
      <c r="AI30" s="207"/>
      <c r="AJ30" s="207"/>
      <c r="AK30" s="207"/>
      <c r="AL30" s="207"/>
      <c r="AM30" s="208"/>
      <c r="AN30" s="207"/>
      <c r="AO30" s="207"/>
      <c r="AP30" s="207"/>
      <c r="AQ30" s="207"/>
      <c r="AR30" s="207"/>
      <c r="AS30" s="207"/>
      <c r="AT30" s="515"/>
    </row>
    <row r="31" spans="1:51" s="2" customFormat="1" ht="18.75" customHeight="1">
      <c r="A31" s="3"/>
      <c r="B31" s="369" t="s">
        <v>58</v>
      </c>
      <c r="C31" s="371"/>
      <c r="D31" s="371"/>
      <c r="E31" s="371"/>
      <c r="F31" s="371"/>
      <c r="G31" s="189" t="s">
        <v>61</v>
      </c>
      <c r="H31" s="372" t="s">
        <v>312</v>
      </c>
      <c r="I31" s="372"/>
      <c r="J31" s="456" t="s">
        <v>304</v>
      </c>
      <c r="K31" s="456"/>
      <c r="L31" s="190" t="s">
        <v>305</v>
      </c>
      <c r="M31" s="191" t="s">
        <v>309</v>
      </c>
      <c r="N31" s="459" t="s">
        <v>311</v>
      </c>
      <c r="O31" s="382"/>
      <c r="P31" s="383"/>
      <c r="Q31" s="21"/>
      <c r="R31" s="19"/>
      <c r="S31" s="4"/>
      <c r="T31" s="4" t="s">
        <v>72</v>
      </c>
      <c r="U31" s="4" t="s">
        <v>73</v>
      </c>
      <c r="V31" s="4" t="str">
        <f t="shared" si="3"/>
        <v>6Dán máy</v>
      </c>
      <c r="X31" s="70">
        <v>6</v>
      </c>
      <c r="Y31" s="70" t="s">
        <v>199</v>
      </c>
      <c r="Z31" s="74" t="s">
        <v>205</v>
      </c>
      <c r="AA31" s="71" t="s">
        <v>189</v>
      </c>
      <c r="AB31" s="70" t="s">
        <v>185</v>
      </c>
      <c r="AC31" s="70"/>
      <c r="AD31" s="70"/>
      <c r="AE31" s="70" t="s">
        <v>231</v>
      </c>
      <c r="AF31" s="228"/>
      <c r="AG31" s="129"/>
      <c r="AH31" s="134"/>
      <c r="AI31" s="126"/>
      <c r="AJ31" s="126"/>
      <c r="AK31" s="126"/>
      <c r="AL31" s="126"/>
      <c r="AM31" s="129"/>
      <c r="AN31" s="126"/>
      <c r="AO31" s="126"/>
      <c r="AP31" s="126"/>
      <c r="AQ31" s="126"/>
      <c r="AR31" s="126"/>
      <c r="AS31" s="126"/>
      <c r="AT31" s="515"/>
    </row>
    <row r="32" spans="1:51" s="2" customFormat="1" ht="18.75" customHeight="1">
      <c r="A32" s="3"/>
      <c r="B32" s="370"/>
      <c r="C32" s="371" t="s">
        <v>64</v>
      </c>
      <c r="D32" s="371"/>
      <c r="E32" s="371" t="s">
        <v>65</v>
      </c>
      <c r="F32" s="371"/>
      <c r="G32" s="158" t="s">
        <v>66</v>
      </c>
      <c r="H32" s="519" t="s">
        <v>312</v>
      </c>
      <c r="I32" s="519"/>
      <c r="J32" s="457"/>
      <c r="K32" s="457"/>
      <c r="L32" s="181" t="s">
        <v>306</v>
      </c>
      <c r="M32" s="180" t="s">
        <v>309</v>
      </c>
      <c r="N32" s="165" t="s">
        <v>315</v>
      </c>
      <c r="O32" s="201" t="s">
        <v>313</v>
      </c>
      <c r="P32" s="166"/>
      <c r="Q32" s="21"/>
      <c r="R32" s="19"/>
      <c r="S32" s="4" t="s">
        <v>300</v>
      </c>
      <c r="T32" s="4" t="s">
        <v>75</v>
      </c>
      <c r="U32" s="4" t="s">
        <v>76</v>
      </c>
      <c r="V32" s="4" t="str">
        <f t="shared" si="3"/>
        <v>7Dán máy</v>
      </c>
      <c r="X32" s="70">
        <v>7</v>
      </c>
      <c r="Y32" s="70" t="s">
        <v>199</v>
      </c>
      <c r="Z32" s="74" t="s">
        <v>206</v>
      </c>
      <c r="AA32" s="71" t="s">
        <v>190</v>
      </c>
      <c r="AB32" s="70" t="s">
        <v>191</v>
      </c>
      <c r="AC32" s="70" t="s">
        <v>192</v>
      </c>
      <c r="AD32" s="70"/>
      <c r="AE32" s="70" t="s">
        <v>231</v>
      </c>
      <c r="AF32" s="228"/>
      <c r="AG32" s="130" t="s">
        <v>241</v>
      </c>
      <c r="AH32" s="131"/>
      <c r="AI32" s="102"/>
      <c r="AJ32" s="102"/>
      <c r="AK32" s="102"/>
      <c r="AL32" s="102"/>
      <c r="AM32" s="118"/>
      <c r="AN32" s="102"/>
      <c r="AO32" s="102"/>
      <c r="AP32" s="102"/>
      <c r="AQ32" s="102"/>
      <c r="AR32" s="117"/>
      <c r="AS32" s="117"/>
      <c r="AT32" s="515"/>
    </row>
    <row r="33" spans="1:46" s="2" customFormat="1" ht="18.75" customHeight="1">
      <c r="A33" s="3"/>
      <c r="B33" s="370"/>
      <c r="C33" s="371" t="s">
        <v>69</v>
      </c>
      <c r="D33" s="371"/>
      <c r="E33" s="371" t="s">
        <v>70</v>
      </c>
      <c r="F33" s="371"/>
      <c r="G33" s="158" t="s">
        <v>71</v>
      </c>
      <c r="H33" s="371" t="s">
        <v>312</v>
      </c>
      <c r="I33" s="371"/>
      <c r="J33" s="457"/>
      <c r="K33" s="457"/>
      <c r="L33" s="181" t="s">
        <v>307</v>
      </c>
      <c r="M33" s="180" t="s">
        <v>309</v>
      </c>
      <c r="N33" s="460" t="s">
        <v>314</v>
      </c>
      <c r="O33" s="461"/>
      <c r="P33" s="462"/>
      <c r="Q33" s="21"/>
      <c r="R33" s="19"/>
      <c r="S33" s="4" t="s">
        <v>301</v>
      </c>
      <c r="T33" s="4" t="s">
        <v>78</v>
      </c>
      <c r="U33" s="4" t="s">
        <v>79</v>
      </c>
      <c r="V33" s="4" t="str">
        <f t="shared" si="3"/>
        <v>8Dán máy</v>
      </c>
      <c r="X33" s="70">
        <v>8</v>
      </c>
      <c r="Y33" s="70" t="s">
        <v>199</v>
      </c>
      <c r="Z33" s="74" t="s">
        <v>193</v>
      </c>
      <c r="AA33" s="71" t="s">
        <v>193</v>
      </c>
      <c r="AB33" s="70" t="s">
        <v>194</v>
      </c>
      <c r="AC33" s="70" t="s">
        <v>195</v>
      </c>
      <c r="AD33" s="70"/>
      <c r="AE33" s="70"/>
      <c r="AF33" s="228"/>
      <c r="AG33" s="105"/>
      <c r="AH33" s="114"/>
      <c r="AI33" s="114"/>
      <c r="AJ33" s="114"/>
      <c r="AK33" s="114"/>
      <c r="AL33" s="114"/>
      <c r="AM33" s="114"/>
      <c r="AN33" s="116"/>
      <c r="AO33" s="114"/>
      <c r="AP33" s="114"/>
      <c r="AQ33" s="114"/>
      <c r="AR33" s="120"/>
      <c r="AS33" s="107"/>
      <c r="AT33" s="122"/>
    </row>
    <row r="34" spans="1:46" s="2" customFormat="1" ht="18.75" customHeight="1" thickBot="1">
      <c r="A34" s="3"/>
      <c r="B34" s="196"/>
      <c r="C34" s="192"/>
      <c r="D34" s="192"/>
      <c r="E34" s="192"/>
      <c r="F34" s="192"/>
      <c r="G34" s="193" t="s">
        <v>74</v>
      </c>
      <c r="H34" s="514" t="s">
        <v>312</v>
      </c>
      <c r="I34" s="514"/>
      <c r="J34" s="458"/>
      <c r="K34" s="458"/>
      <c r="L34" s="194" t="s">
        <v>308</v>
      </c>
      <c r="M34" s="195" t="s">
        <v>310</v>
      </c>
      <c r="N34" s="463" t="s">
        <v>312</v>
      </c>
      <c r="O34" s="464"/>
      <c r="P34" s="465"/>
      <c r="Q34" s="21"/>
      <c r="R34" s="3"/>
      <c r="S34" s="76"/>
      <c r="T34" s="2" t="s">
        <v>83</v>
      </c>
      <c r="U34" s="2" t="s">
        <v>84</v>
      </c>
      <c r="V34" s="4" t="str">
        <f t="shared" si="3"/>
        <v>9Dán máy</v>
      </c>
      <c r="X34" s="70">
        <v>9</v>
      </c>
      <c r="Y34" s="70" t="s">
        <v>199</v>
      </c>
      <c r="Z34" s="74" t="s">
        <v>196</v>
      </c>
      <c r="AA34" s="70" t="s">
        <v>196</v>
      </c>
      <c r="AB34" s="70" t="s">
        <v>197</v>
      </c>
      <c r="AC34" s="70" t="s">
        <v>198</v>
      </c>
      <c r="AD34" s="70"/>
      <c r="AE34" s="70"/>
      <c r="AF34" s="205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3"/>
      <c r="AS34" s="3"/>
      <c r="AT34" s="122"/>
    </row>
    <row r="35" spans="1:46" ht="20.25" customHeight="1" thickBot="1">
      <c r="B35" s="489" t="s">
        <v>77</v>
      </c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1"/>
      <c r="Q35" s="39"/>
      <c r="T35" s="4" t="s">
        <v>85</v>
      </c>
      <c r="V35" s="4" t="str">
        <f t="shared" si="3"/>
        <v>1V-Cutting</v>
      </c>
      <c r="X35" s="70">
        <v>1</v>
      </c>
      <c r="Y35" s="70" t="s">
        <v>86</v>
      </c>
      <c r="Z35" s="74" t="s">
        <v>210</v>
      </c>
      <c r="AA35" s="71"/>
      <c r="AB35" s="70" t="s">
        <v>217</v>
      </c>
      <c r="AC35" s="70" t="s">
        <v>218</v>
      </c>
      <c r="AD35" s="70"/>
      <c r="AE35" s="70" t="s">
        <v>233</v>
      </c>
      <c r="AF35" s="205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"/>
      <c r="AS35" s="1"/>
    </row>
    <row r="36" spans="1:46" s="1" customFormat="1" ht="32.25" customHeight="1">
      <c r="B36" s="80" t="s">
        <v>80</v>
      </c>
      <c r="C36" s="81" t="s">
        <v>317</v>
      </c>
      <c r="D36" s="81" t="s">
        <v>318</v>
      </c>
      <c r="E36" s="466" t="s">
        <v>319</v>
      </c>
      <c r="F36" s="467"/>
      <c r="G36" s="467"/>
      <c r="H36" s="468"/>
      <c r="I36" s="164" t="s">
        <v>81</v>
      </c>
      <c r="J36" s="89" t="s">
        <v>333</v>
      </c>
      <c r="K36" s="89" t="s">
        <v>334</v>
      </c>
      <c r="L36" s="89" t="s">
        <v>277</v>
      </c>
      <c r="M36" s="89" t="s">
        <v>381</v>
      </c>
      <c r="N36" s="89" t="s">
        <v>380</v>
      </c>
      <c r="O36" s="240" t="s">
        <v>379</v>
      </c>
      <c r="P36" s="239" t="s">
        <v>382</v>
      </c>
      <c r="Q36" s="232"/>
      <c r="R36" s="21"/>
      <c r="S36" s="4" t="s">
        <v>302</v>
      </c>
      <c r="T36" s="4" t="s">
        <v>87</v>
      </c>
      <c r="U36" s="4" t="s">
        <v>88</v>
      </c>
      <c r="V36" s="4" t="str">
        <f t="shared" si="3"/>
        <v>2V-Cutting</v>
      </c>
      <c r="W36" s="2"/>
      <c r="X36" s="70">
        <v>2</v>
      </c>
      <c r="Y36" s="70" t="s">
        <v>86</v>
      </c>
      <c r="Z36" s="74" t="s">
        <v>211</v>
      </c>
      <c r="AA36" s="71" t="s">
        <v>212</v>
      </c>
      <c r="AB36" s="70" t="s">
        <v>217</v>
      </c>
      <c r="AC36" s="70" t="s">
        <v>218</v>
      </c>
      <c r="AD36" s="70"/>
      <c r="AE36" s="70" t="s">
        <v>233</v>
      </c>
      <c r="AF36" s="20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3"/>
      <c r="AS36" s="3"/>
    </row>
    <row r="37" spans="1:46" ht="31.5" customHeight="1">
      <c r="B37" s="53">
        <v>1</v>
      </c>
      <c r="C37" s="48" t="s">
        <v>320</v>
      </c>
      <c r="D37" s="49" t="s">
        <v>49</v>
      </c>
      <c r="E37" s="469"/>
      <c r="F37" s="470"/>
      <c r="G37" s="470"/>
      <c r="H37" s="471"/>
      <c r="I37" s="188"/>
      <c r="J37" s="197">
        <f t="shared" ref="J37:J44" si="4">IFERROR(VLOOKUP(I37,$Z$2:$AE$37,3,0),0)</f>
        <v>0</v>
      </c>
      <c r="K37" s="197">
        <f t="shared" ref="K37:K44" si="5">IFERROR(VLOOKUP(I37,$Z$2:$AE$37,4,0),0)</f>
        <v>0</v>
      </c>
      <c r="L37" s="199">
        <f t="shared" ref="L37:L44" si="6">IFERROR(VLOOKUP(I37,$Z$2:$AE$37,5,0),0)</f>
        <v>0</v>
      </c>
      <c r="M37" s="199"/>
      <c r="N37" s="97"/>
      <c r="O37" s="97"/>
      <c r="P37" s="50"/>
      <c r="Q37" s="233"/>
      <c r="R37" s="19"/>
      <c r="S37" s="4" t="s">
        <v>303</v>
      </c>
      <c r="T37" s="4" t="s">
        <v>89</v>
      </c>
      <c r="V37" s="4" t="str">
        <f t="shared" si="3"/>
        <v>1Rigid</v>
      </c>
      <c r="X37" s="72">
        <v>1</v>
      </c>
      <c r="Y37" s="72" t="s">
        <v>213</v>
      </c>
      <c r="Z37" s="75" t="s">
        <v>214</v>
      </c>
      <c r="AA37" s="73" t="s">
        <v>214</v>
      </c>
      <c r="AB37" s="72" t="s">
        <v>216</v>
      </c>
      <c r="AC37" s="72" t="s">
        <v>215</v>
      </c>
      <c r="AD37" s="72"/>
      <c r="AE37" s="72" t="s">
        <v>232</v>
      </c>
      <c r="AF37" s="205"/>
    </row>
    <row r="38" spans="1:46" ht="31.5" customHeight="1">
      <c r="B38" s="24">
        <v>2</v>
      </c>
      <c r="C38" s="23" t="s">
        <v>321</v>
      </c>
      <c r="D38" s="23" t="s">
        <v>72</v>
      </c>
      <c r="E38" s="359"/>
      <c r="F38" s="360"/>
      <c r="G38" s="360"/>
      <c r="H38" s="361"/>
      <c r="I38" s="182" t="s">
        <v>207</v>
      </c>
      <c r="J38" s="198">
        <f t="shared" si="4"/>
        <v>1150</v>
      </c>
      <c r="K38" s="198">
        <f t="shared" si="5"/>
        <v>0</v>
      </c>
      <c r="L38" s="198" t="str">
        <f t="shared" si="6"/>
        <v>±0.2</v>
      </c>
      <c r="M38" s="198"/>
      <c r="N38" s="98"/>
      <c r="O38" s="98"/>
      <c r="P38" s="182" t="s">
        <v>207</v>
      </c>
      <c r="Q38" s="234"/>
      <c r="R38" s="19"/>
      <c r="S38" s="4" t="s">
        <v>236</v>
      </c>
      <c r="T38" s="4" t="s">
        <v>91</v>
      </c>
      <c r="V38" s="4" t="str">
        <f t="shared" si="3"/>
        <v>1Dán tay</v>
      </c>
      <c r="X38" s="2">
        <v>1</v>
      </c>
      <c r="Y38" s="2" t="s">
        <v>219</v>
      </c>
    </row>
    <row r="39" spans="1:46" ht="31.5" customHeight="1">
      <c r="B39" s="24">
        <v>3</v>
      </c>
      <c r="C39" s="186" t="s">
        <v>322</v>
      </c>
      <c r="D39" s="23" t="s">
        <v>330</v>
      </c>
      <c r="E39" s="359"/>
      <c r="F39" s="360"/>
      <c r="G39" s="360"/>
      <c r="H39" s="361"/>
      <c r="I39" s="182" t="s">
        <v>124</v>
      </c>
      <c r="J39" s="198" t="str">
        <f t="shared" si="4"/>
        <v xml:space="preserve"> 740 x 1040</v>
      </c>
      <c r="K39" s="198" t="str">
        <f t="shared" si="5"/>
        <v>340 x 480</v>
      </c>
      <c r="L39" s="198" t="str">
        <f t="shared" si="6"/>
        <v>±0.08</v>
      </c>
      <c r="M39" s="198"/>
      <c r="N39" s="78"/>
      <c r="O39" s="99"/>
      <c r="P39" s="182" t="s">
        <v>124</v>
      </c>
      <c r="Q39" s="235"/>
      <c r="R39" s="19"/>
      <c r="X39" s="2" t="s">
        <v>49</v>
      </c>
      <c r="Y39" s="2" t="s">
        <v>49</v>
      </c>
      <c r="AG39" s="123" t="s">
        <v>219</v>
      </c>
      <c r="AH39" s="108" t="s">
        <v>267</v>
      </c>
      <c r="AI39" s="108" t="s">
        <v>268</v>
      </c>
    </row>
    <row r="40" spans="1:46" ht="31.5" customHeight="1">
      <c r="B40" s="24">
        <v>4</v>
      </c>
      <c r="C40" s="186" t="s">
        <v>323</v>
      </c>
      <c r="D40" s="23" t="s">
        <v>145</v>
      </c>
      <c r="E40" s="359"/>
      <c r="F40" s="360"/>
      <c r="G40" s="360"/>
      <c r="H40" s="361"/>
      <c r="I40" s="182" t="s">
        <v>146</v>
      </c>
      <c r="J40" s="198" t="str">
        <f t="shared" si="4"/>
        <v>900x1200</v>
      </c>
      <c r="K40" s="198" t="str">
        <f t="shared" si="5"/>
        <v>350 x 350</v>
      </c>
      <c r="L40" s="198">
        <f t="shared" si="6"/>
        <v>0</v>
      </c>
      <c r="M40" s="198"/>
      <c r="N40" s="99"/>
      <c r="O40" s="99"/>
      <c r="P40" s="182" t="s">
        <v>146</v>
      </c>
      <c r="Q40" s="234"/>
      <c r="R40" s="19"/>
      <c r="V40" s="4" t="s">
        <v>320</v>
      </c>
      <c r="X40" s="184" t="s">
        <v>72</v>
      </c>
      <c r="Y40" s="184" t="s">
        <v>72</v>
      </c>
      <c r="Z40" s="83" t="str">
        <f>1&amp;$Y$40</f>
        <v>1Xén</v>
      </c>
      <c r="AA40" s="83" t="str">
        <f>IFERROR(VLOOKUP($Z40,$V$2:$AC$39,5,FALSE),0)</f>
        <v>Máy xén 1</v>
      </c>
      <c r="AB40" s="2" t="s">
        <v>338</v>
      </c>
      <c r="AG40" s="123"/>
      <c r="AH40" s="108"/>
      <c r="AI40" s="108"/>
    </row>
    <row r="41" spans="1:46" ht="31.5" customHeight="1">
      <c r="B41" s="24">
        <v>5</v>
      </c>
      <c r="C41" s="186" t="s">
        <v>324</v>
      </c>
      <c r="D41" s="23" t="s">
        <v>331</v>
      </c>
      <c r="E41" s="359"/>
      <c r="F41" s="360"/>
      <c r="G41" s="360"/>
      <c r="H41" s="361"/>
      <c r="I41" s="182" t="s">
        <v>148</v>
      </c>
      <c r="J41" s="198" t="str">
        <f t="shared" si="4"/>
        <v>720x1020</v>
      </c>
      <c r="K41" s="198" t="str">
        <f t="shared" si="5"/>
        <v>350x560</v>
      </c>
      <c r="L41" s="198" t="str">
        <f t="shared" si="6"/>
        <v>±0.1</v>
      </c>
      <c r="M41" s="198"/>
      <c r="N41" s="99"/>
      <c r="O41" s="99"/>
      <c r="P41" s="182" t="s">
        <v>148</v>
      </c>
      <c r="Q41" s="234"/>
      <c r="R41" s="19"/>
      <c r="V41" s="4" t="s">
        <v>321</v>
      </c>
      <c r="W41" s="88">
        <v>1</v>
      </c>
      <c r="X41" s="184" t="s">
        <v>121</v>
      </c>
      <c r="Y41" s="184" t="s">
        <v>330</v>
      </c>
      <c r="Z41" s="83" t="str">
        <f>2&amp;$Y$40</f>
        <v>2Xén</v>
      </c>
      <c r="AA41" s="83" t="str">
        <f>IFERROR(VLOOKUP($Z41,$V$2:$AC$39,5,FALSE),0)</f>
        <v xml:space="preserve">Máy xén 2 </v>
      </c>
      <c r="AB41" s="2" t="s">
        <v>339</v>
      </c>
      <c r="AG41" s="121"/>
    </row>
    <row r="42" spans="1:46" ht="31.5" customHeight="1">
      <c r="B42" s="24">
        <v>6</v>
      </c>
      <c r="C42" s="186" t="s">
        <v>325</v>
      </c>
      <c r="D42" s="23" t="s">
        <v>89</v>
      </c>
      <c r="E42" s="359"/>
      <c r="F42" s="360"/>
      <c r="G42" s="360"/>
      <c r="H42" s="361"/>
      <c r="I42" s="182" t="s">
        <v>149</v>
      </c>
      <c r="J42" s="198" t="str">
        <f t="shared" si="4"/>
        <v>1300x1450</v>
      </c>
      <c r="K42" s="198" t="str">
        <f t="shared" si="5"/>
        <v>450x400</v>
      </c>
      <c r="L42" s="198" t="str">
        <f t="shared" si="6"/>
        <v>±1</v>
      </c>
      <c r="M42" s="198"/>
      <c r="N42" s="99"/>
      <c r="O42" s="99"/>
      <c r="P42" s="182" t="s">
        <v>149</v>
      </c>
      <c r="Q42" s="234"/>
      <c r="R42" s="19"/>
      <c r="T42" s="4" t="s">
        <v>92</v>
      </c>
      <c r="U42" s="4" t="s">
        <v>93</v>
      </c>
      <c r="V42" s="4" t="s">
        <v>322</v>
      </c>
      <c r="W42" s="88">
        <v>2</v>
      </c>
      <c r="X42" s="184" t="s">
        <v>145</v>
      </c>
      <c r="Y42" s="184" t="s">
        <v>147</v>
      </c>
      <c r="Z42" s="83" t="str">
        <f>3&amp;$Y$40</f>
        <v>3Xén</v>
      </c>
      <c r="AA42" s="83" t="str">
        <f>IFERROR(VLOOKUP($Z42,$V$2:$AC$39,5,FALSE),0)</f>
        <v xml:space="preserve">Máy xén 3 </v>
      </c>
      <c r="AB42" s="2" t="s">
        <v>340</v>
      </c>
    </row>
    <row r="43" spans="1:46" ht="31.5" customHeight="1">
      <c r="B43" s="24">
        <v>7</v>
      </c>
      <c r="C43" s="186" t="s">
        <v>326</v>
      </c>
      <c r="D43" s="23" t="s">
        <v>354</v>
      </c>
      <c r="E43" s="359"/>
      <c r="F43" s="360"/>
      <c r="G43" s="360"/>
      <c r="H43" s="361"/>
      <c r="I43" s="182" t="s">
        <v>171</v>
      </c>
      <c r="J43" s="198" t="str">
        <f t="shared" si="4"/>
        <v>740 x 1060</v>
      </c>
      <c r="K43" s="198" t="str">
        <f t="shared" si="5"/>
        <v>340 x 440</v>
      </c>
      <c r="L43" s="198" t="str">
        <f t="shared" si="6"/>
        <v>±0.2</v>
      </c>
      <c r="M43" s="198"/>
      <c r="N43" s="99"/>
      <c r="O43" s="99"/>
      <c r="P43" s="182" t="s">
        <v>171</v>
      </c>
      <c r="Q43" s="234"/>
      <c r="R43" s="19"/>
      <c r="V43" s="4" t="s">
        <v>323</v>
      </c>
      <c r="W43" s="88">
        <v>3</v>
      </c>
      <c r="X43" s="184" t="s">
        <v>147</v>
      </c>
      <c r="Y43" s="184" t="s">
        <v>145</v>
      </c>
      <c r="Z43" s="83"/>
      <c r="AA43" s="83"/>
      <c r="AB43" s="2" t="s">
        <v>341</v>
      </c>
    </row>
    <row r="44" spans="1:46" ht="31.5" customHeight="1">
      <c r="B44" s="24">
        <v>8</v>
      </c>
      <c r="C44" s="186" t="s">
        <v>327</v>
      </c>
      <c r="D44" s="23" t="s">
        <v>83</v>
      </c>
      <c r="E44" s="359"/>
      <c r="F44" s="360"/>
      <c r="G44" s="360"/>
      <c r="H44" s="361"/>
      <c r="I44" s="182" t="s">
        <v>200</v>
      </c>
      <c r="J44" s="198" t="str">
        <f t="shared" si="4"/>
        <v xml:space="preserve">900 mm R × 900 </v>
      </c>
      <c r="K44" s="198" t="str">
        <f t="shared" si="5"/>
        <v xml:space="preserve">120 mm R × 55 </v>
      </c>
      <c r="L44" s="198">
        <f t="shared" si="6"/>
        <v>0</v>
      </c>
      <c r="M44" s="198"/>
      <c r="N44" s="99"/>
      <c r="O44" s="99"/>
      <c r="P44" s="182" t="s">
        <v>200</v>
      </c>
      <c r="Q44" s="234"/>
      <c r="R44" s="19"/>
      <c r="V44" s="4" t="s">
        <v>324</v>
      </c>
      <c r="W44" s="88"/>
      <c r="X44" s="184" t="s">
        <v>89</v>
      </c>
      <c r="Y44" s="184" t="s">
        <v>331</v>
      </c>
      <c r="Z44" s="83" t="str">
        <f>4&amp;$Y$40</f>
        <v>4Xén</v>
      </c>
      <c r="AA44" s="83">
        <f t="shared" ref="AA44:AA50" si="7">IFERROR(VLOOKUP($Z44,$V$2:$AC$39,5,FALSE),0)</f>
        <v>0</v>
      </c>
      <c r="AB44" s="2" t="s">
        <v>342</v>
      </c>
    </row>
    <row r="45" spans="1:46" ht="31.5" customHeight="1">
      <c r="B45" s="24">
        <v>9</v>
      </c>
      <c r="C45" s="187" t="s">
        <v>328</v>
      </c>
      <c r="D45" s="23" t="s">
        <v>90</v>
      </c>
      <c r="E45" s="359"/>
      <c r="F45" s="360"/>
      <c r="G45" s="360"/>
      <c r="H45" s="361"/>
      <c r="I45" s="182"/>
      <c r="J45" s="78">
        <f>IFERROR(VLOOKUP(D45,$Z$2:$AC$38,3,0),0)</f>
        <v>0</v>
      </c>
      <c r="K45" s="78">
        <f>IFERROR(VLOOKUP(D45,$Z$2:$AC$38,4,0),0)</f>
        <v>0</v>
      </c>
      <c r="L45" s="78">
        <f>IFERROR(VLOOKUP(D45,$Z$2:$AD$38,5,0),0)</f>
        <v>0</v>
      </c>
      <c r="M45" s="78"/>
      <c r="N45" s="99"/>
      <c r="O45" s="99"/>
      <c r="P45" s="51"/>
      <c r="Q45" s="234"/>
      <c r="R45" s="19"/>
      <c r="V45" s="4" t="s">
        <v>325</v>
      </c>
      <c r="W45" s="88">
        <v>4</v>
      </c>
      <c r="X45" s="184" t="s">
        <v>75</v>
      </c>
      <c r="Y45" s="184" t="s">
        <v>89</v>
      </c>
      <c r="Z45" s="83" t="str">
        <f>5&amp;$Y$40</f>
        <v>5Xén</v>
      </c>
      <c r="AA45" s="83">
        <f t="shared" si="7"/>
        <v>0</v>
      </c>
      <c r="AB45" s="2" t="s">
        <v>343</v>
      </c>
    </row>
    <row r="46" spans="1:46" ht="31.5" customHeight="1" thickBot="1">
      <c r="B46" s="24">
        <v>10</v>
      </c>
      <c r="C46" s="54" t="s">
        <v>329</v>
      </c>
      <c r="D46" s="23"/>
      <c r="E46" s="442"/>
      <c r="F46" s="443"/>
      <c r="G46" s="443"/>
      <c r="H46" s="444"/>
      <c r="I46" s="183"/>
      <c r="J46" s="79">
        <f>IFERROR(VLOOKUP(D46,$Z$2:$AC$38,3,0),0)</f>
        <v>0</v>
      </c>
      <c r="K46" s="79">
        <f>IFERROR(VLOOKUP(D46,$Z$2:$AC$38,4,0),0)</f>
        <v>0</v>
      </c>
      <c r="L46" s="79">
        <f>IFERROR(VLOOKUP(D46,$Z$2:$AD$38,5,0),0)</f>
        <v>0</v>
      </c>
      <c r="M46" s="79"/>
      <c r="N46" s="100"/>
      <c r="O46" s="100"/>
      <c r="P46" s="55"/>
      <c r="Q46" s="234"/>
      <c r="R46" s="19"/>
      <c r="V46" s="4" t="s">
        <v>326</v>
      </c>
      <c r="W46" s="88">
        <v>5</v>
      </c>
      <c r="X46" s="184" t="s">
        <v>199</v>
      </c>
      <c r="Y46" s="184" t="s">
        <v>353</v>
      </c>
      <c r="Z46" s="83" t="str">
        <f>6&amp;$Y$40</f>
        <v>6Xén</v>
      </c>
      <c r="AA46" s="83">
        <f t="shared" si="7"/>
        <v>0</v>
      </c>
      <c r="AB46" s="2" t="s">
        <v>344</v>
      </c>
    </row>
    <row r="47" spans="1:46" ht="18" customHeight="1" thickBot="1">
      <c r="B47" s="436" t="s">
        <v>335</v>
      </c>
      <c r="C47" s="437"/>
      <c r="D47" s="438"/>
      <c r="E47" s="439" t="s">
        <v>336</v>
      </c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1"/>
      <c r="Q47" s="236"/>
      <c r="R47" s="19"/>
      <c r="S47" s="25"/>
      <c r="T47" s="25"/>
      <c r="V47" s="4" t="s">
        <v>327</v>
      </c>
      <c r="W47" s="88">
        <v>6</v>
      </c>
      <c r="X47" s="184" t="s">
        <v>219</v>
      </c>
      <c r="Y47" s="206" t="s">
        <v>354</v>
      </c>
      <c r="Z47" s="83" t="str">
        <f>7&amp;$Y$40</f>
        <v>7Xén</v>
      </c>
      <c r="AA47" s="83">
        <f t="shared" si="7"/>
        <v>0</v>
      </c>
      <c r="AB47" s="2" t="s">
        <v>345</v>
      </c>
    </row>
    <row r="48" spans="1:46" ht="18" customHeight="1">
      <c r="B48" s="486" t="s">
        <v>95</v>
      </c>
      <c r="C48" s="487"/>
      <c r="D48" s="487"/>
      <c r="E48" s="487"/>
      <c r="F48" s="488"/>
      <c r="G48" s="504" t="s">
        <v>365</v>
      </c>
      <c r="H48" s="505"/>
      <c r="I48" s="508" t="e">
        <f>ROUND(D15/D20,-1)</f>
        <v>#VALUE!</v>
      </c>
      <c r="J48" s="509"/>
      <c r="K48" s="509"/>
      <c r="L48" s="509"/>
      <c r="M48" s="509"/>
      <c r="N48" s="509"/>
      <c r="O48" s="509"/>
      <c r="P48" s="510"/>
      <c r="Q48" s="237"/>
      <c r="T48" s="2"/>
      <c r="V48" s="4" t="s">
        <v>328</v>
      </c>
      <c r="W48" s="88">
        <v>7</v>
      </c>
      <c r="X48" s="184" t="s">
        <v>86</v>
      </c>
      <c r="Y48" s="184" t="s">
        <v>83</v>
      </c>
      <c r="Z48" s="83" t="str">
        <f>8&amp;$Y$40</f>
        <v>8Xén</v>
      </c>
      <c r="AA48" s="83">
        <f t="shared" si="7"/>
        <v>0</v>
      </c>
      <c r="AB48" s="2" t="s">
        <v>346</v>
      </c>
    </row>
    <row r="49" spans="2:43" ht="18" customHeight="1" thickBot="1">
      <c r="B49" s="489"/>
      <c r="C49" s="490"/>
      <c r="D49" s="490"/>
      <c r="E49" s="490"/>
      <c r="F49" s="491"/>
      <c r="G49" s="506"/>
      <c r="H49" s="507"/>
      <c r="I49" s="511"/>
      <c r="J49" s="512"/>
      <c r="K49" s="512"/>
      <c r="L49" s="512"/>
      <c r="M49" s="512"/>
      <c r="N49" s="512"/>
      <c r="O49" s="512"/>
      <c r="P49" s="513"/>
      <c r="Q49" s="237"/>
      <c r="S49" s="4" t="s">
        <v>101</v>
      </c>
      <c r="T49" s="2"/>
      <c r="V49" s="4" t="s">
        <v>329</v>
      </c>
      <c r="W49" s="88">
        <v>8</v>
      </c>
      <c r="X49" s="184" t="s">
        <v>213</v>
      </c>
      <c r="Y49" s="184" t="s">
        <v>86</v>
      </c>
      <c r="Z49" s="83" t="str">
        <f>9&amp;$Y$40</f>
        <v>9Xén</v>
      </c>
      <c r="AA49" s="83">
        <f t="shared" si="7"/>
        <v>0</v>
      </c>
      <c r="AB49" s="2" t="s">
        <v>347</v>
      </c>
    </row>
    <row r="50" spans="2:43" ht="30.75" customHeight="1">
      <c r="B50" s="52" t="s">
        <v>80</v>
      </c>
      <c r="C50" s="148" t="s">
        <v>355</v>
      </c>
      <c r="D50" s="26" t="s">
        <v>96</v>
      </c>
      <c r="E50" s="343" t="s">
        <v>97</v>
      </c>
      <c r="F50" s="492"/>
      <c r="G50" s="343" t="s">
        <v>378</v>
      </c>
      <c r="H50" s="492"/>
      <c r="I50" s="210" t="s">
        <v>359</v>
      </c>
      <c r="J50" s="26" t="s">
        <v>360</v>
      </c>
      <c r="K50" s="211" t="s">
        <v>361</v>
      </c>
      <c r="L50" s="212" t="s">
        <v>362</v>
      </c>
      <c r="M50" s="211" t="s">
        <v>363</v>
      </c>
      <c r="N50" s="211" t="s">
        <v>364</v>
      </c>
      <c r="O50" s="343" t="s">
        <v>99</v>
      </c>
      <c r="P50" s="344"/>
      <c r="Q50" s="232"/>
      <c r="S50" s="4" t="s">
        <v>102</v>
      </c>
      <c r="T50" s="2"/>
      <c r="W50" s="88">
        <v>9</v>
      </c>
      <c r="X50" s="184" t="s">
        <v>219</v>
      </c>
      <c r="Y50" s="184" t="s">
        <v>332</v>
      </c>
      <c r="Z50" s="83" t="str">
        <f>10&amp;$Y$40</f>
        <v>10Xén</v>
      </c>
      <c r="AA50" s="83">
        <f t="shared" si="7"/>
        <v>0</v>
      </c>
    </row>
    <row r="51" spans="2:43" ht="27.75" customHeight="1">
      <c r="B51" s="22">
        <v>1</v>
      </c>
      <c r="C51" s="163" t="s">
        <v>100</v>
      </c>
      <c r="D51" s="27"/>
      <c r="E51" s="493" t="str">
        <f>D26</f>
        <v>Duplex</v>
      </c>
      <c r="F51" s="494"/>
      <c r="G51" s="499"/>
      <c r="H51" s="500"/>
      <c r="I51" s="28"/>
      <c r="J51" s="29"/>
      <c r="K51" s="213" t="e">
        <f>I48*D27*E27*I51/1000/10^6</f>
        <v>#VALUE!</v>
      </c>
      <c r="L51" s="29" t="s">
        <v>278</v>
      </c>
      <c r="M51" s="31"/>
      <c r="N51" s="31"/>
      <c r="O51" s="101"/>
      <c r="P51" s="32"/>
      <c r="Q51" s="238"/>
      <c r="S51" s="4" t="s">
        <v>103</v>
      </c>
      <c r="T51" s="2"/>
      <c r="W51" s="88">
        <v>10</v>
      </c>
      <c r="X51" s="184" t="s">
        <v>90</v>
      </c>
      <c r="Y51" s="184" t="s">
        <v>348</v>
      </c>
      <c r="Z51" s="83"/>
      <c r="AA51" s="84"/>
    </row>
    <row r="52" spans="2:43" ht="27.75" customHeight="1">
      <c r="B52" s="22">
        <v>2</v>
      </c>
      <c r="C52" s="33"/>
      <c r="D52" s="34"/>
      <c r="E52" s="495"/>
      <c r="F52" s="496"/>
      <c r="G52" s="497"/>
      <c r="H52" s="498"/>
      <c r="I52" s="35"/>
      <c r="J52" s="29"/>
      <c r="K52" s="200"/>
      <c r="L52" s="30"/>
      <c r="M52" s="31"/>
      <c r="N52" s="31"/>
      <c r="O52" s="101"/>
      <c r="P52" s="32"/>
      <c r="Q52" s="238"/>
      <c r="S52" s="4" t="s">
        <v>104</v>
      </c>
      <c r="T52" s="2"/>
      <c r="W52" s="88"/>
      <c r="X52" s="3"/>
      <c r="Y52" s="184" t="s">
        <v>349</v>
      </c>
      <c r="Z52" s="83"/>
      <c r="AA52" s="84"/>
    </row>
    <row r="53" spans="2:43" ht="27.75" customHeight="1">
      <c r="B53" s="22">
        <v>3</v>
      </c>
      <c r="C53" s="33"/>
      <c r="D53" s="34"/>
      <c r="E53" s="495"/>
      <c r="F53" s="496"/>
      <c r="G53" s="497"/>
      <c r="H53" s="498"/>
      <c r="I53" s="35"/>
      <c r="J53" s="29"/>
      <c r="K53" s="200"/>
      <c r="L53" s="30"/>
      <c r="M53" s="31"/>
      <c r="N53" s="31"/>
      <c r="O53" s="101"/>
      <c r="P53" s="32"/>
      <c r="Q53" s="238"/>
      <c r="S53" s="4" t="s">
        <v>105</v>
      </c>
      <c r="T53" s="2"/>
      <c r="W53" s="88"/>
      <c r="X53" s="184"/>
      <c r="Y53" s="184" t="s">
        <v>219</v>
      </c>
      <c r="Z53" s="83"/>
      <c r="AA53" s="83">
        <f>IFERROR(VLOOKUP($Z53,$V$2:$AC$39,5,FALSE),0)</f>
        <v>0</v>
      </c>
    </row>
    <row r="54" spans="2:43" ht="27.75" customHeight="1">
      <c r="B54" s="24">
        <v>4</v>
      </c>
      <c r="C54" s="33"/>
      <c r="D54" s="34"/>
      <c r="E54" s="497"/>
      <c r="F54" s="498"/>
      <c r="G54" s="497"/>
      <c r="H54" s="498"/>
      <c r="I54" s="35"/>
      <c r="J54" s="29"/>
      <c r="K54" s="200"/>
      <c r="L54" s="30"/>
      <c r="M54" s="31"/>
      <c r="N54" s="31"/>
      <c r="O54" s="101"/>
      <c r="P54" s="32"/>
      <c r="Q54" s="238"/>
      <c r="W54" s="88"/>
      <c r="X54" s="185"/>
      <c r="Y54" s="185" t="s">
        <v>350</v>
      </c>
      <c r="Z54" s="83"/>
      <c r="AA54" s="84"/>
    </row>
    <row r="55" spans="2:43" ht="27.75" customHeight="1" thickBot="1">
      <c r="B55" s="145">
        <v>5</v>
      </c>
      <c r="C55" s="149"/>
      <c r="D55" s="150"/>
      <c r="E55" s="484"/>
      <c r="F55" s="485"/>
      <c r="G55" s="357"/>
      <c r="H55" s="358"/>
      <c r="I55" s="151"/>
      <c r="J55" s="152"/>
      <c r="K55" s="152"/>
      <c r="L55" s="153"/>
      <c r="M55" s="154"/>
      <c r="N55" s="154"/>
      <c r="O55" s="155"/>
      <c r="P55" s="156"/>
      <c r="Q55" s="238"/>
      <c r="W55" s="82"/>
      <c r="X55" s="82"/>
      <c r="Y55" s="185" t="s">
        <v>351</v>
      </c>
      <c r="Z55" s="83"/>
      <c r="AA55" s="84"/>
    </row>
    <row r="56" spans="2:43" ht="15.9" customHeight="1">
      <c r="B56" s="214" t="s">
        <v>384</v>
      </c>
      <c r="C56" s="215"/>
      <c r="D56" s="216"/>
      <c r="E56" s="217"/>
      <c r="F56" s="217"/>
      <c r="G56" s="218"/>
      <c r="H56" s="217"/>
      <c r="I56" s="216"/>
      <c r="J56" s="216"/>
      <c r="K56" s="216"/>
      <c r="W56" s="82"/>
      <c r="X56" s="82"/>
      <c r="Y56" s="185" t="s">
        <v>352</v>
      </c>
      <c r="Z56" s="83"/>
      <c r="AA56" s="83">
        <f>IFERROR(VLOOKUP($Z56,$V$2:$AC$39,5,FALSE),0)</f>
        <v>0</v>
      </c>
    </row>
    <row r="57" spans="2:43" ht="15.9" customHeight="1">
      <c r="B57" s="219"/>
      <c r="C57" s="217"/>
      <c r="D57" s="220"/>
      <c r="E57" s="217"/>
      <c r="F57" s="217"/>
      <c r="G57" s="219"/>
      <c r="H57" s="217"/>
      <c r="I57" s="216"/>
      <c r="J57" s="216"/>
      <c r="K57" s="216"/>
      <c r="W57" s="82"/>
      <c r="X57" s="82"/>
      <c r="Y57" s="185" t="s">
        <v>213</v>
      </c>
      <c r="Z57" s="83"/>
      <c r="AA57" s="83">
        <f>IFERROR(VLOOKUP($Z57,$V$2:$AC$39,5,FALSE),0)</f>
        <v>0</v>
      </c>
    </row>
    <row r="58" spans="2:43" ht="15.9" customHeight="1">
      <c r="B58" s="221" t="s">
        <v>366</v>
      </c>
      <c r="C58" s="222" t="s">
        <v>367</v>
      </c>
      <c r="D58" s="222" t="s">
        <v>368</v>
      </c>
      <c r="E58" s="222" t="s">
        <v>369</v>
      </c>
      <c r="F58" s="222" t="s">
        <v>367</v>
      </c>
      <c r="G58" s="222" t="s">
        <v>368</v>
      </c>
      <c r="H58" s="345" t="s">
        <v>370</v>
      </c>
      <c r="I58" s="346"/>
      <c r="J58" s="345" t="s">
        <v>371</v>
      </c>
      <c r="K58" s="346"/>
      <c r="L58" s="345" t="s">
        <v>383</v>
      </c>
      <c r="M58" s="346"/>
      <c r="N58" s="345" t="s">
        <v>373</v>
      </c>
      <c r="O58" s="347"/>
      <c r="P58" s="346"/>
      <c r="W58" s="82"/>
      <c r="X58" s="82"/>
      <c r="Y58" s="184" t="s">
        <v>90</v>
      </c>
      <c r="Z58" s="83"/>
      <c r="AA58" s="83">
        <f>IFERROR(VLOOKUP($Z58,$V$2:$AC$39,5,FALSE),0)</f>
        <v>0</v>
      </c>
    </row>
    <row r="59" spans="2:43" ht="18.75" customHeight="1">
      <c r="B59" s="223" t="s">
        <v>49</v>
      </c>
      <c r="C59" s="223"/>
      <c r="D59" s="223"/>
      <c r="E59" s="223" t="s">
        <v>75</v>
      </c>
      <c r="F59" s="223"/>
      <c r="G59" s="223"/>
      <c r="H59" s="348"/>
      <c r="I59" s="349"/>
      <c r="J59" s="348"/>
      <c r="K59" s="349"/>
      <c r="L59" s="348"/>
      <c r="M59" s="349"/>
      <c r="N59" s="348"/>
      <c r="O59" s="354"/>
      <c r="P59" s="349"/>
      <c r="S59" s="3"/>
      <c r="T59" s="3"/>
      <c r="U59" s="3"/>
      <c r="V59" s="3"/>
      <c r="W59" s="82"/>
      <c r="X59" s="3"/>
      <c r="Z59" s="3"/>
      <c r="AA59" s="3"/>
      <c r="AB59" s="3"/>
      <c r="AC59" s="3"/>
      <c r="AD59" s="3"/>
      <c r="AE59" s="3"/>
      <c r="AF59" s="3"/>
    </row>
    <row r="60" spans="2:43" ht="18.75" customHeight="1">
      <c r="B60" s="223" t="s">
        <v>374</v>
      </c>
      <c r="C60" s="223"/>
      <c r="D60" s="223"/>
      <c r="E60" s="224" t="s">
        <v>83</v>
      </c>
      <c r="F60" s="223"/>
      <c r="G60" s="223"/>
      <c r="H60" s="350"/>
      <c r="I60" s="351"/>
      <c r="J60" s="350"/>
      <c r="K60" s="351"/>
      <c r="L60" s="350"/>
      <c r="M60" s="351"/>
      <c r="N60" s="350"/>
      <c r="O60" s="355"/>
      <c r="P60" s="351"/>
      <c r="W60" s="3"/>
      <c r="X60" s="85"/>
      <c r="Y60" s="185"/>
      <c r="Z60" s="83"/>
      <c r="AA60" s="83">
        <f t="shared" ref="AA60:AA66" si="8">IFERROR(VLOOKUP($Z60,$V$2:$AC$39,5,FALSE),0)</f>
        <v>0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2:43" ht="18.75" customHeight="1">
      <c r="B61" s="223" t="s">
        <v>375</v>
      </c>
      <c r="C61" s="223"/>
      <c r="D61" s="223"/>
      <c r="E61" s="224" t="s">
        <v>376</v>
      </c>
      <c r="F61" s="223"/>
      <c r="G61" s="223"/>
      <c r="H61" s="350"/>
      <c r="I61" s="351"/>
      <c r="J61" s="350"/>
      <c r="K61" s="351"/>
      <c r="L61" s="350"/>
      <c r="M61" s="351"/>
      <c r="N61" s="350"/>
      <c r="O61" s="355"/>
      <c r="P61" s="351"/>
      <c r="W61" s="85"/>
      <c r="X61" s="85"/>
      <c r="Y61" s="185"/>
      <c r="Z61" s="83"/>
      <c r="AA61" s="83">
        <f t="shared" si="8"/>
        <v>0</v>
      </c>
    </row>
    <row r="62" spans="2:43" ht="18.75" customHeight="1">
      <c r="B62" s="223" t="s">
        <v>87</v>
      </c>
      <c r="C62" s="223"/>
      <c r="D62" s="223"/>
      <c r="E62" s="223" t="s">
        <v>63</v>
      </c>
      <c r="F62" s="223"/>
      <c r="G62" s="223"/>
      <c r="H62" s="352"/>
      <c r="I62" s="353"/>
      <c r="J62" s="352"/>
      <c r="K62" s="353"/>
      <c r="L62" s="352"/>
      <c r="M62" s="353"/>
      <c r="N62" s="352"/>
      <c r="O62" s="356"/>
      <c r="P62" s="353"/>
      <c r="W62" s="85"/>
      <c r="X62" s="85"/>
      <c r="Y62" s="185"/>
      <c r="Z62" s="83"/>
      <c r="AA62" s="83">
        <f t="shared" si="8"/>
        <v>0</v>
      </c>
    </row>
    <row r="63" spans="2:43" ht="15.9" customHeight="1">
      <c r="W63" s="85"/>
      <c r="X63" s="85"/>
      <c r="Y63" s="185"/>
      <c r="Z63" s="83"/>
      <c r="AA63" s="83">
        <f t="shared" si="8"/>
        <v>0</v>
      </c>
    </row>
    <row r="64" spans="2:43" ht="15.9" customHeight="1">
      <c r="W64" s="85"/>
      <c r="X64" s="85"/>
      <c r="Y64" s="185"/>
      <c r="Z64" s="83"/>
      <c r="AA64" s="83">
        <f t="shared" si="8"/>
        <v>0</v>
      </c>
    </row>
    <row r="65" spans="19:27" ht="15.9" customHeight="1">
      <c r="W65" s="85"/>
      <c r="X65" s="82"/>
      <c r="Y65" s="185"/>
      <c r="Z65" s="83"/>
      <c r="AA65" s="83">
        <f t="shared" si="8"/>
        <v>0</v>
      </c>
    </row>
    <row r="66" spans="19:27" ht="15.9" customHeight="1">
      <c r="W66" s="82"/>
      <c r="X66" s="82"/>
      <c r="Y66" s="185"/>
      <c r="Z66" s="83"/>
      <c r="AA66" s="83">
        <f t="shared" si="8"/>
        <v>0</v>
      </c>
    </row>
    <row r="67" spans="19:27" ht="15.9" customHeight="1">
      <c r="S67" s="3"/>
      <c r="T67" s="3"/>
      <c r="U67" s="3"/>
      <c r="V67" s="3"/>
      <c r="W67" s="82"/>
      <c r="X67" s="82"/>
      <c r="Y67" s="185"/>
      <c r="Z67" s="83"/>
      <c r="AA67" s="83"/>
    </row>
    <row r="68" spans="19:27" ht="15.9" customHeight="1">
      <c r="W68" s="82"/>
      <c r="X68" s="82"/>
      <c r="Y68" s="185"/>
      <c r="Z68" s="83"/>
      <c r="AA68" s="84"/>
    </row>
    <row r="69" spans="19:27" ht="15.9" customHeight="1">
      <c r="W69" s="82"/>
      <c r="X69" s="82"/>
      <c r="Y69" s="185"/>
      <c r="Z69" s="83"/>
      <c r="AA69" s="84"/>
    </row>
    <row r="70" spans="19:27" ht="15.9" customHeight="1">
      <c r="W70" s="82"/>
      <c r="X70" s="82"/>
      <c r="Y70" s="185"/>
      <c r="Z70" s="83"/>
      <c r="AA70" s="83">
        <f t="shared" ref="AA70:AA79" si="9">IFERROR(VLOOKUP($Z70,$V$2:$AC$39,5,FALSE),0)</f>
        <v>0</v>
      </c>
    </row>
    <row r="71" spans="19:27" ht="15.9" customHeight="1">
      <c r="W71" s="82"/>
      <c r="X71" s="82"/>
      <c r="Y71" s="185"/>
      <c r="Z71" s="83"/>
      <c r="AA71" s="83">
        <f t="shared" si="9"/>
        <v>0</v>
      </c>
    </row>
    <row r="72" spans="19:27" ht="15.9" customHeight="1">
      <c r="W72" s="82"/>
      <c r="X72" s="82"/>
      <c r="Y72" s="185"/>
      <c r="Z72" s="83"/>
      <c r="AA72" s="83">
        <f t="shared" si="9"/>
        <v>0</v>
      </c>
    </row>
    <row r="73" spans="19:27" ht="15.9" customHeight="1">
      <c r="W73" s="82"/>
      <c r="X73" s="82"/>
      <c r="Y73" s="185"/>
      <c r="Z73" s="83"/>
      <c r="AA73" s="83">
        <f t="shared" si="9"/>
        <v>0</v>
      </c>
    </row>
    <row r="74" spans="19:27" ht="15.9" customHeight="1">
      <c r="W74" s="82"/>
      <c r="X74" s="82"/>
      <c r="Y74" s="185"/>
      <c r="Z74" s="83"/>
      <c r="AA74" s="83">
        <f t="shared" si="9"/>
        <v>0</v>
      </c>
    </row>
    <row r="75" spans="19:27" ht="15.9" customHeight="1">
      <c r="W75" s="82"/>
      <c r="X75" s="82"/>
      <c r="Y75" s="185"/>
      <c r="Z75" s="83"/>
      <c r="AA75" s="83">
        <f t="shared" si="9"/>
        <v>0</v>
      </c>
    </row>
    <row r="76" spans="19:27" ht="15.9" customHeight="1">
      <c r="W76" s="82"/>
      <c r="X76" s="82"/>
      <c r="Y76" s="82"/>
      <c r="Z76" s="83"/>
      <c r="AA76" s="83">
        <f t="shared" si="9"/>
        <v>0</v>
      </c>
    </row>
    <row r="77" spans="19:27" ht="15.9" customHeight="1">
      <c r="W77" s="82"/>
      <c r="X77" s="82"/>
      <c r="Y77" s="82"/>
      <c r="Z77" s="83"/>
      <c r="AA77" s="83">
        <f t="shared" si="9"/>
        <v>0</v>
      </c>
    </row>
    <row r="78" spans="19:27" ht="15.9" customHeight="1">
      <c r="W78" s="82"/>
      <c r="X78" s="82"/>
      <c r="Y78" s="82"/>
      <c r="Z78" s="83"/>
      <c r="AA78" s="83">
        <f t="shared" si="9"/>
        <v>0</v>
      </c>
    </row>
    <row r="79" spans="19:27" ht="15.9" customHeight="1">
      <c r="W79" s="82"/>
      <c r="X79" s="82"/>
      <c r="Y79" s="82"/>
      <c r="Z79" s="83"/>
      <c r="AA79" s="83">
        <f t="shared" si="9"/>
        <v>0</v>
      </c>
    </row>
    <row r="80" spans="19:27" ht="15.9" customHeight="1">
      <c r="W80" s="82"/>
      <c r="X80" s="82"/>
      <c r="Y80" s="82"/>
      <c r="Z80" s="83"/>
      <c r="AA80" s="83"/>
    </row>
    <row r="81" spans="10:27" ht="15.9" customHeight="1">
      <c r="W81" s="82"/>
      <c r="X81" s="82"/>
      <c r="Y81" s="82"/>
      <c r="Z81" s="83"/>
      <c r="AA81" s="83">
        <f t="shared" ref="AA81:AA90" si="10">IFERROR(VLOOKUP($Z81,$V$2:$AC$39,5,FALSE),0)</f>
        <v>0</v>
      </c>
    </row>
    <row r="82" spans="10:27" ht="15.9" customHeight="1">
      <c r="W82" s="82"/>
      <c r="X82" s="82"/>
      <c r="Y82" s="82"/>
      <c r="Z82" s="83"/>
      <c r="AA82" s="83">
        <f t="shared" si="10"/>
        <v>0</v>
      </c>
    </row>
    <row r="83" spans="10:27" ht="15.9" customHeight="1">
      <c r="J83" s="222" t="s">
        <v>370</v>
      </c>
      <c r="K83" s="222" t="s">
        <v>371</v>
      </c>
      <c r="L83" s="222" t="s">
        <v>372</v>
      </c>
      <c r="M83" s="222" t="s">
        <v>373</v>
      </c>
      <c r="W83" s="82"/>
      <c r="X83" s="82"/>
      <c r="Y83" s="82"/>
      <c r="Z83" s="83"/>
      <c r="AA83" s="83">
        <f t="shared" si="10"/>
        <v>0</v>
      </c>
    </row>
    <row r="84" spans="10:27" ht="15.9" customHeight="1">
      <c r="J84" s="225"/>
      <c r="K84" s="225"/>
      <c r="L84" s="225"/>
      <c r="M84" s="225"/>
      <c r="W84" s="82"/>
      <c r="X84" s="82"/>
      <c r="Y84" s="82"/>
      <c r="Z84" s="83"/>
      <c r="AA84" s="83">
        <f t="shared" si="10"/>
        <v>0</v>
      </c>
    </row>
    <row r="85" spans="10:27" ht="15.9" customHeight="1">
      <c r="J85" s="226"/>
      <c r="K85" s="226"/>
      <c r="L85" s="226"/>
      <c r="M85" s="226"/>
      <c r="W85" s="82"/>
      <c r="X85" s="82"/>
      <c r="Y85" s="82"/>
      <c r="Z85" s="83"/>
      <c r="AA85" s="83">
        <f t="shared" si="10"/>
        <v>0</v>
      </c>
    </row>
    <row r="86" spans="10:27" ht="15.9" customHeight="1">
      <c r="J86" s="226"/>
      <c r="K86" s="226"/>
      <c r="L86" s="226"/>
      <c r="M86" s="226"/>
      <c r="W86" s="82"/>
      <c r="X86" s="82"/>
      <c r="Y86" s="82"/>
      <c r="Z86" s="83"/>
      <c r="AA86" s="83">
        <f t="shared" si="10"/>
        <v>0</v>
      </c>
    </row>
    <row r="87" spans="10:27" ht="15.9" customHeight="1">
      <c r="J87" s="227"/>
      <c r="K87" s="227"/>
      <c r="L87" s="227"/>
      <c r="M87" s="227"/>
      <c r="W87" s="82"/>
      <c r="X87" s="82"/>
      <c r="Y87" s="82"/>
      <c r="Z87" s="83"/>
      <c r="AA87" s="83">
        <f t="shared" si="10"/>
        <v>0</v>
      </c>
    </row>
    <row r="88" spans="10:27" ht="15.9" customHeight="1">
      <c r="W88" s="82"/>
      <c r="X88" s="82"/>
      <c r="Y88" s="82"/>
      <c r="Z88" s="83"/>
      <c r="AA88" s="83">
        <f t="shared" si="10"/>
        <v>0</v>
      </c>
    </row>
    <row r="89" spans="10:27" ht="15.9" customHeight="1">
      <c r="W89" s="82"/>
      <c r="X89" s="82"/>
      <c r="Y89" s="82"/>
      <c r="Z89" s="83"/>
      <c r="AA89" s="83">
        <f t="shared" si="10"/>
        <v>0</v>
      </c>
    </row>
    <row r="90" spans="10:27" ht="15.9" customHeight="1">
      <c r="W90" s="82"/>
      <c r="X90" s="82"/>
      <c r="Y90" s="82"/>
      <c r="Z90" s="83"/>
      <c r="AA90" s="83">
        <f t="shared" si="10"/>
        <v>0</v>
      </c>
    </row>
    <row r="91" spans="10:27" ht="15.9" customHeight="1">
      <c r="W91" s="82"/>
      <c r="X91" s="82"/>
      <c r="Y91" s="82"/>
      <c r="Z91" s="83"/>
      <c r="AA91" s="84"/>
    </row>
    <row r="92" spans="10:27" ht="15.9" customHeight="1">
      <c r="W92" s="82"/>
      <c r="X92" s="82"/>
      <c r="Y92" s="85"/>
      <c r="Z92" s="86"/>
      <c r="AA92" s="85"/>
    </row>
    <row r="93" spans="10:27" ht="15.9" customHeight="1">
      <c r="W93" s="82"/>
      <c r="X93" s="82"/>
      <c r="Y93" s="82" t="str">
        <f>C42</f>
        <v>CD6</v>
      </c>
      <c r="Z93" s="83" t="str">
        <f>1&amp;$Y$93</f>
        <v>1CD6</v>
      </c>
      <c r="AA93" s="83">
        <f t="shared" ref="AA93:AA102" si="11">IFERROR(VLOOKUP($Z93,$V$2:$AC$39,5,FALSE),0)</f>
        <v>0</v>
      </c>
    </row>
    <row r="94" spans="10:27" ht="15.9" customHeight="1">
      <c r="W94" s="82"/>
      <c r="X94" s="82"/>
      <c r="Y94" s="82"/>
      <c r="Z94" s="83" t="str">
        <f>2&amp;$Y$93</f>
        <v>2CD6</v>
      </c>
      <c r="AA94" s="83">
        <f t="shared" si="11"/>
        <v>0</v>
      </c>
    </row>
    <row r="95" spans="10:27" ht="15.9" customHeight="1">
      <c r="W95" s="82"/>
      <c r="X95" s="82"/>
      <c r="Y95" s="82"/>
      <c r="Z95" s="83" t="str">
        <f>3&amp;$Y$93</f>
        <v>3CD6</v>
      </c>
      <c r="AA95" s="83">
        <f t="shared" si="11"/>
        <v>0</v>
      </c>
    </row>
    <row r="96" spans="10:27" ht="15.9" customHeight="1">
      <c r="W96" s="82"/>
      <c r="X96" s="82"/>
      <c r="Y96" s="82"/>
      <c r="Z96" s="83" t="str">
        <f>4&amp;$Y$93</f>
        <v>4CD6</v>
      </c>
      <c r="AA96" s="83">
        <f t="shared" si="11"/>
        <v>0</v>
      </c>
    </row>
    <row r="97" spans="23:32" ht="15.9" customHeight="1">
      <c r="W97" s="82"/>
      <c r="X97" s="82"/>
      <c r="Y97" s="82"/>
      <c r="Z97" s="83" t="str">
        <f>5&amp;$Y$93</f>
        <v>5CD6</v>
      </c>
      <c r="AA97" s="83">
        <f t="shared" si="11"/>
        <v>0</v>
      </c>
    </row>
    <row r="98" spans="23:32" ht="15.9" customHeight="1">
      <c r="W98" s="82"/>
      <c r="X98" s="82"/>
      <c r="Y98" s="82"/>
      <c r="Z98" s="83" t="str">
        <f>6&amp;$Y$93</f>
        <v>6CD6</v>
      </c>
      <c r="AA98" s="83">
        <f t="shared" si="11"/>
        <v>0</v>
      </c>
    </row>
    <row r="99" spans="23:32" ht="15.9" customHeight="1">
      <c r="W99" s="82"/>
      <c r="X99" s="82"/>
      <c r="Y99" s="82"/>
      <c r="Z99" s="83" t="str">
        <f>7&amp;$Y$93</f>
        <v>7CD6</v>
      </c>
      <c r="AA99" s="83">
        <f t="shared" si="11"/>
        <v>0</v>
      </c>
    </row>
    <row r="100" spans="23:32" ht="15.9" customHeight="1">
      <c r="W100" s="82"/>
      <c r="X100" s="82"/>
      <c r="Y100" s="82"/>
      <c r="Z100" s="83" t="str">
        <f>8&amp;$Y$93</f>
        <v>8CD6</v>
      </c>
      <c r="AA100" s="83">
        <f t="shared" si="11"/>
        <v>0</v>
      </c>
    </row>
    <row r="101" spans="23:32" ht="15.9" customHeight="1">
      <c r="W101" s="82"/>
      <c r="X101" s="82"/>
      <c r="Y101" s="82"/>
      <c r="Z101" s="83" t="str">
        <f>9&amp;$Y$93</f>
        <v>9CD6</v>
      </c>
      <c r="AA101" s="83">
        <f t="shared" si="11"/>
        <v>0</v>
      </c>
    </row>
    <row r="102" spans="23:32" ht="15.9" customHeight="1">
      <c r="W102" s="82"/>
      <c r="X102" s="82"/>
      <c r="Y102" s="82"/>
      <c r="Z102" s="83" t="str">
        <f>10&amp;$Y$81</f>
        <v>10</v>
      </c>
      <c r="AA102" s="83">
        <f t="shared" si="11"/>
        <v>0</v>
      </c>
    </row>
    <row r="103" spans="23:32" ht="15.9" customHeight="1">
      <c r="W103" s="82"/>
      <c r="X103" s="82"/>
      <c r="Y103" s="85"/>
      <c r="Z103" s="86"/>
      <c r="AA103" s="87"/>
    </row>
    <row r="104" spans="23:32" ht="15.9" customHeight="1">
      <c r="W104" s="82"/>
      <c r="X104" s="82"/>
      <c r="Y104" s="85"/>
      <c r="Z104" s="86"/>
      <c r="AA104" s="87"/>
    </row>
    <row r="105" spans="23:32" ht="15.9" customHeight="1">
      <c r="W105" s="82"/>
      <c r="X105" s="82"/>
      <c r="Y105" s="82" t="str">
        <f>C43</f>
        <v>CD7</v>
      </c>
      <c r="Z105" s="83" t="str">
        <f>1&amp;$Y$105</f>
        <v>1CD7</v>
      </c>
      <c r="AA105" s="83">
        <f>IFERROR(VLOOKUP($Z105,$V$2:$AC$39,5,FALSE),0)</f>
        <v>0</v>
      </c>
    </row>
    <row r="106" spans="23:32" ht="15.9" customHeight="1">
      <c r="W106" s="82"/>
      <c r="X106" s="82"/>
      <c r="Y106" s="82"/>
      <c r="Z106" s="83" t="str">
        <f>2&amp;$Y$105</f>
        <v>2CD7</v>
      </c>
      <c r="AA106" s="83">
        <f>IFERROR(VLOOKUP($Z106,$V$2:$AC$39,5,FALSE),0)</f>
        <v>0</v>
      </c>
    </row>
    <row r="107" spans="23:32" ht="15.9" customHeight="1">
      <c r="W107" s="82"/>
      <c r="X107" s="82"/>
      <c r="Y107" s="82"/>
      <c r="Z107" s="83" t="str">
        <f>3&amp;$Y$105</f>
        <v>3CD7</v>
      </c>
      <c r="AA107" s="83">
        <f>IFERROR(VLOOKUP($Z107,$V$2:$AC$39,5,FALSE),0)</f>
        <v>0</v>
      </c>
    </row>
    <row r="108" spans="23:32" ht="15.9" customHeight="1">
      <c r="W108" s="82"/>
      <c r="X108" s="82"/>
      <c r="Y108" s="82"/>
      <c r="Z108" s="83" t="str">
        <f>4&amp;$Y$105</f>
        <v>4CD7</v>
      </c>
      <c r="AA108" s="83">
        <f>IFERROR(VLOOKUP($Z108,$V$2:$AC$39,5,FALSE),0)</f>
        <v>0</v>
      </c>
    </row>
    <row r="109" spans="23:32" ht="15.9" customHeight="1">
      <c r="W109" s="82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3:32" ht="15.9" customHeight="1">
      <c r="W110" s="82"/>
      <c r="X110" s="82"/>
      <c r="Y110" s="82"/>
      <c r="Z110" s="83" t="str">
        <f>5&amp;$Y$105</f>
        <v>5CD7</v>
      </c>
      <c r="AA110" s="83">
        <f t="shared" ref="AA110:AA115" si="12">IFERROR(VLOOKUP($Z110,$V$2:$AC$39,5,FALSE),0)</f>
        <v>0</v>
      </c>
    </row>
    <row r="111" spans="23:32" ht="15.9" customHeight="1">
      <c r="W111" s="82"/>
      <c r="X111" s="82"/>
      <c r="Y111" s="82"/>
      <c r="Z111" s="83" t="str">
        <f>6&amp;$Y$105</f>
        <v>6CD7</v>
      </c>
      <c r="AA111" s="83">
        <f t="shared" si="12"/>
        <v>0</v>
      </c>
    </row>
    <row r="112" spans="23:32" ht="15.9" customHeight="1">
      <c r="W112" s="82"/>
      <c r="X112" s="82"/>
      <c r="Y112" s="82"/>
      <c r="Z112" s="83" t="str">
        <f>7&amp;$Y$105</f>
        <v>7CD7</v>
      </c>
      <c r="AA112" s="83">
        <f t="shared" si="12"/>
        <v>0</v>
      </c>
    </row>
    <row r="113" spans="23:27" ht="15.9" customHeight="1">
      <c r="W113" s="82"/>
      <c r="X113" s="82"/>
      <c r="Y113" s="82"/>
      <c r="Z113" s="83" t="str">
        <f>8&amp;$Y$105</f>
        <v>8CD7</v>
      </c>
      <c r="AA113" s="83">
        <f t="shared" si="12"/>
        <v>0</v>
      </c>
    </row>
    <row r="114" spans="23:27" ht="15.9" customHeight="1">
      <c r="W114" s="82"/>
      <c r="X114" s="82"/>
      <c r="Y114" s="82"/>
      <c r="Z114" s="83" t="str">
        <f>9&amp;$Y$105</f>
        <v>9CD7</v>
      </c>
      <c r="AA114" s="83">
        <f t="shared" si="12"/>
        <v>0</v>
      </c>
    </row>
    <row r="115" spans="23:27" ht="15.9" customHeight="1">
      <c r="W115" s="82"/>
      <c r="X115" s="82"/>
      <c r="Y115" s="82"/>
      <c r="Z115" s="83" t="str">
        <f>10&amp;$Y$105</f>
        <v>10CD7</v>
      </c>
      <c r="AA115" s="83">
        <f t="shared" si="12"/>
        <v>0</v>
      </c>
    </row>
    <row r="116" spans="23:27" ht="15.9" customHeight="1">
      <c r="Y116" s="36"/>
      <c r="Z116" s="77"/>
      <c r="AA116" s="37"/>
    </row>
    <row r="117" spans="23:27" ht="15.9" customHeight="1">
      <c r="Y117" s="36"/>
      <c r="Z117" s="77"/>
      <c r="AA117" s="37"/>
    </row>
  </sheetData>
  <mergeCells count="105">
    <mergeCell ref="AT27:AT32"/>
    <mergeCell ref="E25:F25"/>
    <mergeCell ref="E27:F27"/>
    <mergeCell ref="E23:F23"/>
    <mergeCell ref="H32:I32"/>
    <mergeCell ref="AX21:AY21"/>
    <mergeCell ref="AU22:AV22"/>
    <mergeCell ref="AX22:AY22"/>
    <mergeCell ref="E22:F22"/>
    <mergeCell ref="E21:F21"/>
    <mergeCell ref="AW24:AY24"/>
    <mergeCell ref="B21:C24"/>
    <mergeCell ref="E24:F24"/>
    <mergeCell ref="C26:C27"/>
    <mergeCell ref="D26:F26"/>
    <mergeCell ref="AU23:AV23"/>
    <mergeCell ref="AX23:AY23"/>
    <mergeCell ref="E55:F55"/>
    <mergeCell ref="B48:F49"/>
    <mergeCell ref="E50:F50"/>
    <mergeCell ref="E51:F51"/>
    <mergeCell ref="E52:F52"/>
    <mergeCell ref="E53:F53"/>
    <mergeCell ref="E54:F54"/>
    <mergeCell ref="G50:H50"/>
    <mergeCell ref="G51:H51"/>
    <mergeCell ref="G52:H52"/>
    <mergeCell ref="G53:H53"/>
    <mergeCell ref="G54:H54"/>
    <mergeCell ref="D30:F30"/>
    <mergeCell ref="B25:B30"/>
    <mergeCell ref="G48:H49"/>
    <mergeCell ref="I48:P49"/>
    <mergeCell ref="H34:I34"/>
    <mergeCell ref="B35:P35"/>
    <mergeCell ref="B13:C13"/>
    <mergeCell ref="D13:F13"/>
    <mergeCell ref="AG13:AH15"/>
    <mergeCell ref="B14:C14"/>
    <mergeCell ref="B15:C15"/>
    <mergeCell ref="D15:F15"/>
    <mergeCell ref="D14:F14"/>
    <mergeCell ref="B47:D47"/>
    <mergeCell ref="E47:P47"/>
    <mergeCell ref="E46:H46"/>
    <mergeCell ref="B20:C20"/>
    <mergeCell ref="B16:C17"/>
    <mergeCell ref="B19:C19"/>
    <mergeCell ref="B18:C18"/>
    <mergeCell ref="D18:F18"/>
    <mergeCell ref="D20:F20"/>
    <mergeCell ref="E19:F19"/>
    <mergeCell ref="J31:K34"/>
    <mergeCell ref="N31:P31"/>
    <mergeCell ref="N33:P33"/>
    <mergeCell ref="N34:P34"/>
    <mergeCell ref="E36:H36"/>
    <mergeCell ref="H33:I33"/>
    <mergeCell ref="E37:H37"/>
    <mergeCell ref="AG5:AH9"/>
    <mergeCell ref="L6:P6"/>
    <mergeCell ref="L7:M7"/>
    <mergeCell ref="B8:C8"/>
    <mergeCell ref="D8:F8"/>
    <mergeCell ref="B12:C12"/>
    <mergeCell ref="D12:F12"/>
    <mergeCell ref="B2:C6"/>
    <mergeCell ref="D2:K6"/>
    <mergeCell ref="L2:P2"/>
    <mergeCell ref="L4:P4"/>
    <mergeCell ref="L5:P5"/>
    <mergeCell ref="B9:C9"/>
    <mergeCell ref="D9:F9"/>
    <mergeCell ref="B10:C10"/>
    <mergeCell ref="D10:F10"/>
    <mergeCell ref="D11:F11"/>
    <mergeCell ref="B31:B33"/>
    <mergeCell ref="C31:D31"/>
    <mergeCell ref="E31:F31"/>
    <mergeCell ref="C32:D32"/>
    <mergeCell ref="E32:F32"/>
    <mergeCell ref="C33:D33"/>
    <mergeCell ref="E33:F33"/>
    <mergeCell ref="H31:I31"/>
    <mergeCell ref="E38:H38"/>
    <mergeCell ref="E39:H39"/>
    <mergeCell ref="E40:H40"/>
    <mergeCell ref="E41:H41"/>
    <mergeCell ref="E42:H42"/>
    <mergeCell ref="E43:H43"/>
    <mergeCell ref="E44:H44"/>
    <mergeCell ref="E45:H45"/>
    <mergeCell ref="C28:C29"/>
    <mergeCell ref="D28:F28"/>
    <mergeCell ref="E29:F29"/>
    <mergeCell ref="O50:P50"/>
    <mergeCell ref="H58:I58"/>
    <mergeCell ref="J58:K58"/>
    <mergeCell ref="L58:M58"/>
    <mergeCell ref="N58:P58"/>
    <mergeCell ref="H59:I62"/>
    <mergeCell ref="J59:K62"/>
    <mergeCell ref="L59:M62"/>
    <mergeCell ref="N59:P62"/>
    <mergeCell ref="G55:H55"/>
  </mergeCells>
  <dataValidations disablePrompts="1" count="7">
    <dataValidation type="list" allowBlank="1" showInputMessage="1" showErrorMessage="1" sqref="D14" xr:uid="{00000000-0002-0000-0100-000000000000}">
      <formula1>$S$22:$S$29</formula1>
    </dataValidation>
    <dataValidation type="list" allowBlank="1" showInputMessage="1" showErrorMessage="1" sqref="I37:I46 P38:P44" xr:uid="{00000000-0002-0000-0100-000001000000}">
      <formula1>$Z$2:$Z$39</formula1>
    </dataValidation>
    <dataValidation type="list" allowBlank="1" showInputMessage="1" showErrorMessage="1" sqref="D26:F26" xr:uid="{00000000-0002-0000-0100-000002000000}">
      <formula1>$AB$40:$AB$50</formula1>
    </dataValidation>
    <dataValidation type="list" allowBlank="1" showInputMessage="1" showErrorMessage="1" sqref="D37:D46" xr:uid="{00000000-0002-0000-0100-000003000000}">
      <formula1>$Y$39:$Y$62</formula1>
    </dataValidation>
    <dataValidation type="list" allowBlank="1" showInputMessage="1" showErrorMessage="1" sqref="D28:F28" xr:uid="{00000000-0002-0000-0100-000004000000}">
      <formula1>$S$32:$S$39</formula1>
    </dataValidation>
    <dataValidation type="list" allowBlank="1" showInputMessage="1" showErrorMessage="1" sqref="C37:C46" xr:uid="{00000000-0002-0000-0100-000005000000}">
      <formula1>$V$40:$V$50</formula1>
    </dataValidation>
    <dataValidation type="list" allowBlank="1" showInputMessage="1" showErrorMessage="1" sqref="C56" xr:uid="{00000000-0002-0000-0100-000006000000}">
      <formula1>$N$47:$N$58</formula1>
    </dataValidation>
  </dataValidations>
  <printOptions horizontalCentered="1"/>
  <pageMargins left="0.7" right="0.7" top="0.5" bottom="0.75" header="0.3" footer="0.3"/>
  <pageSetup paperSize="9" scale="47" orientation="portrait" r:id="rId1"/>
  <rowBreaks count="1" manualBreakCount="1">
    <brk id="65" max="16383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showGridLines="0" tabSelected="1" view="pageBreakPreview" topLeftCell="B2" zoomScale="82" zoomScaleNormal="82" zoomScaleSheetLayoutView="82" workbookViewId="0">
      <selection activeCell="D9" sqref="D9:F9"/>
    </sheetView>
  </sheetViews>
  <sheetFormatPr defaultColWidth="9.109375" defaultRowHeight="15.9" customHeight="1"/>
  <cols>
    <col min="1" max="1" width="2.109375" style="306" hidden="1" customWidth="1"/>
    <col min="2" max="2" width="10.33203125" style="306" customWidth="1"/>
    <col min="3" max="3" width="19.109375" style="306" customWidth="1"/>
    <col min="4" max="4" width="15.33203125" style="306" customWidth="1"/>
    <col min="5" max="5" width="12" style="306" customWidth="1"/>
    <col min="6" max="6" width="11" style="306" customWidth="1"/>
    <col min="7" max="7" width="9.109375" style="306" customWidth="1"/>
    <col min="8" max="8" width="8" style="306" customWidth="1"/>
    <col min="9" max="9" width="12.5546875" style="306" customWidth="1"/>
    <col min="10" max="10" width="9.44140625" style="306" customWidth="1"/>
    <col min="11" max="11" width="19.109375" style="306" customWidth="1"/>
    <col min="12" max="12" width="12.33203125" style="306" customWidth="1"/>
    <col min="13" max="13" width="17.33203125" style="306" customWidth="1"/>
    <col min="14" max="14" width="10.88671875" style="306" customWidth="1"/>
    <col min="15" max="15" width="11.6640625" style="306" customWidth="1"/>
    <col min="16" max="16" width="13.33203125" style="306" customWidth="1"/>
    <col min="17" max="16384" width="9.109375" style="306"/>
  </cols>
  <sheetData>
    <row r="1" spans="1:16" s="304" customFormat="1" ht="15.9" hidden="1" customHeight="1" thickBot="1">
      <c r="A1" s="303">
        <v>1</v>
      </c>
      <c r="B1" s="303">
        <f>A1+1</f>
        <v>2</v>
      </c>
      <c r="C1" s="303">
        <f t="shared" ref="C1:M1" si="0">B1+1</f>
        <v>3</v>
      </c>
      <c r="D1" s="303">
        <f t="shared" si="0"/>
        <v>4</v>
      </c>
      <c r="E1" s="303">
        <f t="shared" si="0"/>
        <v>5</v>
      </c>
      <c r="F1" s="303">
        <f t="shared" si="0"/>
        <v>6</v>
      </c>
      <c r="G1" s="303"/>
      <c r="H1" s="303"/>
      <c r="I1" s="303">
        <f>F1+1</f>
        <v>7</v>
      </c>
      <c r="J1" s="303">
        <f t="shared" si="0"/>
        <v>8</v>
      </c>
      <c r="K1" s="303">
        <f t="shared" si="0"/>
        <v>9</v>
      </c>
      <c r="L1" s="303">
        <f t="shared" si="0"/>
        <v>10</v>
      </c>
      <c r="M1" s="303">
        <f t="shared" si="0"/>
        <v>11</v>
      </c>
      <c r="N1" s="303"/>
      <c r="O1" s="303"/>
      <c r="P1" s="303">
        <f>M1+1</f>
        <v>12</v>
      </c>
    </row>
    <row r="2" spans="1:16" ht="13.5" customHeight="1">
      <c r="A2" s="242"/>
      <c r="B2" s="638"/>
      <c r="C2" s="639"/>
      <c r="D2" s="644" t="s">
        <v>0</v>
      </c>
      <c r="E2" s="645"/>
      <c r="F2" s="645"/>
      <c r="G2" s="645"/>
      <c r="H2" s="645"/>
      <c r="I2" s="645"/>
      <c r="J2" s="645"/>
      <c r="K2" s="646"/>
      <c r="L2" s="653" t="s">
        <v>394</v>
      </c>
      <c r="M2" s="654"/>
      <c r="N2" s="654"/>
      <c r="O2" s="654"/>
      <c r="P2" s="654"/>
    </row>
    <row r="3" spans="1:16" ht="13.5" customHeight="1">
      <c r="A3" s="242"/>
      <c r="B3" s="640"/>
      <c r="C3" s="641"/>
      <c r="D3" s="647"/>
      <c r="E3" s="648"/>
      <c r="F3" s="648"/>
      <c r="G3" s="648"/>
      <c r="H3" s="648"/>
      <c r="I3" s="648"/>
      <c r="J3" s="648"/>
      <c r="K3" s="649"/>
      <c r="L3" s="294" t="s">
        <v>2</v>
      </c>
      <c r="M3" s="295" t="s">
        <v>3</v>
      </c>
      <c r="N3" s="295"/>
      <c r="O3" s="295"/>
      <c r="P3" s="301"/>
    </row>
    <row r="4" spans="1:16" ht="13.5" customHeight="1">
      <c r="A4" s="242"/>
      <c r="B4" s="640"/>
      <c r="C4" s="641"/>
      <c r="D4" s="647"/>
      <c r="E4" s="648"/>
      <c r="F4" s="648"/>
      <c r="G4" s="648"/>
      <c r="H4" s="648"/>
      <c r="I4" s="648"/>
      <c r="J4" s="648"/>
      <c r="K4" s="649"/>
      <c r="L4" s="407" t="s">
        <v>4</v>
      </c>
      <c r="M4" s="408"/>
      <c r="N4" s="408"/>
      <c r="O4" s="408"/>
      <c r="P4" s="408"/>
    </row>
    <row r="5" spans="1:16" ht="13.5" customHeight="1">
      <c r="A5" s="242"/>
      <c r="B5" s="640"/>
      <c r="C5" s="641"/>
      <c r="D5" s="647"/>
      <c r="E5" s="648"/>
      <c r="F5" s="648"/>
      <c r="G5" s="648"/>
      <c r="H5" s="648"/>
      <c r="I5" s="648"/>
      <c r="J5" s="648"/>
      <c r="K5" s="649"/>
      <c r="L5" s="655" t="s">
        <v>5</v>
      </c>
      <c r="M5" s="656"/>
      <c r="N5" s="656"/>
      <c r="O5" s="656"/>
      <c r="P5" s="656"/>
    </row>
    <row r="6" spans="1:16" ht="14.25" customHeight="1">
      <c r="A6" s="242"/>
      <c r="B6" s="642"/>
      <c r="C6" s="643"/>
      <c r="D6" s="650"/>
      <c r="E6" s="651"/>
      <c r="F6" s="651"/>
      <c r="G6" s="651"/>
      <c r="H6" s="651"/>
      <c r="I6" s="651"/>
      <c r="J6" s="651"/>
      <c r="K6" s="652"/>
      <c r="L6" s="569" t="s">
        <v>6</v>
      </c>
      <c r="M6" s="570"/>
      <c r="N6" s="570"/>
      <c r="O6" s="570"/>
      <c r="P6" s="570"/>
    </row>
    <row r="7" spans="1:16" ht="32.25" customHeight="1" thickBot="1">
      <c r="A7" s="242"/>
      <c r="B7" s="321" t="s">
        <v>7</v>
      </c>
      <c r="C7" s="255"/>
      <c r="D7" s="255"/>
      <c r="E7" s="255"/>
      <c r="F7" s="255"/>
      <c r="G7" s="255"/>
      <c r="H7" s="255"/>
      <c r="I7" s="255"/>
      <c r="J7" s="255"/>
      <c r="K7" s="322" t="s">
        <v>8</v>
      </c>
      <c r="L7" s="571">
        <f ca="1">TODAY()</f>
        <v>45754</v>
      </c>
      <c r="M7" s="571"/>
      <c r="N7" s="307"/>
      <c r="O7" s="307"/>
      <c r="P7" s="255"/>
    </row>
    <row r="8" spans="1:16" ht="28.5" customHeight="1" thickBot="1">
      <c r="A8" s="242"/>
      <c r="B8" s="619" t="s">
        <v>400</v>
      </c>
      <c r="C8" s="620"/>
      <c r="D8" s="621"/>
      <c r="E8" s="621"/>
      <c r="F8" s="622"/>
      <c r="G8" s="247"/>
      <c r="H8" s="247"/>
      <c r="I8" s="255"/>
      <c r="J8" s="255"/>
      <c r="K8" s="255"/>
      <c r="L8" s="255"/>
      <c r="M8" s="255"/>
      <c r="N8" s="255"/>
      <c r="O8" s="255"/>
      <c r="P8" s="323"/>
    </row>
    <row r="9" spans="1:16" ht="28.5" customHeight="1">
      <c r="A9" s="242"/>
      <c r="B9" s="619" t="s">
        <v>407</v>
      </c>
      <c r="C9" s="620"/>
      <c r="D9" s="629"/>
      <c r="E9" s="630"/>
      <c r="F9" s="631"/>
      <c r="G9" s="241"/>
      <c r="H9" s="241"/>
      <c r="I9" s="255"/>
      <c r="J9" s="255"/>
      <c r="K9" s="255"/>
      <c r="L9" s="255"/>
      <c r="M9" s="255"/>
      <c r="N9" s="255"/>
      <c r="O9" s="255"/>
      <c r="P9" s="324"/>
    </row>
    <row r="10" spans="1:16" ht="28.5" customHeight="1">
      <c r="A10" s="242"/>
      <c r="B10" s="623" t="s">
        <v>9</v>
      </c>
      <c r="C10" s="624"/>
      <c r="D10" s="632"/>
      <c r="E10" s="632"/>
      <c r="F10" s="633"/>
      <c r="G10" s="241"/>
      <c r="H10" s="241"/>
      <c r="I10" s="255"/>
      <c r="J10" s="255"/>
      <c r="K10" s="255"/>
      <c r="L10" s="255"/>
      <c r="M10" s="255"/>
      <c r="N10" s="255"/>
      <c r="O10" s="255"/>
      <c r="P10" s="324"/>
    </row>
    <row r="11" spans="1:16" ht="28.5" customHeight="1">
      <c r="A11" s="242"/>
      <c r="B11" s="298" t="s">
        <v>11</v>
      </c>
      <c r="C11" s="299"/>
      <c r="D11" s="634"/>
      <c r="E11" s="634"/>
      <c r="F11" s="635"/>
      <c r="G11" s="241"/>
      <c r="H11" s="241"/>
      <c r="I11" s="255"/>
      <c r="J11" s="255"/>
      <c r="K11" s="255"/>
      <c r="L11" s="255"/>
      <c r="M11" s="255"/>
      <c r="N11" s="255"/>
      <c r="O11" s="255"/>
      <c r="P11" s="324"/>
    </row>
    <row r="12" spans="1:16" ht="28.5" customHeight="1">
      <c r="A12" s="242"/>
      <c r="B12" s="636" t="s">
        <v>419</v>
      </c>
      <c r="C12" s="637"/>
      <c r="D12" s="632"/>
      <c r="E12" s="632"/>
      <c r="F12" s="633"/>
      <c r="G12" s="241"/>
      <c r="H12" s="241"/>
      <c r="I12" s="255"/>
      <c r="J12" s="255"/>
      <c r="K12" s="255"/>
      <c r="L12" s="255"/>
      <c r="M12" s="255"/>
      <c r="N12" s="255"/>
      <c r="O12" s="255"/>
      <c r="P12" s="324"/>
    </row>
    <row r="13" spans="1:16" ht="28.5" customHeight="1">
      <c r="A13" s="242"/>
      <c r="B13" s="636" t="s">
        <v>420</v>
      </c>
      <c r="C13" s="637"/>
      <c r="D13" s="632"/>
      <c r="E13" s="632"/>
      <c r="F13" s="633"/>
      <c r="G13" s="241"/>
      <c r="H13" s="241"/>
      <c r="I13" s="255"/>
      <c r="J13" s="255"/>
      <c r="K13" s="255"/>
      <c r="L13" s="255"/>
      <c r="M13" s="255"/>
      <c r="N13" s="255"/>
      <c r="O13" s="255"/>
      <c r="P13" s="324"/>
    </row>
    <row r="14" spans="1:16" ht="28.5" customHeight="1">
      <c r="A14" s="242"/>
      <c r="B14" s="623" t="s">
        <v>402</v>
      </c>
      <c r="C14" s="624"/>
      <c r="D14" s="632"/>
      <c r="E14" s="632"/>
      <c r="F14" s="633"/>
      <c r="G14" s="243"/>
      <c r="H14" s="243"/>
      <c r="I14" s="255"/>
      <c r="J14" s="255"/>
      <c r="K14" s="255"/>
      <c r="L14" s="255"/>
      <c r="M14" s="255"/>
      <c r="N14" s="255"/>
      <c r="O14" s="255"/>
      <c r="P14" s="324"/>
    </row>
    <row r="15" spans="1:16" ht="28.5" customHeight="1">
      <c r="A15" s="242"/>
      <c r="B15" s="298" t="s">
        <v>401</v>
      </c>
      <c r="C15" s="299"/>
      <c r="D15" s="657"/>
      <c r="E15" s="657"/>
      <c r="F15" s="658"/>
      <c r="G15" s="241"/>
      <c r="H15" s="241"/>
      <c r="I15" s="255"/>
      <c r="J15" s="255"/>
      <c r="K15" s="255"/>
      <c r="L15" s="255"/>
      <c r="M15" s="255"/>
      <c r="N15" s="255"/>
      <c r="O15" s="255"/>
      <c r="P15" s="324"/>
    </row>
    <row r="16" spans="1:16" ht="28.5" customHeight="1">
      <c r="A16" s="242"/>
      <c r="B16" s="623" t="s">
        <v>408</v>
      </c>
      <c r="C16" s="624"/>
      <c r="D16" s="625"/>
      <c r="E16" s="625"/>
      <c r="F16" s="626"/>
      <c r="G16" s="243"/>
      <c r="H16" s="243"/>
      <c r="I16" s="255"/>
      <c r="J16" s="255"/>
      <c r="K16" s="255"/>
      <c r="L16" s="255"/>
      <c r="M16" s="255"/>
      <c r="N16" s="255"/>
      <c r="O16" s="255"/>
      <c r="P16" s="324"/>
    </row>
    <row r="17" spans="1:16" ht="28.5" customHeight="1">
      <c r="A17" s="242"/>
      <c r="B17" s="623" t="s">
        <v>403</v>
      </c>
      <c r="C17" s="624"/>
      <c r="D17" s="625"/>
      <c r="E17" s="625"/>
      <c r="F17" s="626"/>
      <c r="G17" s="244"/>
      <c r="H17" s="244"/>
      <c r="I17" s="255"/>
      <c r="J17" s="255"/>
      <c r="K17" s="255"/>
      <c r="L17" s="255"/>
      <c r="M17" s="255"/>
      <c r="N17" s="255"/>
      <c r="O17" s="255"/>
      <c r="P17" s="323"/>
    </row>
    <row r="18" spans="1:16" ht="28.5" customHeight="1">
      <c r="A18" s="242"/>
      <c r="B18" s="623" t="s">
        <v>299</v>
      </c>
      <c r="C18" s="624"/>
      <c r="D18" s="627"/>
      <c r="E18" s="627"/>
      <c r="F18" s="628"/>
      <c r="G18" s="245"/>
      <c r="H18" s="245"/>
      <c r="I18" s="246"/>
      <c r="J18" s="246"/>
      <c r="K18" s="246"/>
      <c r="L18" s="246"/>
      <c r="M18" s="246"/>
      <c r="N18" s="246"/>
      <c r="O18" s="246"/>
      <c r="P18" s="325"/>
    </row>
    <row r="19" spans="1:16" ht="34.5" customHeight="1">
      <c r="A19" s="242"/>
      <c r="B19" s="683" t="s">
        <v>21</v>
      </c>
      <c r="C19" s="684"/>
      <c r="D19" s="333" t="s">
        <v>409</v>
      </c>
      <c r="E19" s="334" t="s">
        <v>410</v>
      </c>
      <c r="F19" s="335" t="s">
        <v>411</v>
      </c>
      <c r="G19" s="247"/>
      <c r="H19" s="247"/>
      <c r="I19" s="246"/>
      <c r="J19" s="246"/>
      <c r="K19" s="246"/>
      <c r="L19" s="246"/>
      <c r="M19" s="246"/>
      <c r="N19" s="246"/>
      <c r="O19" s="246"/>
      <c r="P19" s="325"/>
    </row>
    <row r="20" spans="1:16" s="305" customFormat="1" ht="28.5" customHeight="1">
      <c r="A20" s="242"/>
      <c r="B20" s="685"/>
      <c r="C20" s="686"/>
      <c r="D20" s="296"/>
      <c r="E20" s="248"/>
      <c r="F20" s="249"/>
      <c r="G20" s="244"/>
      <c r="H20" s="250"/>
      <c r="I20" s="246"/>
      <c r="J20" s="246"/>
      <c r="K20" s="246"/>
      <c r="L20" s="246"/>
      <c r="M20" s="246"/>
      <c r="N20" s="246"/>
      <c r="O20" s="246"/>
      <c r="P20" s="325"/>
    </row>
    <row r="21" spans="1:16" s="305" customFormat="1" ht="28.5" customHeight="1">
      <c r="A21" s="242"/>
      <c r="B21" s="636" t="s">
        <v>41</v>
      </c>
      <c r="C21" s="637"/>
      <c r="D21" s="659"/>
      <c r="E21" s="659"/>
      <c r="F21" s="660"/>
      <c r="G21" s="244"/>
      <c r="H21" s="250"/>
      <c r="I21" s="246"/>
      <c r="J21" s="246"/>
      <c r="K21" s="246"/>
      <c r="L21" s="246"/>
      <c r="M21" s="246"/>
      <c r="N21" s="246"/>
      <c r="O21" s="246"/>
      <c r="P21" s="325"/>
    </row>
    <row r="22" spans="1:16" s="305" customFormat="1" ht="28.5" customHeight="1">
      <c r="A22" s="242"/>
      <c r="B22" s="298" t="s">
        <v>405</v>
      </c>
      <c r="C22" s="299"/>
      <c r="D22" s="659" t="s">
        <v>404</v>
      </c>
      <c r="E22" s="659"/>
      <c r="F22" s="660"/>
      <c r="G22" s="244"/>
      <c r="H22" s="250"/>
      <c r="I22" s="246"/>
      <c r="J22" s="246"/>
      <c r="K22" s="246"/>
      <c r="L22" s="246"/>
      <c r="M22" s="246"/>
      <c r="N22" s="246"/>
      <c r="O22" s="246"/>
      <c r="P22" s="325"/>
    </row>
    <row r="23" spans="1:16" s="305" customFormat="1" ht="28.5" customHeight="1">
      <c r="A23" s="242"/>
      <c r="B23" s="636" t="s">
        <v>399</v>
      </c>
      <c r="C23" s="637"/>
      <c r="D23" s="296"/>
      <c r="E23" s="682"/>
      <c r="F23" s="660"/>
      <c r="G23" s="247"/>
      <c r="H23" s="247"/>
      <c r="I23" s="246"/>
      <c r="J23" s="246"/>
      <c r="K23" s="246"/>
      <c r="L23" s="246"/>
      <c r="M23" s="246"/>
      <c r="N23" s="246"/>
      <c r="O23" s="246"/>
      <c r="P23" s="325"/>
    </row>
    <row r="24" spans="1:16" s="305" customFormat="1" ht="19.5" customHeight="1">
      <c r="A24" s="242"/>
      <c r="B24" s="636" t="s">
        <v>406</v>
      </c>
      <c r="C24" s="637"/>
      <c r="D24" s="687"/>
      <c r="E24" s="687"/>
      <c r="F24" s="688"/>
      <c r="G24" s="251"/>
      <c r="H24" s="251"/>
      <c r="I24" s="246"/>
      <c r="J24" s="246"/>
      <c r="K24" s="246"/>
      <c r="L24" s="246"/>
      <c r="M24" s="246"/>
      <c r="N24" s="246"/>
      <c r="O24" s="246"/>
      <c r="P24" s="325"/>
    </row>
    <row r="25" spans="1:16" s="305" customFormat="1" ht="20.25" customHeight="1">
      <c r="A25" s="242"/>
      <c r="B25" s="663" t="s">
        <v>44</v>
      </c>
      <c r="C25" s="664"/>
      <c r="D25" s="297" t="s">
        <v>292</v>
      </c>
      <c r="E25" s="669"/>
      <c r="F25" s="670"/>
      <c r="G25" s="251"/>
      <c r="H25" s="251"/>
      <c r="I25" s="246"/>
      <c r="J25" s="246"/>
      <c r="K25" s="246"/>
      <c r="L25" s="246"/>
      <c r="M25" s="246"/>
      <c r="N25" s="246"/>
      <c r="O25" s="246"/>
      <c r="P25" s="325"/>
    </row>
    <row r="26" spans="1:16" s="305" customFormat="1" ht="20.25" customHeight="1">
      <c r="A26" s="242"/>
      <c r="B26" s="665"/>
      <c r="C26" s="666"/>
      <c r="D26" s="297" t="s">
        <v>293</v>
      </c>
      <c r="E26" s="669"/>
      <c r="F26" s="670"/>
      <c r="G26" s="252"/>
      <c r="H26" s="252"/>
      <c r="I26" s="246"/>
      <c r="J26" s="246"/>
      <c r="K26" s="246"/>
      <c r="L26" s="246"/>
      <c r="M26" s="246"/>
      <c r="N26" s="246"/>
      <c r="O26" s="246"/>
      <c r="P26" s="325"/>
    </row>
    <row r="27" spans="1:16" s="305" customFormat="1" ht="20.25" customHeight="1">
      <c r="A27" s="242"/>
      <c r="B27" s="665"/>
      <c r="C27" s="666"/>
      <c r="D27" s="297" t="s">
        <v>316</v>
      </c>
      <c r="E27" s="671"/>
      <c r="F27" s="672"/>
      <c r="G27" s="246"/>
      <c r="H27" s="246"/>
      <c r="I27" s="246"/>
      <c r="J27" s="246"/>
      <c r="K27" s="246"/>
      <c r="L27" s="246"/>
      <c r="M27" s="246"/>
      <c r="N27" s="246"/>
      <c r="O27" s="246"/>
      <c r="P27" s="325"/>
    </row>
    <row r="28" spans="1:16" s="305" customFormat="1" ht="20.25" customHeight="1">
      <c r="A28" s="242"/>
      <c r="B28" s="667"/>
      <c r="C28" s="668"/>
      <c r="D28" s="297" t="s">
        <v>55</v>
      </c>
      <c r="E28" s="671"/>
      <c r="F28" s="672"/>
      <c r="G28" s="317" t="s">
        <v>51</v>
      </c>
      <c r="H28" s="246"/>
      <c r="I28" s="246"/>
      <c r="J28" s="246"/>
      <c r="K28" s="246"/>
      <c r="L28" s="246"/>
      <c r="M28" s="246"/>
      <c r="N28" s="246"/>
      <c r="O28" s="246"/>
      <c r="P28" s="325"/>
    </row>
    <row r="29" spans="1:16" s="305" customFormat="1" ht="23.25" customHeight="1">
      <c r="A29" s="242"/>
      <c r="B29" s="673" t="s">
        <v>297</v>
      </c>
      <c r="C29" s="320" t="s">
        <v>298</v>
      </c>
      <c r="D29" s="253" t="s">
        <v>22</v>
      </c>
      <c r="E29" s="676" t="s">
        <v>23</v>
      </c>
      <c r="F29" s="677"/>
      <c r="G29" s="689"/>
      <c r="H29" s="689"/>
      <c r="I29" s="689"/>
      <c r="J29" s="689"/>
      <c r="K29" s="689"/>
      <c r="L29" s="689"/>
      <c r="M29" s="689"/>
      <c r="N29" s="689"/>
      <c r="O29" s="689"/>
      <c r="P29" s="690"/>
    </row>
    <row r="30" spans="1:16" s="305" customFormat="1" ht="23.25" customHeight="1">
      <c r="A30" s="242"/>
      <c r="B30" s="674"/>
      <c r="C30" s="678" t="s">
        <v>295</v>
      </c>
      <c r="D30" s="659"/>
      <c r="E30" s="659"/>
      <c r="F30" s="660"/>
      <c r="G30" s="689"/>
      <c r="H30" s="689"/>
      <c r="I30" s="689"/>
      <c r="J30" s="689"/>
      <c r="K30" s="689"/>
      <c r="L30" s="689"/>
      <c r="M30" s="689"/>
      <c r="N30" s="689"/>
      <c r="O30" s="689"/>
      <c r="P30" s="690"/>
    </row>
    <row r="31" spans="1:16" s="305" customFormat="1" ht="23.25" customHeight="1">
      <c r="A31" s="242"/>
      <c r="B31" s="674"/>
      <c r="C31" s="679"/>
      <c r="D31" s="254">
        <f>D23+E27+E28</f>
        <v>0</v>
      </c>
      <c r="E31" s="680">
        <f>E23+E25+E26</f>
        <v>0</v>
      </c>
      <c r="F31" s="681"/>
      <c r="G31" s="689"/>
      <c r="H31" s="689"/>
      <c r="I31" s="689"/>
      <c r="J31" s="689"/>
      <c r="K31" s="689"/>
      <c r="L31" s="689"/>
      <c r="M31" s="689"/>
      <c r="N31" s="689"/>
      <c r="O31" s="689"/>
      <c r="P31" s="690"/>
    </row>
    <row r="32" spans="1:16" s="305" customFormat="1" ht="23.25" customHeight="1">
      <c r="A32" s="242"/>
      <c r="B32" s="675"/>
      <c r="C32" s="302" t="s">
        <v>357</v>
      </c>
      <c r="D32" s="576"/>
      <c r="E32" s="577"/>
      <c r="F32" s="578"/>
      <c r="G32" s="691"/>
      <c r="H32" s="691"/>
      <c r="I32" s="691"/>
      <c r="J32" s="691"/>
      <c r="K32" s="691"/>
      <c r="L32" s="691"/>
      <c r="M32" s="691"/>
      <c r="N32" s="691"/>
      <c r="O32" s="691"/>
      <c r="P32" s="692"/>
    </row>
    <row r="33" spans="1:16" s="305" customFormat="1" ht="18.75" customHeight="1">
      <c r="A33" s="242"/>
      <c r="B33" s="673" t="s">
        <v>398</v>
      </c>
      <c r="C33" s="559" t="s">
        <v>296</v>
      </c>
      <c r="D33" s="576"/>
      <c r="E33" s="577"/>
      <c r="F33" s="577"/>
      <c r="G33" s="529" t="s">
        <v>413</v>
      </c>
      <c r="H33" s="529"/>
      <c r="I33" s="338"/>
      <c r="J33" s="329" t="s">
        <v>422</v>
      </c>
      <c r="K33" s="529" t="s">
        <v>416</v>
      </c>
      <c r="L33" s="529"/>
      <c r="M33" s="330"/>
      <c r="N33" s="329" t="s">
        <v>422</v>
      </c>
      <c r="O33" s="257" t="s">
        <v>417</v>
      </c>
      <c r="P33" s="342"/>
    </row>
    <row r="34" spans="1:16" s="305" customFormat="1" ht="30.75" customHeight="1">
      <c r="A34" s="242"/>
      <c r="B34" s="674"/>
      <c r="C34" s="584"/>
      <c r="D34" s="254"/>
      <c r="E34" s="661"/>
      <c r="F34" s="662"/>
      <c r="G34" s="556" t="s">
        <v>414</v>
      </c>
      <c r="H34" s="556"/>
      <c r="I34" s="338"/>
      <c r="J34" s="329" t="s">
        <v>422</v>
      </c>
      <c r="K34" s="529" t="s">
        <v>415</v>
      </c>
      <c r="L34" s="529"/>
      <c r="M34" s="330"/>
      <c r="N34" s="329" t="s">
        <v>422</v>
      </c>
      <c r="O34" s="257" t="s">
        <v>417</v>
      </c>
      <c r="P34" s="330"/>
    </row>
    <row r="35" spans="1:16" s="305" customFormat="1" ht="22.5" customHeight="1">
      <c r="A35" s="242"/>
      <c r="B35" s="293"/>
      <c r="C35" s="302" t="s">
        <v>357</v>
      </c>
      <c r="D35" s="576" t="s">
        <v>358</v>
      </c>
      <c r="E35" s="577"/>
      <c r="F35" s="578"/>
      <c r="G35" s="319" t="s">
        <v>61</v>
      </c>
      <c r="H35" s="584" t="s">
        <v>312</v>
      </c>
      <c r="I35" s="585"/>
      <c r="J35" s="567" t="s">
        <v>385</v>
      </c>
      <c r="K35" s="568"/>
      <c r="L35" s="565" t="s">
        <v>390</v>
      </c>
      <c r="M35" s="563" t="s">
        <v>391</v>
      </c>
      <c r="N35" s="564"/>
      <c r="O35" s="566" t="s">
        <v>397</v>
      </c>
      <c r="P35" s="582" t="s">
        <v>396</v>
      </c>
    </row>
    <row r="36" spans="1:16" s="305" customFormat="1" ht="28.5" customHeight="1">
      <c r="A36" s="242"/>
      <c r="B36" s="604" t="s">
        <v>58</v>
      </c>
      <c r="C36" s="555" t="s">
        <v>64</v>
      </c>
      <c r="D36" s="555"/>
      <c r="E36" s="555" t="s">
        <v>65</v>
      </c>
      <c r="F36" s="555"/>
      <c r="G36" s="256" t="s">
        <v>66</v>
      </c>
      <c r="H36" s="579" t="s">
        <v>312</v>
      </c>
      <c r="I36" s="580"/>
      <c r="J36" s="300" t="s">
        <v>386</v>
      </c>
      <c r="K36" s="300" t="s">
        <v>387</v>
      </c>
      <c r="L36" s="566"/>
      <c r="M36" s="257" t="s">
        <v>386</v>
      </c>
      <c r="N36" s="328" t="s">
        <v>387</v>
      </c>
      <c r="O36" s="581"/>
      <c r="P36" s="583"/>
    </row>
    <row r="37" spans="1:16" s="305" customFormat="1" ht="20.25" customHeight="1">
      <c r="A37" s="242"/>
      <c r="B37" s="605"/>
      <c r="C37" s="601" t="s">
        <v>69</v>
      </c>
      <c r="D37" s="602"/>
      <c r="E37" s="601" t="s">
        <v>70</v>
      </c>
      <c r="F37" s="602"/>
      <c r="G37" s="256" t="s">
        <v>71</v>
      </c>
      <c r="H37" s="555" t="s">
        <v>312</v>
      </c>
      <c r="I37" s="601"/>
      <c r="J37" s="572"/>
      <c r="K37" s="574"/>
      <c r="L37" s="572"/>
      <c r="M37" s="589"/>
      <c r="N37" s="559"/>
      <c r="O37" s="559"/>
      <c r="P37" s="561"/>
    </row>
    <row r="38" spans="1:16" s="305" customFormat="1" ht="20.25" customHeight="1" thickBot="1">
      <c r="A38" s="242"/>
      <c r="B38" s="693"/>
      <c r="C38" s="694"/>
      <c r="D38" s="695"/>
      <c r="E38" s="696"/>
      <c r="F38" s="695"/>
      <c r="G38" s="258" t="s">
        <v>74</v>
      </c>
      <c r="H38" s="557" t="s">
        <v>312</v>
      </c>
      <c r="I38" s="558"/>
      <c r="J38" s="573"/>
      <c r="K38" s="575"/>
      <c r="L38" s="573"/>
      <c r="M38" s="590"/>
      <c r="N38" s="560"/>
      <c r="O38" s="560"/>
      <c r="P38" s="562"/>
    </row>
    <row r="39" spans="1:16" s="309" customFormat="1" ht="33" customHeight="1" thickBot="1">
      <c r="B39" s="552" t="s">
        <v>421</v>
      </c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4"/>
    </row>
    <row r="40" spans="1:16" s="304" customFormat="1" ht="29.25" customHeight="1">
      <c r="A40" s="303"/>
      <c r="B40" s="259" t="s">
        <v>80</v>
      </c>
      <c r="C40" s="260" t="s">
        <v>317</v>
      </c>
      <c r="D40" s="533" t="s">
        <v>318</v>
      </c>
      <c r="E40" s="534"/>
      <c r="F40" s="533" t="s">
        <v>319</v>
      </c>
      <c r="G40" s="603"/>
      <c r="H40" s="603"/>
      <c r="I40" s="603"/>
      <c r="J40" s="534"/>
      <c r="K40" s="332" t="s">
        <v>81</v>
      </c>
      <c r="L40" s="261" t="s">
        <v>389</v>
      </c>
      <c r="M40" s="261" t="s">
        <v>389</v>
      </c>
      <c r="N40" s="318" t="s">
        <v>418</v>
      </c>
      <c r="O40" s="593" t="s">
        <v>94</v>
      </c>
      <c r="P40" s="594"/>
    </row>
    <row r="41" spans="1:16" ht="28.5" customHeight="1">
      <c r="A41" s="242"/>
      <c r="B41" s="262">
        <v>1</v>
      </c>
      <c r="C41" s="263"/>
      <c r="D41" s="535" t="str">
        <f>IFERROR(VLOOKUP(C41,#REF!,2,0),"")</f>
        <v/>
      </c>
      <c r="E41" s="535"/>
      <c r="F41" s="529"/>
      <c r="G41" s="529"/>
      <c r="H41" s="529"/>
      <c r="I41" s="529"/>
      <c r="J41" s="529"/>
      <c r="K41" s="331"/>
      <c r="L41" s="264"/>
      <c r="M41" s="264"/>
      <c r="N41" s="331"/>
      <c r="O41" s="550"/>
      <c r="P41" s="551"/>
    </row>
    <row r="42" spans="1:16" ht="28.5" customHeight="1">
      <c r="A42" s="242"/>
      <c r="B42" s="265">
        <v>2</v>
      </c>
      <c r="C42" s="263"/>
      <c r="D42" s="535" t="str">
        <f>IFERROR(VLOOKUP(C42,#REF!,2,0),"")</f>
        <v/>
      </c>
      <c r="E42" s="535"/>
      <c r="F42" s="529"/>
      <c r="G42" s="529"/>
      <c r="H42" s="529"/>
      <c r="I42" s="529"/>
      <c r="J42" s="529"/>
      <c r="K42" s="331"/>
      <c r="L42" s="266"/>
      <c r="M42" s="266"/>
      <c r="N42" s="331"/>
      <c r="O42" s="550"/>
      <c r="P42" s="551"/>
    </row>
    <row r="43" spans="1:16" ht="28.5" customHeight="1">
      <c r="A43" s="242"/>
      <c r="B43" s="265">
        <v>3</v>
      </c>
      <c r="C43" s="263"/>
      <c r="D43" s="535" t="str">
        <f>IFERROR(VLOOKUP(C43,#REF!,2,0),"")</f>
        <v/>
      </c>
      <c r="E43" s="535"/>
      <c r="F43" s="529"/>
      <c r="G43" s="529"/>
      <c r="H43" s="529"/>
      <c r="I43" s="529"/>
      <c r="J43" s="529"/>
      <c r="K43" s="331"/>
      <c r="L43" s="266"/>
      <c r="M43" s="266"/>
      <c r="N43" s="331"/>
      <c r="O43" s="550"/>
      <c r="P43" s="551"/>
    </row>
    <row r="44" spans="1:16" ht="28.5" customHeight="1">
      <c r="A44" s="242"/>
      <c r="B44" s="265">
        <v>4</v>
      </c>
      <c r="C44" s="263"/>
      <c r="D44" s="535" t="str">
        <f>IFERROR(VLOOKUP(C44,#REF!,2,0),"")</f>
        <v/>
      </c>
      <c r="E44" s="535"/>
      <c r="F44" s="529"/>
      <c r="G44" s="529"/>
      <c r="H44" s="529"/>
      <c r="I44" s="529"/>
      <c r="J44" s="529"/>
      <c r="K44" s="331"/>
      <c r="L44" s="266"/>
      <c r="M44" s="266"/>
      <c r="N44" s="331"/>
      <c r="O44" s="550"/>
      <c r="P44" s="551"/>
    </row>
    <row r="45" spans="1:16" ht="28.5" customHeight="1">
      <c r="A45" s="242"/>
      <c r="B45" s="265">
        <v>5</v>
      </c>
      <c r="C45" s="263"/>
      <c r="D45" s="535" t="str">
        <f>IFERROR(VLOOKUP(C45,#REF!,2,0),"")</f>
        <v/>
      </c>
      <c r="E45" s="535"/>
      <c r="F45" s="529"/>
      <c r="G45" s="529"/>
      <c r="H45" s="529"/>
      <c r="I45" s="529"/>
      <c r="J45" s="529"/>
      <c r="K45" s="331"/>
      <c r="L45" s="266"/>
      <c r="M45" s="266"/>
      <c r="N45" s="331"/>
      <c r="O45" s="550"/>
      <c r="P45" s="551"/>
    </row>
    <row r="46" spans="1:16" ht="21.75" customHeight="1">
      <c r="A46" s="242"/>
      <c r="B46" s="265">
        <v>6</v>
      </c>
      <c r="C46" s="263"/>
      <c r="D46" s="535" t="str">
        <f>IFERROR(VLOOKUP(C46,#REF!,2,0),"")</f>
        <v/>
      </c>
      <c r="E46" s="535"/>
      <c r="F46" s="529"/>
      <c r="G46" s="529"/>
      <c r="H46" s="529"/>
      <c r="I46" s="529"/>
      <c r="J46" s="529"/>
      <c r="K46" s="331"/>
      <c r="L46" s="266"/>
      <c r="M46" s="266"/>
      <c r="N46" s="331"/>
      <c r="O46" s="550"/>
      <c r="P46" s="551"/>
    </row>
    <row r="47" spans="1:16" ht="21.75" customHeight="1">
      <c r="A47" s="242"/>
      <c r="B47" s="265">
        <v>7</v>
      </c>
      <c r="C47" s="263"/>
      <c r="D47" s="535"/>
      <c r="E47" s="535"/>
      <c r="F47" s="529"/>
      <c r="G47" s="529"/>
      <c r="H47" s="529"/>
      <c r="I47" s="529"/>
      <c r="J47" s="529"/>
      <c r="K47" s="331"/>
      <c r="L47" s="266"/>
      <c r="M47" s="266"/>
      <c r="N47" s="331"/>
      <c r="O47" s="550"/>
      <c r="P47" s="551"/>
    </row>
    <row r="48" spans="1:16" ht="21.75" customHeight="1">
      <c r="A48" s="242"/>
      <c r="B48" s="265">
        <v>8</v>
      </c>
      <c r="C48" s="263"/>
      <c r="D48" s="535"/>
      <c r="E48" s="535"/>
      <c r="F48" s="529"/>
      <c r="G48" s="529"/>
      <c r="H48" s="529"/>
      <c r="I48" s="529"/>
      <c r="J48" s="529"/>
      <c r="K48" s="331"/>
      <c r="L48" s="266"/>
      <c r="M48" s="266"/>
      <c r="N48" s="331"/>
      <c r="O48" s="550"/>
      <c r="P48" s="551"/>
    </row>
    <row r="49" spans="1:16" ht="21.75" customHeight="1">
      <c r="A49" s="242"/>
      <c r="B49" s="265">
        <v>9</v>
      </c>
      <c r="C49" s="263"/>
      <c r="D49" s="535"/>
      <c r="E49" s="535"/>
      <c r="F49" s="529"/>
      <c r="G49" s="529"/>
      <c r="H49" s="529"/>
      <c r="I49" s="529"/>
      <c r="J49" s="529"/>
      <c r="K49" s="331"/>
      <c r="L49" s="267"/>
      <c r="M49" s="267"/>
      <c r="N49" s="331"/>
      <c r="O49" s="550"/>
      <c r="P49" s="551"/>
    </row>
    <row r="50" spans="1:16" ht="21.75" customHeight="1" thickBot="1">
      <c r="A50" s="242"/>
      <c r="B50" s="268">
        <v>10</v>
      </c>
      <c r="C50" s="263"/>
      <c r="D50" s="535"/>
      <c r="E50" s="535"/>
      <c r="F50" s="530"/>
      <c r="G50" s="531"/>
      <c r="H50" s="531"/>
      <c r="I50" s="531"/>
      <c r="J50" s="532"/>
      <c r="K50" s="331"/>
      <c r="L50" s="269"/>
      <c r="M50" s="269"/>
      <c r="N50" s="331"/>
      <c r="O50" s="550"/>
      <c r="P50" s="551"/>
    </row>
    <row r="51" spans="1:16" ht="19.5" customHeight="1">
      <c r="A51" s="242"/>
      <c r="B51" s="586" t="s">
        <v>95</v>
      </c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8"/>
    </row>
    <row r="52" spans="1:16" ht="15.75" customHeight="1" thickBot="1">
      <c r="A52" s="242"/>
      <c r="B52" s="552"/>
      <c r="C52" s="553"/>
      <c r="D52" s="553"/>
      <c r="E52" s="553"/>
      <c r="F52" s="553"/>
      <c r="G52" s="553"/>
      <c r="H52" s="553"/>
      <c r="I52" s="553"/>
      <c r="J52" s="553"/>
      <c r="K52" s="553"/>
      <c r="L52" s="553"/>
      <c r="M52" s="553"/>
      <c r="N52" s="553"/>
      <c r="O52" s="553"/>
      <c r="P52" s="554"/>
    </row>
    <row r="53" spans="1:16" ht="21.75" customHeight="1">
      <c r="A53" s="242"/>
      <c r="B53" s="595" t="s">
        <v>80</v>
      </c>
      <c r="C53" s="548" t="s">
        <v>355</v>
      </c>
      <c r="D53" s="542" t="s">
        <v>96</v>
      </c>
      <c r="E53" s="543"/>
      <c r="F53" s="544"/>
      <c r="G53" s="542" t="s">
        <v>392</v>
      </c>
      <c r="H53" s="544"/>
      <c r="I53" s="542" t="s">
        <v>412</v>
      </c>
      <c r="J53" s="544"/>
      <c r="K53" s="544" t="s">
        <v>393</v>
      </c>
      <c r="L53" s="548" t="s">
        <v>357</v>
      </c>
      <c r="M53" s="548" t="s">
        <v>388</v>
      </c>
      <c r="N53" s="548" t="s">
        <v>362</v>
      </c>
      <c r="O53" s="548" t="s">
        <v>98</v>
      </c>
      <c r="P53" s="591" t="s">
        <v>99</v>
      </c>
    </row>
    <row r="54" spans="1:16" ht="16.5" customHeight="1" thickBot="1">
      <c r="A54" s="242"/>
      <c r="B54" s="596"/>
      <c r="C54" s="549"/>
      <c r="D54" s="545"/>
      <c r="E54" s="546"/>
      <c r="F54" s="547"/>
      <c r="G54" s="545"/>
      <c r="H54" s="547"/>
      <c r="I54" s="545"/>
      <c r="J54" s="547"/>
      <c r="K54" s="547"/>
      <c r="L54" s="549"/>
      <c r="M54" s="549"/>
      <c r="N54" s="549"/>
      <c r="O54" s="549"/>
      <c r="P54" s="592"/>
    </row>
    <row r="55" spans="1:16" ht="31.5" customHeight="1">
      <c r="A55" s="242"/>
      <c r="B55" s="270">
        <v>1</v>
      </c>
      <c r="C55" s="336"/>
      <c r="D55" s="539">
        <v>0</v>
      </c>
      <c r="E55" s="540"/>
      <c r="F55" s="541"/>
      <c r="G55" s="597">
        <v>0</v>
      </c>
      <c r="H55" s="598"/>
      <c r="I55" s="608"/>
      <c r="J55" s="609"/>
      <c r="K55" s="288"/>
      <c r="L55" s="289">
        <v>0</v>
      </c>
      <c r="M55" s="290">
        <v>0</v>
      </c>
      <c r="N55" s="291"/>
      <c r="O55" s="291"/>
      <c r="P55" s="292"/>
    </row>
    <row r="56" spans="1:16" ht="20.25" customHeight="1">
      <c r="A56" s="242"/>
      <c r="B56" s="270">
        <v>2</v>
      </c>
      <c r="C56" s="337"/>
      <c r="D56" s="536">
        <v>0</v>
      </c>
      <c r="E56" s="537"/>
      <c r="F56" s="538"/>
      <c r="G56" s="599"/>
      <c r="H56" s="600"/>
      <c r="I56" s="610"/>
      <c r="J56" s="611"/>
      <c r="K56" s="271"/>
      <c r="L56" s="272" t="str">
        <f>IFERROR(VLOOKUP(C56,#REF!,6,0),"")</f>
        <v/>
      </c>
      <c r="M56" s="273"/>
      <c r="N56" s="274"/>
      <c r="O56" s="274"/>
      <c r="P56" s="275"/>
    </row>
    <row r="57" spans="1:16" ht="20.25" customHeight="1">
      <c r="A57" s="242"/>
      <c r="B57" s="270">
        <v>3</v>
      </c>
      <c r="C57" s="339"/>
      <c r="D57" s="536">
        <v>0</v>
      </c>
      <c r="E57" s="537"/>
      <c r="F57" s="538"/>
      <c r="G57" s="599" t="str">
        <f>IFERROR(VLOOKUP(C57,#REF!,5,0),"")</f>
        <v/>
      </c>
      <c r="H57" s="600"/>
      <c r="I57" s="610"/>
      <c r="J57" s="611"/>
      <c r="K57" s="271"/>
      <c r="L57" s="276"/>
      <c r="M57" s="273"/>
      <c r="N57" s="274"/>
      <c r="O57" s="274"/>
      <c r="P57" s="275"/>
    </row>
    <row r="58" spans="1:16" ht="20.25" customHeight="1">
      <c r="A58" s="242"/>
      <c r="B58" s="270">
        <v>4</v>
      </c>
      <c r="C58" s="340"/>
      <c r="D58" s="536">
        <v>0</v>
      </c>
      <c r="E58" s="537"/>
      <c r="F58" s="538"/>
      <c r="G58" s="599" t="str">
        <f>IFERROR(VLOOKUP(C58,#REF!,5,0),"")</f>
        <v/>
      </c>
      <c r="H58" s="600"/>
      <c r="I58" s="610"/>
      <c r="J58" s="611"/>
      <c r="K58" s="271"/>
      <c r="L58" s="276"/>
      <c r="M58" s="273"/>
      <c r="N58" s="274"/>
      <c r="O58" s="274"/>
      <c r="P58" s="275"/>
    </row>
    <row r="59" spans="1:16" ht="20.25" customHeight="1">
      <c r="A59" s="242"/>
      <c r="B59" s="270">
        <v>5</v>
      </c>
      <c r="C59" s="341"/>
      <c r="D59" s="536">
        <v>0</v>
      </c>
      <c r="E59" s="537"/>
      <c r="F59" s="538"/>
      <c r="G59" s="599" t="str">
        <f>IFERROR(VLOOKUP(C59,#REF!,5,0),"")</f>
        <v/>
      </c>
      <c r="H59" s="600"/>
      <c r="I59" s="610"/>
      <c r="J59" s="611"/>
      <c r="K59" s="271"/>
      <c r="L59" s="276"/>
      <c r="M59" s="273"/>
      <c r="N59" s="274"/>
      <c r="O59" s="274"/>
      <c r="P59" s="275"/>
    </row>
    <row r="60" spans="1:16" ht="20.25" customHeight="1">
      <c r="A60" s="242"/>
      <c r="B60" s="270">
        <v>6</v>
      </c>
      <c r="C60" s="341"/>
      <c r="D60" s="536">
        <v>0</v>
      </c>
      <c r="E60" s="537"/>
      <c r="F60" s="538"/>
      <c r="G60" s="599" t="str">
        <f>IFERROR(VLOOKUP(C60,#REF!,5,0),"")</f>
        <v/>
      </c>
      <c r="H60" s="600"/>
      <c r="I60" s="610"/>
      <c r="J60" s="611"/>
      <c r="K60" s="271"/>
      <c r="L60" s="276"/>
      <c r="M60" s="273"/>
      <c r="N60" s="274"/>
      <c r="O60" s="274"/>
      <c r="P60" s="275"/>
    </row>
    <row r="61" spans="1:16" ht="20.25" customHeight="1">
      <c r="A61" s="242"/>
      <c r="B61" s="270">
        <v>7</v>
      </c>
      <c r="C61" s="341"/>
      <c r="D61" s="536">
        <v>0</v>
      </c>
      <c r="E61" s="537"/>
      <c r="F61" s="538"/>
      <c r="G61" s="599" t="str">
        <f>IFERROR(VLOOKUP(C61,#REF!,5,0),"")</f>
        <v/>
      </c>
      <c r="H61" s="600"/>
      <c r="I61" s="610"/>
      <c r="J61" s="611"/>
      <c r="K61" s="271"/>
      <c r="L61" s="276"/>
      <c r="M61" s="273"/>
      <c r="N61" s="274"/>
      <c r="O61" s="274"/>
      <c r="P61" s="275"/>
    </row>
    <row r="62" spans="1:16" ht="20.25" customHeight="1">
      <c r="A62" s="242"/>
      <c r="B62" s="270">
        <v>8</v>
      </c>
      <c r="C62" s="341"/>
      <c r="D62" s="536">
        <v>0</v>
      </c>
      <c r="E62" s="537"/>
      <c r="F62" s="538"/>
      <c r="G62" s="599" t="str">
        <f>IFERROR(VLOOKUP(C62,#REF!,5,0),"")</f>
        <v/>
      </c>
      <c r="H62" s="600"/>
      <c r="I62" s="610"/>
      <c r="J62" s="611"/>
      <c r="K62" s="271"/>
      <c r="L62" s="276"/>
      <c r="M62" s="273"/>
      <c r="N62" s="274"/>
      <c r="O62" s="274"/>
      <c r="P62" s="275"/>
    </row>
    <row r="63" spans="1:16" ht="20.25" customHeight="1">
      <c r="A63" s="242"/>
      <c r="B63" s="270">
        <v>9</v>
      </c>
      <c r="C63" s="277"/>
      <c r="D63" s="536">
        <v>0</v>
      </c>
      <c r="E63" s="537"/>
      <c r="F63" s="538"/>
      <c r="G63" s="599" t="str">
        <f>IFERROR(VLOOKUP(C63,#REF!,5,0),"")</f>
        <v/>
      </c>
      <c r="H63" s="600"/>
      <c r="I63" s="610"/>
      <c r="J63" s="611"/>
      <c r="K63" s="278"/>
      <c r="L63" s="276"/>
      <c r="M63" s="279"/>
      <c r="N63" s="274"/>
      <c r="O63" s="274"/>
      <c r="P63" s="275"/>
    </row>
    <row r="64" spans="1:16" ht="20.25" customHeight="1">
      <c r="A64" s="242"/>
      <c r="B64" s="270">
        <v>10</v>
      </c>
      <c r="C64" s="277"/>
      <c r="D64" s="536">
        <v>0</v>
      </c>
      <c r="E64" s="537"/>
      <c r="F64" s="538"/>
      <c r="G64" s="599" t="str">
        <f>IFERROR(VLOOKUP(C64,#REF!,5,0),"")</f>
        <v/>
      </c>
      <c r="H64" s="600"/>
      <c r="I64" s="610"/>
      <c r="J64" s="611"/>
      <c r="K64" s="278"/>
      <c r="L64" s="276"/>
      <c r="M64" s="279"/>
      <c r="N64" s="274"/>
      <c r="O64" s="274"/>
      <c r="P64" s="275"/>
    </row>
    <row r="65" spans="1:16" ht="20.25" customHeight="1">
      <c r="A65" s="242"/>
      <c r="B65" s="270">
        <v>11</v>
      </c>
      <c r="C65" s="277"/>
      <c r="D65" s="536">
        <v>0</v>
      </c>
      <c r="E65" s="537"/>
      <c r="F65" s="538"/>
      <c r="G65" s="599" t="str">
        <f>IFERROR(VLOOKUP(C65,#REF!,5,0),"")</f>
        <v/>
      </c>
      <c r="H65" s="600"/>
      <c r="I65" s="610"/>
      <c r="J65" s="611"/>
      <c r="K65" s="278"/>
      <c r="L65" s="276"/>
      <c r="M65" s="280"/>
      <c r="N65" s="274"/>
      <c r="O65" s="274"/>
      <c r="P65" s="275"/>
    </row>
    <row r="66" spans="1:16" ht="8.25" customHeight="1">
      <c r="A66" s="242"/>
      <c r="B66" s="270">
        <v>12</v>
      </c>
      <c r="C66" s="277"/>
      <c r="D66" s="536">
        <v>0</v>
      </c>
      <c r="E66" s="537"/>
      <c r="F66" s="538"/>
      <c r="G66" s="599" t="str">
        <f>IFERROR(VLOOKUP(C66,#REF!,5,0),"")</f>
        <v/>
      </c>
      <c r="H66" s="600"/>
      <c r="I66" s="610"/>
      <c r="J66" s="611"/>
      <c r="K66" s="278"/>
      <c r="L66" s="276"/>
      <c r="M66" s="280"/>
      <c r="N66" s="274"/>
      <c r="O66" s="274"/>
      <c r="P66" s="275"/>
    </row>
    <row r="67" spans="1:16" ht="8.25" customHeight="1">
      <c r="A67" s="242"/>
      <c r="B67" s="270">
        <v>13</v>
      </c>
      <c r="C67" s="277"/>
      <c r="D67" s="536">
        <v>0</v>
      </c>
      <c r="E67" s="537"/>
      <c r="F67" s="538"/>
      <c r="G67" s="599" t="str">
        <f>IFERROR(VLOOKUP(C67,#REF!,5,0),"")</f>
        <v/>
      </c>
      <c r="H67" s="600"/>
      <c r="I67" s="610"/>
      <c r="J67" s="611"/>
      <c r="K67" s="278"/>
      <c r="L67" s="276"/>
      <c r="M67" s="280"/>
      <c r="N67" s="274"/>
      <c r="O67" s="274"/>
      <c r="P67" s="275"/>
    </row>
    <row r="68" spans="1:16" ht="8.25" customHeight="1">
      <c r="A68" s="242"/>
      <c r="B68" s="270">
        <v>14</v>
      </c>
      <c r="C68" s="277"/>
      <c r="D68" s="536">
        <v>0</v>
      </c>
      <c r="E68" s="537"/>
      <c r="F68" s="538"/>
      <c r="G68" s="599" t="str">
        <f>IFERROR(VLOOKUP(C68,#REF!,5,0),"")</f>
        <v/>
      </c>
      <c r="H68" s="600"/>
      <c r="I68" s="610"/>
      <c r="J68" s="611"/>
      <c r="K68" s="278"/>
      <c r="L68" s="276"/>
      <c r="M68" s="279"/>
      <c r="N68" s="274"/>
      <c r="O68" s="274"/>
      <c r="P68" s="275"/>
    </row>
    <row r="69" spans="1:16" ht="8.25" customHeight="1" thickBot="1">
      <c r="A69" s="242"/>
      <c r="B69" s="281">
        <v>15</v>
      </c>
      <c r="C69" s="282"/>
      <c r="D69" s="612"/>
      <c r="E69" s="613"/>
      <c r="F69" s="614"/>
      <c r="G69" s="617"/>
      <c r="H69" s="618"/>
      <c r="I69" s="617"/>
      <c r="J69" s="618"/>
      <c r="K69" s="283"/>
      <c r="L69" s="284"/>
      <c r="M69" s="285"/>
      <c r="N69" s="286"/>
      <c r="O69" s="286"/>
      <c r="P69" s="287"/>
    </row>
    <row r="70" spans="1:16" ht="26.25" customHeight="1">
      <c r="A70" s="242"/>
      <c r="B70" s="701" t="s">
        <v>395</v>
      </c>
      <c r="C70" s="702"/>
      <c r="D70" s="703"/>
      <c r="E70" s="704"/>
      <c r="F70" s="704"/>
      <c r="G70" s="705"/>
      <c r="H70" s="704"/>
      <c r="I70" s="703"/>
      <c r="J70" s="703"/>
      <c r="K70" s="703"/>
      <c r="L70" s="706"/>
      <c r="M70" s="706"/>
      <c r="N70" s="706"/>
      <c r="O70" s="706"/>
      <c r="P70" s="707"/>
    </row>
    <row r="71" spans="1:16" ht="22.5" customHeight="1">
      <c r="B71" s="326"/>
      <c r="C71" s="316"/>
      <c r="D71" s="311"/>
      <c r="E71" s="316"/>
      <c r="F71" s="316"/>
      <c r="G71" s="310"/>
      <c r="H71" s="316"/>
      <c r="I71" s="312"/>
      <c r="J71" s="312"/>
      <c r="K71" s="312"/>
      <c r="L71" s="308"/>
      <c r="M71" s="308"/>
      <c r="N71" s="308"/>
      <c r="O71" s="308"/>
      <c r="P71" s="327"/>
    </row>
    <row r="72" spans="1:16" ht="22.5" customHeight="1">
      <c r="B72" s="697"/>
      <c r="C72" s="698"/>
      <c r="D72" s="313"/>
      <c r="E72" s="313"/>
      <c r="F72" s="313"/>
      <c r="G72" s="313"/>
      <c r="H72" s="606"/>
      <c r="I72" s="606"/>
      <c r="J72" s="606"/>
      <c r="K72" s="606"/>
      <c r="L72" s="606"/>
      <c r="M72" s="606"/>
      <c r="N72" s="606"/>
      <c r="O72" s="606"/>
      <c r="P72" s="607"/>
    </row>
    <row r="73" spans="1:16" ht="22.5" customHeight="1">
      <c r="B73" s="699"/>
      <c r="C73" s="700"/>
      <c r="D73" s="314"/>
      <c r="E73" s="315"/>
      <c r="F73" s="315"/>
      <c r="G73" s="315"/>
      <c r="H73" s="615"/>
      <c r="I73" s="615"/>
      <c r="J73" s="615"/>
      <c r="K73" s="615"/>
      <c r="L73" s="615"/>
      <c r="M73" s="615"/>
      <c r="N73" s="615"/>
      <c r="O73" s="615"/>
      <c r="P73" s="616"/>
    </row>
  </sheetData>
  <mergeCells count="180">
    <mergeCell ref="C33:C34"/>
    <mergeCell ref="I68:J68"/>
    <mergeCell ref="D56:F56"/>
    <mergeCell ref="D57:F57"/>
    <mergeCell ref="D58:F58"/>
    <mergeCell ref="B38:D38"/>
    <mergeCell ref="E38:F38"/>
    <mergeCell ref="D63:F63"/>
    <mergeCell ref="B72:C72"/>
    <mergeCell ref="B73:C73"/>
    <mergeCell ref="D64:F64"/>
    <mergeCell ref="D65:F65"/>
    <mergeCell ref="D66:F66"/>
    <mergeCell ref="D67:F67"/>
    <mergeCell ref="B19:C20"/>
    <mergeCell ref="B21:C21"/>
    <mergeCell ref="D21:F21"/>
    <mergeCell ref="B23:C23"/>
    <mergeCell ref="B24:C24"/>
    <mergeCell ref="D24:F24"/>
    <mergeCell ref="G29:P32"/>
    <mergeCell ref="D32:F32"/>
    <mergeCell ref="B2:C6"/>
    <mergeCell ref="D2:K6"/>
    <mergeCell ref="L2:P2"/>
    <mergeCell ref="L4:P4"/>
    <mergeCell ref="L5:P5"/>
    <mergeCell ref="D15:F15"/>
    <mergeCell ref="B14:C14"/>
    <mergeCell ref="D61:F61"/>
    <mergeCell ref="D62:F62"/>
    <mergeCell ref="D22:F22"/>
    <mergeCell ref="D33:F33"/>
    <mergeCell ref="E34:F34"/>
    <mergeCell ref="B25:C28"/>
    <mergeCell ref="E25:F25"/>
    <mergeCell ref="E26:F26"/>
    <mergeCell ref="E27:F27"/>
    <mergeCell ref="B33:B34"/>
    <mergeCell ref="B29:B32"/>
    <mergeCell ref="E29:F29"/>
    <mergeCell ref="C30:C31"/>
    <mergeCell ref="D30:F30"/>
    <mergeCell ref="E31:F31"/>
    <mergeCell ref="E23:F23"/>
    <mergeCell ref="E28:F28"/>
    <mergeCell ref="B8:C8"/>
    <mergeCell ref="D8:F8"/>
    <mergeCell ref="B16:C16"/>
    <mergeCell ref="D16:F16"/>
    <mergeCell ref="B17:C17"/>
    <mergeCell ref="D17:F17"/>
    <mergeCell ref="B18:C18"/>
    <mergeCell ref="D18:F18"/>
    <mergeCell ref="B9:C9"/>
    <mergeCell ref="D9:F9"/>
    <mergeCell ref="B10:C10"/>
    <mergeCell ref="D10:F10"/>
    <mergeCell ref="D14:F14"/>
    <mergeCell ref="D11:F11"/>
    <mergeCell ref="B12:C12"/>
    <mergeCell ref="B13:C13"/>
    <mergeCell ref="D12:F12"/>
    <mergeCell ref="D13:F13"/>
    <mergeCell ref="D69:F69"/>
    <mergeCell ref="G60:H60"/>
    <mergeCell ref="J73:K73"/>
    <mergeCell ref="L73:M73"/>
    <mergeCell ref="N73:P73"/>
    <mergeCell ref="H72:I72"/>
    <mergeCell ref="J72:K72"/>
    <mergeCell ref="L72:M72"/>
    <mergeCell ref="G68:H68"/>
    <mergeCell ref="G69:H69"/>
    <mergeCell ref="I69:J69"/>
    <mergeCell ref="H73:I73"/>
    <mergeCell ref="D68:F68"/>
    <mergeCell ref="N72:P72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E37:F37"/>
    <mergeCell ref="H37:I37"/>
    <mergeCell ref="F40:J40"/>
    <mergeCell ref="C53:C54"/>
    <mergeCell ref="B36:B37"/>
    <mergeCell ref="G65:H65"/>
    <mergeCell ref="G66:H66"/>
    <mergeCell ref="G67:H67"/>
    <mergeCell ref="G61:H61"/>
    <mergeCell ref="G62:H62"/>
    <mergeCell ref="G63:H63"/>
    <mergeCell ref="G64:H64"/>
    <mergeCell ref="D35:F35"/>
    <mergeCell ref="I53:J54"/>
    <mergeCell ref="O47:P47"/>
    <mergeCell ref="O48:P48"/>
    <mergeCell ref="F41:J41"/>
    <mergeCell ref="F42:J42"/>
    <mergeCell ref="F43:J43"/>
    <mergeCell ref="F44:J44"/>
    <mergeCell ref="H36:I36"/>
    <mergeCell ref="O35:O36"/>
    <mergeCell ref="P35:P36"/>
    <mergeCell ref="H35:I35"/>
    <mergeCell ref="F45:J45"/>
    <mergeCell ref="F46:J46"/>
    <mergeCell ref="F47:J47"/>
    <mergeCell ref="L53:L54"/>
    <mergeCell ref="M53:M54"/>
    <mergeCell ref="B51:P52"/>
    <mergeCell ref="L37:L38"/>
    <mergeCell ref="M37:M38"/>
    <mergeCell ref="O53:O54"/>
    <mergeCell ref="P53:P54"/>
    <mergeCell ref="O40:P40"/>
    <mergeCell ref="B53:B54"/>
    <mergeCell ref="G33:H33"/>
    <mergeCell ref="G34:H34"/>
    <mergeCell ref="K33:L33"/>
    <mergeCell ref="K34:L34"/>
    <mergeCell ref="H38:I38"/>
    <mergeCell ref="O37:O38"/>
    <mergeCell ref="P37:P38"/>
    <mergeCell ref="M35:N35"/>
    <mergeCell ref="L35:L36"/>
    <mergeCell ref="J35:K35"/>
    <mergeCell ref="L6:P6"/>
    <mergeCell ref="L7:M7"/>
    <mergeCell ref="N37:N38"/>
    <mergeCell ref="J37:J38"/>
    <mergeCell ref="K37:K38"/>
    <mergeCell ref="K53:K54"/>
    <mergeCell ref="O49:P49"/>
    <mergeCell ref="O50:P50"/>
    <mergeCell ref="O41:P41"/>
    <mergeCell ref="O42:P42"/>
    <mergeCell ref="O43:P43"/>
    <mergeCell ref="O45:P45"/>
    <mergeCell ref="O44:P44"/>
    <mergeCell ref="O46:P46"/>
    <mergeCell ref="B39:P39"/>
    <mergeCell ref="C36:D36"/>
    <mergeCell ref="E36:F36"/>
    <mergeCell ref="G55:H55"/>
    <mergeCell ref="G56:H56"/>
    <mergeCell ref="G57:H57"/>
    <mergeCell ref="G58:H58"/>
    <mergeCell ref="G59:H59"/>
    <mergeCell ref="C37:D37"/>
    <mergeCell ref="F48:J48"/>
    <mergeCell ref="F49:J49"/>
    <mergeCell ref="F50:J50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9:F59"/>
    <mergeCell ref="D60:F60"/>
    <mergeCell ref="D55:F55"/>
    <mergeCell ref="D53:F54"/>
    <mergeCell ref="N53:N54"/>
    <mergeCell ref="G53:H54"/>
  </mergeCells>
  <dataValidations count="5">
    <dataValidation type="list" allowBlank="1" showInputMessage="1" showErrorMessage="1" sqref="C70" xr:uid="{00000000-0002-0000-0200-000000000000}">
      <formula1>$N$51:$N$72</formula1>
    </dataValidation>
    <dataValidation type="list" allowBlank="1" showInputMessage="1" showErrorMessage="1" sqref="D33:F33 E38:F38 D22:F22" xr:uid="{00000000-0002-0000-0200-000003000000}">
      <formula1>#REF!</formula1>
    </dataValidation>
    <dataValidation type="list" allowBlank="1" showInputMessage="1" showErrorMessage="1" sqref="J33:J34 N33:N34" xr:uid="{00000000-0002-0000-0200-000004000000}">
      <formula1>"Cũ,Mới"</formula1>
    </dataValidation>
    <dataValidation type="list" allowBlank="1" showInputMessage="1" showErrorMessage="1" sqref="C41:C50" xr:uid="{00000000-0002-0000-0200-000001000000}">
      <formula1>#REF!</formula1>
    </dataValidation>
    <dataValidation type="list" allowBlank="1" showInputMessage="1" showErrorMessage="1" sqref="N41:N50 K41:K50" xr:uid="{00000000-0002-0000-0200-000002000000}">
      <formula1>#REF!</formula1>
    </dataValidation>
  </dataValidations>
  <printOptions horizontalCentered="1"/>
  <pageMargins left="0" right="0" top="0" bottom="0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Thông số máy</vt:lpstr>
      <vt:lpstr>QT-V1</vt:lpstr>
      <vt:lpstr>QTCN Mới</vt:lpstr>
      <vt:lpstr>'QTCN Mới'!Print_Area</vt:lpstr>
      <vt:lpstr>'QT-V1'!Print_Area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Admin</cp:lastModifiedBy>
  <cp:lastPrinted>2022-03-02T05:12:06Z</cp:lastPrinted>
  <dcterms:created xsi:type="dcterms:W3CDTF">2019-05-09T01:18:46Z</dcterms:created>
  <dcterms:modified xsi:type="dcterms:W3CDTF">2025-04-07T02:05:53Z</dcterms:modified>
</cp:coreProperties>
</file>