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<sst xmlns="http://schemas.openxmlformats.org/spreadsheetml/2006/main" count="44" uniqueCount="31">
  <si>
    <t>All</t>
  </si>
  <si>
    <t>samehit</t>
  </si>
  <si>
    <t>confhit</t>
  </si>
  <si>
    <t>lost</t>
  </si>
  <si>
    <t>newmem</t>
  </si>
  <si>
    <t>newfam</t>
  </si>
  <si>
    <t>conhit</t>
  </si>
  <si>
    <t>lostinscan</t>
  </si>
  <si>
    <t>for Rfam</t>
  </si>
  <si>
    <t>not for Rfam</t>
  </si>
  <si>
    <t>unclass</t>
  </si>
  <si>
    <t>SUM</t>
  </si>
  <si>
    <t>ALL</t>
  </si>
  <si>
    <t>lostscan</t>
  </si>
  <si>
    <t>TOT</t>
  </si>
  <si>
    <t>Oirignal queries</t>
  </si>
  <si>
    <t>Double count workaround (real)</t>
  </si>
  <si>
    <t>Diff</t>
  </si>
  <si>
    <t>Cleanup 1 (only change types)</t>
  </si>
  <si>
    <t>Cleanup 2 (filter out small gps)</t>
  </si>
  <si>
    <t>Losing during cleanup</t>
  </si>
  <si>
    <t>Diff (original-clean)</t>
  </si>
  <si>
    <t>Overcounting</t>
  </si>
  <si>
    <t>Diff (real-clean)</t>
  </si>
  <si>
    <t>Therefore, "problems" with</t>
  </si>
  <si>
    <t>01.a.pie_all.html</t>
  </si>
  <si>
    <t>From: Double count workaround (real)</t>
  </si>
  <si>
    <t>02.a.bar_rnatype.html</t>
  </si>
  <si>
    <t>From: Cleanup 2 (filter out small gps)</t>
  </si>
  <si>
    <t>03.bars_relevance.html</t>
  </si>
  <si>
    <t>03.b.bars_relevance.html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</si>
</sst>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</font>
    <font>
      <b/>
      <i/>
    </font>
    <font>
      <b/>
      <i/>
      <color rgb="FF980000"/>
    </font>
    <font>
      <color rgb="FF073763"/>
      <name val="Courier New"/>
    </font>
    <font>
      <color rgb="FF999999"/>
    </font>
    <font>
      <b/>
      <color rgb="FF98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0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7" numFmtId="0" xfId="0" applyAlignment="1" applyFont="1">
      <alignment/>
    </xf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6" numFmtId="10" xfId="0" applyAlignment="1" applyFont="1" applyNumberFormat="1">
      <alignment horizontal="right"/>
    </xf>
    <xf borderId="0" fillId="0" fontId="6" numFmtId="10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A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</row>
    <row r="4">
      <c r="A4" s="1" t="s">
        <v>1</v>
      </c>
      <c r="B4" s="1">
        <v>4592888.0</v>
      </c>
      <c r="C4" s="2">
        <f t="shared" ref="C4:C9" si="1">B4/$B$9</f>
        <v>0.4893280626</v>
      </c>
    </row>
    <row r="5">
      <c r="A5" s="1" t="s">
        <v>6</v>
      </c>
      <c r="B5" s="1">
        <v>25926.0</v>
      </c>
      <c r="C5" s="2">
        <f t="shared" si="1"/>
        <v>0.00276216606</v>
      </c>
    </row>
    <row r="6">
      <c r="A6" s="1" t="s">
        <v>7</v>
      </c>
      <c r="B6" s="1">
        <v>97616.0</v>
      </c>
      <c r="C6" s="2">
        <f t="shared" si="1"/>
        <v>0.01040004637</v>
      </c>
    </row>
    <row r="7">
      <c r="A7" s="1" t="s">
        <v>4</v>
      </c>
      <c r="B7" s="1">
        <v>3696474.0</v>
      </c>
      <c r="C7" s="2">
        <f t="shared" si="1"/>
        <v>0.3938237686</v>
      </c>
    </row>
    <row r="8">
      <c r="A8" s="1" t="s">
        <v>5</v>
      </c>
      <c r="B8" s="1">
        <v>973208.0</v>
      </c>
      <c r="C8" s="2">
        <f t="shared" si="1"/>
        <v>0.1036859564</v>
      </c>
      <c r="E8" s="1" t="s">
        <v>8</v>
      </c>
      <c r="F8" s="1">
        <v>4579363.0</v>
      </c>
      <c r="G8" s="1">
        <v>41551.0</v>
      </c>
      <c r="H8" s="1">
        <v>97375.0</v>
      </c>
      <c r="I8" s="1">
        <v>3567572.0</v>
      </c>
      <c r="J8" s="1">
        <v>369301.0</v>
      </c>
    </row>
    <row r="9">
      <c r="B9">
        <f>SUM(B4:B8)</f>
        <v>9386112</v>
      </c>
      <c r="C9" s="2">
        <f t="shared" si="1"/>
        <v>1</v>
      </c>
      <c r="E9" s="1" t="s">
        <v>9</v>
      </c>
      <c r="F9" s="1">
        <v>250.0</v>
      </c>
      <c r="G9" s="1">
        <v>0.0</v>
      </c>
      <c r="H9" s="1">
        <v>3.0</v>
      </c>
      <c r="I9" s="1">
        <v>5212.0</v>
      </c>
      <c r="J9" s="1">
        <v>459602.0</v>
      </c>
    </row>
    <row r="10">
      <c r="A10" s="1"/>
      <c r="E10" s="1" t="s">
        <v>10</v>
      </c>
      <c r="F10" s="1">
        <v>69545.0</v>
      </c>
      <c r="G10" s="1">
        <v>188.0</v>
      </c>
      <c r="H10" s="1">
        <v>238.0</v>
      </c>
      <c r="I10" s="1">
        <v>123614.0</v>
      </c>
      <c r="J10" s="1">
        <v>144223.0</v>
      </c>
    </row>
    <row r="11">
      <c r="A11" s="1"/>
      <c r="E11" s="1" t="s">
        <v>11</v>
      </c>
      <c r="F11">
        <f t="shared" ref="F11:J11" si="2">SUM(F8:F10)</f>
        <v>4649158</v>
      </c>
      <c r="G11">
        <f t="shared" si="2"/>
        <v>41739</v>
      </c>
      <c r="H11">
        <f t="shared" si="2"/>
        <v>97616</v>
      </c>
      <c r="I11">
        <f t="shared" si="2"/>
        <v>3696398</v>
      </c>
      <c r="J11">
        <f t="shared" si="2"/>
        <v>973126</v>
      </c>
    </row>
    <row r="12">
      <c r="A12" s="1"/>
      <c r="E12" s="1" t="s">
        <v>12</v>
      </c>
      <c r="F12" s="1">
        <v>4592888.0</v>
      </c>
      <c r="G12" s="1">
        <v>25926.0</v>
      </c>
      <c r="H12" s="1">
        <v>97616.0</v>
      </c>
      <c r="I12" s="1">
        <v>3696474.0</v>
      </c>
      <c r="J12" s="1">
        <v>973208.0</v>
      </c>
    </row>
    <row r="13">
      <c r="A13" s="1"/>
      <c r="F13" s="1">
        <f t="shared" ref="F13:J13" si="3">F11-F12</f>
        <v>56270</v>
      </c>
      <c r="G13" s="1">
        <f t="shared" si="3"/>
        <v>15813</v>
      </c>
      <c r="H13" s="1">
        <f t="shared" si="3"/>
        <v>0</v>
      </c>
      <c r="I13" s="1">
        <f t="shared" si="3"/>
        <v>-76</v>
      </c>
      <c r="J13" s="1">
        <f t="shared" si="3"/>
        <v>-82</v>
      </c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0"/>
    <col customWidth="1" min="9" max="9" width="22.86"/>
  </cols>
  <sheetData>
    <row r="1">
      <c r="B1" s="3" t="s">
        <v>1</v>
      </c>
      <c r="C1" s="3" t="s">
        <v>2</v>
      </c>
      <c r="D1" s="3" t="s">
        <v>13</v>
      </c>
      <c r="E1" s="3" t="s">
        <v>4</v>
      </c>
      <c r="F1" s="3" t="s">
        <v>5</v>
      </c>
      <c r="G1" s="4" t="s">
        <v>14</v>
      </c>
    </row>
    <row r="2">
      <c r="A2" s="1" t="s">
        <v>15</v>
      </c>
      <c r="B2" s="5">
        <v>4649239.0</v>
      </c>
      <c r="C2" s="5">
        <v>41739.0</v>
      </c>
      <c r="D2" s="5">
        <v>97616.0</v>
      </c>
      <c r="E2" s="5">
        <v>3696474.0</v>
      </c>
      <c r="F2" s="5">
        <v>973208.0</v>
      </c>
      <c r="G2" s="6">
        <f t="shared" ref="G2:G3" si="1">SUM(B2:F2)</f>
        <v>9458276</v>
      </c>
    </row>
    <row r="3">
      <c r="A3" s="1" t="s">
        <v>16</v>
      </c>
      <c r="B3" s="5">
        <v>4592888.0</v>
      </c>
      <c r="C3" s="5">
        <v>25926.0</v>
      </c>
      <c r="D3" s="5">
        <v>97616.0</v>
      </c>
      <c r="E3" s="5">
        <v>3696474.0</v>
      </c>
      <c r="F3" s="5">
        <v>973208.0</v>
      </c>
      <c r="G3" s="7">
        <f t="shared" si="1"/>
        <v>9386112</v>
      </c>
    </row>
    <row r="4">
      <c r="A4" s="8" t="s">
        <v>17</v>
      </c>
      <c r="B4" s="9">
        <f t="shared" ref="B4:G4" si="2">B2-B3</f>
        <v>56351</v>
      </c>
      <c r="C4" s="9">
        <f t="shared" si="2"/>
        <v>15813</v>
      </c>
      <c r="D4" s="9">
        <f t="shared" si="2"/>
        <v>0</v>
      </c>
      <c r="E4" s="9">
        <f t="shared" si="2"/>
        <v>0</v>
      </c>
      <c r="F4" s="9">
        <f t="shared" si="2"/>
        <v>0</v>
      </c>
      <c r="G4" s="9">
        <f t="shared" si="2"/>
        <v>72164</v>
      </c>
    </row>
    <row r="5">
      <c r="A5" s="1" t="s">
        <v>18</v>
      </c>
      <c r="B5" s="5">
        <v>4649239.0</v>
      </c>
      <c r="C5" s="5">
        <v>41739.0</v>
      </c>
      <c r="D5" s="5">
        <v>97616.0</v>
      </c>
      <c r="E5" s="5">
        <v>3696474.0</v>
      </c>
      <c r="F5" s="5">
        <v>973208.0</v>
      </c>
      <c r="G5" s="10">
        <f t="shared" ref="G5:G9" si="4">SUM(B5:F5)</f>
        <v>9458276</v>
      </c>
    </row>
    <row r="6">
      <c r="A6" s="1" t="s">
        <v>19</v>
      </c>
      <c r="B6" s="10">
        <f t="shared" ref="B6:F6" si="3">SUM(B7:B9)</f>
        <v>4649158</v>
      </c>
      <c r="C6" s="10">
        <f t="shared" si="3"/>
        <v>41739</v>
      </c>
      <c r="D6" s="10">
        <f t="shared" si="3"/>
        <v>97615</v>
      </c>
      <c r="E6" s="10">
        <f t="shared" si="3"/>
        <v>3696398</v>
      </c>
      <c r="F6" s="10">
        <f t="shared" si="3"/>
        <v>973126</v>
      </c>
      <c r="G6" s="10">
        <f t="shared" si="4"/>
        <v>9458036</v>
      </c>
    </row>
    <row r="7">
      <c r="A7" s="11" t="s">
        <v>8</v>
      </c>
      <c r="B7" s="11">
        <v>4579363.0</v>
      </c>
      <c r="C7" s="11">
        <v>41551.0</v>
      </c>
      <c r="D7" s="11">
        <v>97374.0</v>
      </c>
      <c r="E7" s="11">
        <v>3567572.0</v>
      </c>
      <c r="F7" s="11">
        <v>369301.0</v>
      </c>
      <c r="G7" s="12">
        <f t="shared" si="4"/>
        <v>8655161</v>
      </c>
    </row>
    <row r="8">
      <c r="A8" s="11" t="s">
        <v>9</v>
      </c>
      <c r="B8" s="11">
        <v>250.0</v>
      </c>
      <c r="C8" s="11">
        <v>0.0</v>
      </c>
      <c r="D8" s="11">
        <v>3.0</v>
      </c>
      <c r="E8" s="11">
        <v>5212.0</v>
      </c>
      <c r="F8" s="11">
        <v>459602.0</v>
      </c>
      <c r="G8" s="12">
        <f t="shared" si="4"/>
        <v>465067</v>
      </c>
    </row>
    <row r="9">
      <c r="A9" s="11" t="s">
        <v>10</v>
      </c>
      <c r="B9" s="11">
        <v>69545.0</v>
      </c>
      <c r="C9" s="11">
        <v>188.0</v>
      </c>
      <c r="D9" s="11">
        <v>238.0</v>
      </c>
      <c r="E9" s="11">
        <v>123614.0</v>
      </c>
      <c r="F9" s="11">
        <v>144223.0</v>
      </c>
      <c r="G9" s="12">
        <f t="shared" si="4"/>
        <v>337808</v>
      </c>
      <c r="I9" s="1" t="s">
        <v>20</v>
      </c>
      <c r="J9">
        <f>B10+D10+E10+F10+G10</f>
        <v>-480</v>
      </c>
    </row>
    <row r="10">
      <c r="A10" s="8" t="s">
        <v>21</v>
      </c>
      <c r="B10" s="9">
        <f t="shared" ref="B10:G10" si="5">B6-B2</f>
        <v>-81</v>
      </c>
      <c r="C10" s="9">
        <f t="shared" si="5"/>
        <v>0</v>
      </c>
      <c r="D10" s="9">
        <f t="shared" si="5"/>
        <v>-1</v>
      </c>
      <c r="E10" s="9">
        <f t="shared" si="5"/>
        <v>-76</v>
      </c>
      <c r="F10" s="9">
        <f t="shared" si="5"/>
        <v>-82</v>
      </c>
      <c r="G10" s="9">
        <f t="shared" si="5"/>
        <v>-240</v>
      </c>
      <c r="I10" s="1" t="s">
        <v>22</v>
      </c>
      <c r="J10">
        <f>B4+C4</f>
        <v>72164</v>
      </c>
    </row>
    <row r="11">
      <c r="A11" s="8" t="s">
        <v>23</v>
      </c>
      <c r="B11" s="9">
        <f t="shared" ref="B11:G11" si="6">B6-B3</f>
        <v>56270</v>
      </c>
      <c r="C11" s="9">
        <f t="shared" si="6"/>
        <v>15813</v>
      </c>
      <c r="D11" s="9">
        <f t="shared" si="6"/>
        <v>-1</v>
      </c>
      <c r="E11" s="9">
        <f t="shared" si="6"/>
        <v>-76</v>
      </c>
      <c r="F11" s="9">
        <f t="shared" si="6"/>
        <v>-82</v>
      </c>
      <c r="G11" s="9">
        <f t="shared" si="6"/>
        <v>71924</v>
      </c>
      <c r="I11" s="1" t="s">
        <v>24</v>
      </c>
      <c r="J11" s="2">
        <f>(J10-J9)/G3</f>
        <v>0.007739519835</v>
      </c>
    </row>
    <row r="16">
      <c r="A16" s="13" t="s">
        <v>25</v>
      </c>
      <c r="B16" s="1" t="s">
        <v>26</v>
      </c>
    </row>
    <row r="17">
      <c r="A17" s="1"/>
      <c r="B17" s="3" t="str">
        <f t="shared" ref="B17:G17" si="7">B1</f>
        <v>samehit</v>
      </c>
      <c r="C17" s="3" t="str">
        <f t="shared" si="7"/>
        <v>confhit</v>
      </c>
      <c r="D17" s="3" t="str">
        <f t="shared" si="7"/>
        <v>lostscan</v>
      </c>
      <c r="E17" s="3" t="str">
        <f t="shared" si="7"/>
        <v>newmem</v>
      </c>
      <c r="F17" s="3" t="str">
        <f t="shared" si="7"/>
        <v>newfam</v>
      </c>
      <c r="G17" s="3" t="str">
        <f t="shared" si="7"/>
        <v>TOT</v>
      </c>
    </row>
    <row r="18">
      <c r="A18" s="1"/>
      <c r="B18" s="14">
        <f t="shared" ref="B18:G18" si="8">B3/$G$3</f>
        <v>0.4893280626</v>
      </c>
      <c r="C18" s="14">
        <f t="shared" si="8"/>
        <v>0.00276216606</v>
      </c>
      <c r="D18" s="14">
        <f t="shared" si="8"/>
        <v>0.01040004637</v>
      </c>
      <c r="E18" s="14">
        <f t="shared" si="8"/>
        <v>0.3938237686</v>
      </c>
      <c r="F18" s="14">
        <f t="shared" si="8"/>
        <v>0.1036859564</v>
      </c>
      <c r="G18" s="14">
        <f t="shared" si="8"/>
        <v>1</v>
      </c>
    </row>
    <row r="19">
      <c r="B19" s="2"/>
      <c r="C19" s="2"/>
      <c r="D19" s="2"/>
      <c r="E19" s="2"/>
      <c r="F19" s="2"/>
      <c r="G19" s="2"/>
    </row>
    <row r="20">
      <c r="A20" s="13" t="s">
        <v>27</v>
      </c>
      <c r="B20" s="1" t="s">
        <v>28</v>
      </c>
    </row>
    <row r="22">
      <c r="A22" s="13" t="s">
        <v>29</v>
      </c>
      <c r="B22" s="1" t="s">
        <v>28</v>
      </c>
      <c r="C22" s="10"/>
      <c r="D22" s="15"/>
      <c r="E22" s="15"/>
      <c r="F22" s="15"/>
      <c r="G22" s="15"/>
    </row>
    <row r="23">
      <c r="A23" s="13" t="s">
        <v>30</v>
      </c>
      <c r="B23" s="1" t="s">
        <v>28</v>
      </c>
    </row>
    <row r="24">
      <c r="B24" s="3" t="str">
        <f t="shared" ref="B24:G24" si="9">B1</f>
        <v>samehit</v>
      </c>
      <c r="C24" s="3" t="str">
        <f t="shared" si="9"/>
        <v>confhit</v>
      </c>
      <c r="D24" s="3" t="str">
        <f t="shared" si="9"/>
        <v>lostscan</v>
      </c>
      <c r="E24" s="3" t="str">
        <f t="shared" si="9"/>
        <v>newmem</v>
      </c>
      <c r="F24" s="3" t="str">
        <f t="shared" si="9"/>
        <v>newfam</v>
      </c>
      <c r="G24" s="3" t="str">
        <f t="shared" si="9"/>
        <v>TOT</v>
      </c>
    </row>
    <row r="25">
      <c r="A25" s="16" t="s">
        <v>0</v>
      </c>
      <c r="B25" s="17">
        <f t="shared" ref="B25:G25" si="10">B6/$G$6</f>
        <v>0.4915563865</v>
      </c>
      <c r="C25" s="17">
        <f t="shared" si="10"/>
        <v>0.004413072651</v>
      </c>
      <c r="D25" s="17">
        <f t="shared" si="10"/>
        <v>0.01032085308</v>
      </c>
      <c r="E25" s="17">
        <f t="shared" si="10"/>
        <v>0.390820885</v>
      </c>
      <c r="F25" s="17">
        <f t="shared" si="10"/>
        <v>0.1028888027</v>
      </c>
      <c r="G25" s="17">
        <f t="shared" si="10"/>
        <v>1</v>
      </c>
    </row>
    <row r="26">
      <c r="A26" s="12" t="str">
        <f t="shared" ref="A26:A28" si="12">A7</f>
        <v>for Rfam</v>
      </c>
      <c r="B26" s="18">
        <f t="shared" ref="B26:F26" si="11">B7/$G$7</f>
        <v>0.5290904467</v>
      </c>
      <c r="C26" s="18">
        <f t="shared" si="11"/>
        <v>0.004800719478</v>
      </c>
      <c r="D26" s="18">
        <f t="shared" si="11"/>
        <v>0.01125039731</v>
      </c>
      <c r="E26" s="18">
        <f t="shared" si="11"/>
        <v>0.4121901372</v>
      </c>
      <c r="F26" s="18">
        <f t="shared" si="11"/>
        <v>0.0426682993</v>
      </c>
      <c r="G26" s="18">
        <f t="shared" ref="G26:G28" si="14">G7/$G$6</f>
        <v>0.9151118689</v>
      </c>
    </row>
    <row r="27">
      <c r="A27" s="12" t="str">
        <f t="shared" si="12"/>
        <v>not for Rfam</v>
      </c>
      <c r="B27" s="18">
        <f t="shared" ref="B27:F27" si="13">B8/$G$8</f>
        <v>0.0005375569542</v>
      </c>
      <c r="C27" s="18">
        <f t="shared" si="13"/>
        <v>0</v>
      </c>
      <c r="D27" s="18">
        <f t="shared" si="13"/>
        <v>0.00000645068345</v>
      </c>
      <c r="E27" s="18">
        <f t="shared" si="13"/>
        <v>0.01120698738</v>
      </c>
      <c r="F27" s="18">
        <f t="shared" si="13"/>
        <v>0.988249005</v>
      </c>
      <c r="G27" s="18">
        <f t="shared" si="14"/>
        <v>0.04917162506</v>
      </c>
    </row>
    <row r="28">
      <c r="A28" s="12" t="str">
        <f t="shared" si="12"/>
        <v>unclass</v>
      </c>
      <c r="B28" s="19">
        <f t="shared" ref="B28:F28" si="15">B9/$G$9</f>
        <v>0.2058713826</v>
      </c>
      <c r="C28" s="19">
        <f t="shared" si="15"/>
        <v>0.0005565291527</v>
      </c>
      <c r="D28" s="19">
        <f t="shared" si="15"/>
        <v>0.0007045422252</v>
      </c>
      <c r="E28" s="19">
        <f t="shared" si="15"/>
        <v>0.3659297589</v>
      </c>
      <c r="F28" s="19">
        <f t="shared" si="15"/>
        <v>0.4269377871</v>
      </c>
      <c r="G28" s="18">
        <f t="shared" si="14"/>
        <v>0.03571650605</v>
      </c>
    </row>
    <row r="30">
      <c r="A30" s="11"/>
      <c r="B30" s="19"/>
      <c r="C30" s="19"/>
      <c r="D30" s="19"/>
      <c r="E30" s="19"/>
      <c r="F30" s="19"/>
      <c r="G30" s="19"/>
    </row>
    <row r="31">
      <c r="A31" s="11"/>
      <c r="B31" s="19"/>
      <c r="C31" s="19"/>
      <c r="D31" s="19"/>
      <c r="E31" s="19"/>
      <c r="F31" s="19"/>
      <c r="G31" s="19"/>
    </row>
    <row r="32">
      <c r="A32" s="11"/>
      <c r="B32" s="19"/>
      <c r="C32" s="19"/>
      <c r="D32" s="19"/>
      <c r="E32" s="19"/>
      <c r="F32" s="19"/>
      <c r="G32" s="19"/>
    </row>
  </sheetData>
  <drawing r:id="rId1"/>
</worksheet>
</file>