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едомость" sheetId="1" r:id="rId4"/>
    <sheet state="visible" name="КР 1" sheetId="2" r:id="rId5"/>
    <sheet state="visible" name="Коллоквиум" sheetId="3" r:id="rId6"/>
    <sheet state="visible" name="Экзамен" sheetId="4" r:id="rId7"/>
    <sheet state="visible" name="6 апреля" sheetId="5" r:id="rId8"/>
    <sheet state="visible" name="13 апреля" sheetId="6" r:id="rId9"/>
    <sheet state="visible" name="18 апреля" sheetId="7" r:id="rId10"/>
    <sheet state="visible" name="27 апреля" sheetId="8" r:id="rId11"/>
    <sheet state="visible" name="11 мая" sheetId="9" r:id="rId12"/>
    <sheet state="visible" name="18 мая" sheetId="10" r:id="rId13"/>
    <sheet state="visible" name="25 мая" sheetId="11" r:id="rId14"/>
    <sheet state="visible" name="1 июня" sheetId="12" r:id="rId15"/>
    <sheet state="visible" name="15 июня" sheetId="13" r:id="rId16"/>
    <sheet state="visible" name="Посещаемость" sheetId="14" r:id="rId17"/>
    <sheet state="visible" name="CF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Коллоквиум, графу убирать немного лень</t>
      </text>
    </comment>
    <comment authorId="0" ref="N29">
      <text>
        <t xml:space="preserve">Обнулено за списывание</t>
      </text>
    </comment>
    <comment authorId="0" ref="O29">
      <text>
        <t xml:space="preserve">Обнулено за списывание</t>
      </text>
    </comment>
    <comment authorId="0" ref="P29">
      <text>
        <t xml:space="preserve">Обнулено за списывание</t>
      </text>
    </comment>
    <comment authorId="0" ref="Q29">
      <text>
        <t xml:space="preserve">Обнулено за списывание</t>
      </text>
    </comment>
    <comment authorId="0" ref="R29">
      <text>
        <t xml:space="preserve">Обнулено за списывание</t>
      </text>
    </comment>
    <comment authorId="0" ref="S29">
      <text>
        <t xml:space="preserve">Обнулено за списывание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">
      <text>
        <t xml:space="preserve">у ассистентов</t>
      </text>
    </comment>
    <comment authorId="0" ref="C7">
      <text>
        <t xml:space="preserve">у ассистентов</t>
      </text>
    </comment>
    <comment authorId="0" ref="C8">
      <text>
        <t xml:space="preserve">у ассистентов</t>
      </text>
    </comment>
    <comment authorId="0" ref="C12">
      <text>
        <t xml:space="preserve">у ассистентов</t>
      </text>
    </comment>
    <comment authorId="0" ref="C14">
      <text>
        <t xml:space="preserve">у ассистентов</t>
      </text>
    </comment>
    <comment authorId="0" ref="C15">
      <text>
        <t xml:space="preserve">у ассистентов</t>
      </text>
    </comment>
    <comment authorId="0" ref="C16">
      <text>
        <t xml:space="preserve">у ассистентов</t>
      </text>
    </comment>
    <comment authorId="0" ref="C18">
      <text>
        <t xml:space="preserve">у ассистентов</t>
      </text>
    </comment>
    <comment authorId="0" ref="C19">
      <text>
        <t xml:space="preserve">у ассистентов</t>
      </text>
    </comment>
    <comment authorId="0" ref="C20">
      <text>
        <t xml:space="preserve">у ассистентов</t>
      </text>
    </comment>
    <comment authorId="0" ref="C21">
      <text>
        <t xml:space="preserve">у ассистентов</t>
      </text>
    </comment>
    <comment authorId="0" ref="C23">
      <text>
        <t xml:space="preserve">у ассистентов</t>
      </text>
    </comment>
    <comment authorId="0" ref="C25">
      <text>
        <t xml:space="preserve">у ассистентов</t>
      </text>
    </comment>
    <comment authorId="0" ref="C27">
      <text>
        <t xml:space="preserve">у ассистентов</t>
      </text>
    </comment>
    <comment authorId="0" ref="C32">
      <text>
        <t xml:space="preserve">у ассистентов</t>
      </text>
    </comment>
    <comment authorId="0" ref="C34">
      <text>
        <t xml:space="preserve">у ассистентов</t>
      </text>
    </comment>
    <comment authorId="0" ref="C36">
      <text>
        <t xml:space="preserve">у ассистентов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3">
      <text>
        <t xml:space="preserve">Отсутствовал по уважительной причине: болезнь</t>
      </text>
    </comment>
    <comment authorId="0" ref="C23">
      <text>
        <t xml:space="preserve">Отсутствовала по уважительной причине: болезнь</t>
      </text>
    </comment>
    <comment authorId="0" ref="C27">
      <text>
        <t xml:space="preserve">Отсутствовал по уважительной причине: болезнь</t>
      </text>
    </comment>
    <comment authorId="0" ref="C29">
      <text>
        <t xml:space="preserve">Отсутствовала по уважительной причине: болезнь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4">
      <text>
        <t xml:space="preserve">Уважительная причина: прием у врача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1">
      <text>
        <t xml:space="preserve">задача C сдана в основное время контеста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9">
      <text>
        <t xml:space="preserve">Опоздал на пару</t>
      </text>
    </comment>
    <comment authorId="0" ref="C23">
      <text>
        <t xml:space="preserve">Отсутствие по уважительной причине: болезнь</t>
      </text>
    </comment>
    <comment authorId="0" ref="C32">
      <text>
        <t xml:space="preserve">Присутствовал онлайн</t>
      </text>
    </comment>
    <comment authorId="0" ref="C36">
      <text>
        <t xml:space="preserve">Опоздал на пару</t>
      </text>
    </comment>
  </commentList>
</comments>
</file>

<file path=xl/sharedStrings.xml><?xml version="1.0" encoding="utf-8"?>
<sst xmlns="http://schemas.openxmlformats.org/spreadsheetml/2006/main" count="1039" uniqueCount="129">
  <si>
    <t>Студент</t>
  </si>
  <si>
    <t>Codeforces логин</t>
  </si>
  <si>
    <t>Сумма семинары</t>
  </si>
  <si>
    <t>ДЗ 1</t>
  </si>
  <si>
    <t>ДЗ 2</t>
  </si>
  <si>
    <t>ДЗ 3</t>
  </si>
  <si>
    <t>ДЗ 4</t>
  </si>
  <si>
    <t>ДЗ 5</t>
  </si>
  <si>
    <t>ДЗ 6</t>
  </si>
  <si>
    <t>ДЗ 7</t>
  </si>
  <si>
    <t>ДЗ 8</t>
  </si>
  <si>
    <t>ДЗ 9</t>
  </si>
  <si>
    <t>ДЗ 10</t>
  </si>
  <si>
    <t>ДЗ 11</t>
  </si>
  <si>
    <t>Бонус ДЗ</t>
  </si>
  <si>
    <t>Сумма ДЗ</t>
  </si>
  <si>
    <t>КР 1</t>
  </si>
  <si>
    <t>Коллоквиум</t>
  </si>
  <si>
    <t>Сумма КР</t>
  </si>
  <si>
    <t>Бонусы</t>
  </si>
  <si>
    <t>Результат для автомата</t>
  </si>
  <si>
    <t>Экзамен</t>
  </si>
  <si>
    <t>Результат</t>
  </si>
  <si>
    <t>Итоговая оценка</t>
  </si>
  <si>
    <t>Андреева Анастасия</t>
  </si>
  <si>
    <t>Anvvq</t>
  </si>
  <si>
    <t>Андреянова Софья</t>
  </si>
  <si>
    <t>ssonyii</t>
  </si>
  <si>
    <t>Ахряпина Мария</t>
  </si>
  <si>
    <t>MashaAkhr</t>
  </si>
  <si>
    <t>Бельченко Алиса</t>
  </si>
  <si>
    <t>Belloid</t>
  </si>
  <si>
    <t xml:space="preserve">Белявская Виктория </t>
  </si>
  <si>
    <t>vssukhova</t>
  </si>
  <si>
    <t>Борисенко Семён</t>
  </si>
  <si>
    <t>vaccinechippedby5g</t>
  </si>
  <si>
    <t>Буянова София</t>
  </si>
  <si>
    <t>Sophie07</t>
  </si>
  <si>
    <t>Валялов Даниил</t>
  </si>
  <si>
    <t>ddvalialov</t>
  </si>
  <si>
    <t>Галимнурова Карина</t>
  </si>
  <si>
    <t>KarinaGalimnurova</t>
  </si>
  <si>
    <t>Дудкина Полина</t>
  </si>
  <si>
    <t>polinadudkina</t>
  </si>
  <si>
    <t>Казенас Георгий</t>
  </si>
  <si>
    <t>Goshanych</t>
  </si>
  <si>
    <t>Князев Фёдор</t>
  </si>
  <si>
    <t>backtobasicz</t>
  </si>
  <si>
    <t>Колпакова Ксения</t>
  </si>
  <si>
    <t>kolpacola</t>
  </si>
  <si>
    <t>Корчагин Михаил</t>
  </si>
  <si>
    <t>moraliten</t>
  </si>
  <si>
    <t>Кочетков Александр</t>
  </si>
  <si>
    <t>Werner290</t>
  </si>
  <si>
    <t>Кузнеченкова Елизавета</t>
  </si>
  <si>
    <t>tupoygleb</t>
  </si>
  <si>
    <t>Ленкова Анастасия</t>
  </si>
  <si>
    <t>Lenkova</t>
  </si>
  <si>
    <t>Лисовский Никита</t>
  </si>
  <si>
    <t>NikitaLisovskiy</t>
  </si>
  <si>
    <t>Логвинчук Михаил</t>
  </si>
  <si>
    <t>Logvin</t>
  </si>
  <si>
    <t>Марченкова Анастасия</t>
  </si>
  <si>
    <t>nastasya-marchenkova</t>
  </si>
  <si>
    <t>Масленникова Мария</t>
  </si>
  <si>
    <t>MariiaMaslennikova</t>
  </si>
  <si>
    <t>Михайлова Лиана</t>
  </si>
  <si>
    <t>neplachuu</t>
  </si>
  <si>
    <t>Нестерская Мария</t>
  </si>
  <si>
    <t>Masha_Nesterskaya</t>
  </si>
  <si>
    <t>Никонов Владимир</t>
  </si>
  <si>
    <t>Yasher</t>
  </si>
  <si>
    <t>Павлухин Сергей</t>
  </si>
  <si>
    <t>karatel_rai</t>
  </si>
  <si>
    <t>Панин Николай</t>
  </si>
  <si>
    <t>PaninN83</t>
  </si>
  <si>
    <t>Резепова Софья</t>
  </si>
  <si>
    <t>sssoneka</t>
  </si>
  <si>
    <t>Романова Валерия</t>
  </si>
  <si>
    <t>leromeey</t>
  </si>
  <si>
    <t>Рыбалко Иван</t>
  </si>
  <si>
    <t>shlang_</t>
  </si>
  <si>
    <t>Сажина Полина</t>
  </si>
  <si>
    <t>sazhina_p</t>
  </si>
  <si>
    <t>Семенов Глеб</t>
  </si>
  <si>
    <t>Glebsem2005</t>
  </si>
  <si>
    <t>Семёнова Вера</t>
  </si>
  <si>
    <t>vsemyonova16</t>
  </si>
  <si>
    <t>Тимерханов Артём</t>
  </si>
  <si>
    <t>TTJC</t>
  </si>
  <si>
    <t>Титов Алексей</t>
  </si>
  <si>
    <t>Viscous_Nasal_Goo</t>
  </si>
  <si>
    <t>Ходорыч Василий</t>
  </si>
  <si>
    <t>42vashod42</t>
  </si>
  <si>
    <t>Константы</t>
  </si>
  <si>
    <t>Количество семинарских баллов для полного балла по семинарам</t>
  </si>
  <si>
    <t>Доля оценки за семинары</t>
  </si>
  <si>
    <t>Доля оценки за ДЗ</t>
  </si>
  <si>
    <t>Доля оценки за экзамен</t>
  </si>
  <si>
    <t>Доля оценки за бонусную часть</t>
  </si>
  <si>
    <t>Делитель для автомата</t>
  </si>
  <si>
    <t>Максимальная оценка</t>
  </si>
  <si>
    <t>Количество ДЗ</t>
  </si>
  <si>
    <t>Константы по ДЗ (количество задач за полный балл за конкретную ДР)</t>
  </si>
  <si>
    <t>Бонус</t>
  </si>
  <si>
    <t>Количество КР</t>
  </si>
  <si>
    <t>Константы по КР (количество задач на полный балл за КР)</t>
  </si>
  <si>
    <t>1 (1 попытка)</t>
  </si>
  <si>
    <t>1 (2 попытка)</t>
  </si>
  <si>
    <t>Константы за экзамен</t>
  </si>
  <si>
    <t>Прокторинг 11.5.2024</t>
  </si>
  <si>
    <t>Прокторинг 25.5.2024</t>
  </si>
  <si>
    <t>Приход на коллоквиум</t>
  </si>
  <si>
    <t>Задача</t>
  </si>
  <si>
    <t>1 вопрос</t>
  </si>
  <si>
    <t>2 вопрос</t>
  </si>
  <si>
    <t>3 вопрос (если есть)</t>
  </si>
  <si>
    <t>Сумма</t>
  </si>
  <si>
    <t>Белявская Виктория</t>
  </si>
  <si>
    <t>Прокторинг 27.6.2024</t>
  </si>
  <si>
    <t>Присутствие</t>
  </si>
  <si>
    <t>Ответы на парах</t>
  </si>
  <si>
    <t>Контест решено задач</t>
  </si>
  <si>
    <t>Дорешка решено задач</t>
  </si>
  <si>
    <t>Балл за задачи</t>
  </si>
  <si>
    <t>Суммарный балл</t>
  </si>
  <si>
    <t>Минимальное количество решенных задач для балла за контест</t>
  </si>
  <si>
    <t>Максимальный рейтинг</t>
  </si>
  <si>
    <t>Максимальный балл автоматом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</si>
</sst>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.m.yyyy"/>
    <numFmt numFmtId="166" formatCode="d mmmm"/>
  </numFmts>
  <fonts count="7">
    <font>
      <sz val="10.0"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horizontal="right" readingOrder="0" textRotation="180" vertical="bottom"/>
    </xf>
    <xf borderId="1" fillId="0" fontId="1" numFmtId="165" xfId="0" applyAlignment="1" applyBorder="1" applyFont="1" applyNumberFormat="1">
      <alignment horizontal="right" readingOrder="0" textRotation="180" vertical="bottom"/>
    </xf>
    <xf borderId="1" fillId="0" fontId="2" numFmtId="164" xfId="0" applyAlignment="1" applyBorder="1" applyFont="1" applyNumberFormat="1">
      <alignment readingOrder="0" textRotation="180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1" numFmtId="2" xfId="0" applyAlignment="1" applyBorder="1" applyFont="1" applyNumberFormat="1">
      <alignment vertical="bottom"/>
    </xf>
    <xf borderId="3" fillId="0" fontId="1" numFmtId="0" xfId="0" applyAlignment="1" applyBorder="1" applyFont="1">
      <alignment readingOrder="0" vertical="bottom"/>
    </xf>
    <xf borderId="3" fillId="2" fontId="1" numFmtId="0" xfId="0" applyAlignment="1" applyBorder="1" applyFill="1" applyFont="1">
      <alignment vertical="bottom"/>
    </xf>
    <xf borderId="3" fillId="0" fontId="1" numFmtId="2" xfId="0" applyAlignment="1" applyBorder="1" applyFont="1" applyNumberFormat="1">
      <alignment shrinkToFit="0" vertical="bottom" wrapText="1"/>
    </xf>
    <xf borderId="3" fillId="0" fontId="1" numFmtId="2" xfId="0" applyAlignment="1" applyBorder="1" applyFont="1" applyNumberFormat="1">
      <alignment vertical="bottom"/>
    </xf>
    <xf borderId="3" fillId="0" fontId="1" numFmtId="1" xfId="0" applyAlignment="1" applyBorder="1" applyFont="1" applyNumberFormat="1">
      <alignment shrinkToFit="0" vertical="bottom" wrapText="1"/>
    </xf>
    <xf borderId="4" fillId="3" fontId="4" numFmtId="0" xfId="0" applyAlignment="1" applyBorder="1" applyFill="1" applyFont="1">
      <alignment vertical="bottom"/>
    </xf>
    <xf borderId="5" fillId="2" fontId="4" numFmtId="0" xfId="0" applyAlignment="1" applyBorder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Font="1"/>
    <xf borderId="1" fillId="4" fontId="1" numFmtId="0" xfId="0" applyAlignment="1" applyBorder="1" applyFill="1" applyFont="1">
      <alignment horizontal="right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1" fillId="2" fontId="1" numFmtId="2" xfId="0" applyAlignment="1" applyBorder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0" fillId="4" fontId="1" numFmtId="2" xfId="0" applyAlignment="1" applyFont="1" applyNumberFormat="1">
      <alignment horizontal="right" vertical="bottom"/>
    </xf>
    <xf borderId="0" fillId="4" fontId="1" numFmtId="1" xfId="0" applyAlignment="1" applyFont="1" applyNumberFormat="1">
      <alignment horizontal="right"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0" fillId="0" fontId="1" numFmtId="0" xfId="0" applyAlignment="1" applyFont="1">
      <alignment horizontal="right" readingOrder="0" vertical="bottom"/>
    </xf>
    <xf borderId="4" fillId="0" fontId="4" numFmtId="0" xfId="0" applyAlignment="1" applyBorder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1" fillId="0" fontId="4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2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6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readingOrder="0" vertical="bottom"/>
    </xf>
    <xf borderId="6" fillId="0" fontId="5" numFmtId="0" xfId="0" applyAlignment="1" applyBorder="1" applyFont="1">
      <alignment vertical="bottom"/>
    </xf>
    <xf borderId="0" fillId="0" fontId="5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5" numFmtId="0" xfId="0" applyAlignment="1" applyFont="1">
      <alignment vertical="bottom"/>
    </xf>
    <xf borderId="4" fillId="3" fontId="6" numFmtId="0" xfId="0" applyAlignment="1" applyBorder="1" applyFont="1">
      <alignment vertical="bottom"/>
    </xf>
    <xf borderId="0" fillId="4" fontId="3" numFmtId="0" xfId="0" applyFont="1"/>
    <xf borderId="4" fillId="0" fontId="6" numFmtId="0" xfId="0" applyAlignment="1" applyBorder="1" applyFont="1">
      <alignment vertical="bottom"/>
    </xf>
    <xf borderId="0" fillId="5" fontId="3" numFmtId="0" xfId="0" applyAlignment="1" applyFill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4" fillId="0" fontId="6" numFmtId="0" xfId="0" applyAlignment="1" applyBorder="1" applyFont="1">
      <alignment readingOrder="0" vertical="bottom"/>
    </xf>
    <xf borderId="0" fillId="4" fontId="3" numFmtId="0" xfId="0" applyAlignment="1" applyFont="1">
      <alignment readingOrder="0"/>
    </xf>
    <xf borderId="1" fillId="0" fontId="6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5" fontId="3" numFmtId="0" xfId="0" applyFont="1"/>
    <xf borderId="0" fillId="6" fontId="3" numFmtId="0" xfId="0" applyAlignment="1" applyFill="1" applyFont="1">
      <alignment readingOrder="0"/>
    </xf>
    <xf borderId="2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7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shrinkToFit="0" vertical="bottom" wrapText="1"/>
    </xf>
    <xf borderId="5" fillId="2" fontId="6" numFmtId="0" xfId="0" applyAlignment="1" applyBorder="1" applyFont="1">
      <alignment vertical="bottom"/>
    </xf>
    <xf borderId="0" fillId="0" fontId="5" numFmtId="0" xfId="0" applyAlignment="1" applyFont="1">
      <alignment horizontal="right" readingOrder="0" vertical="bottom"/>
    </xf>
    <xf borderId="9" fillId="0" fontId="5" numFmtId="0" xfId="0" applyAlignment="1" applyBorder="1" applyFont="1">
      <alignment horizontal="right" vertical="bottom"/>
    </xf>
    <xf borderId="10" fillId="0" fontId="5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11" fillId="0" fontId="5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4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right" readingOrder="0" vertical="bottom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6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8.75"/>
    <col customWidth="1" min="3" max="3" width="4.25"/>
    <col customWidth="1" min="4" max="4" width="3.25"/>
    <col customWidth="1" min="5" max="5" width="3.5"/>
    <col customWidth="1" min="6" max="7" width="2.88"/>
    <col customWidth="1" min="8" max="8" width="3.63"/>
    <col customWidth="1" min="9" max="9" width="3.0"/>
    <col customWidth="1" min="10" max="10" width="3.38"/>
    <col customWidth="1" min="11" max="11" width="3.0"/>
    <col customWidth="1" min="12" max="12" width="3.5"/>
    <col customWidth="1" min="25" max="25" width="9.88"/>
    <col customWidth="1" min="26" max="26" width="10.88"/>
  </cols>
  <sheetData>
    <row r="1">
      <c r="A1" s="1" t="s">
        <v>0</v>
      </c>
      <c r="B1" s="2" t="s">
        <v>1</v>
      </c>
      <c r="C1" s="3">
        <v>45388.0</v>
      </c>
      <c r="D1" s="4">
        <v>45395.0</v>
      </c>
      <c r="E1" s="4">
        <v>45400.0</v>
      </c>
      <c r="F1" s="4">
        <v>45409.0</v>
      </c>
      <c r="G1" s="3">
        <v>45423.0</v>
      </c>
      <c r="H1" s="3">
        <v>45430.0</v>
      </c>
      <c r="I1" s="4">
        <v>45437.0</v>
      </c>
      <c r="J1" s="4">
        <v>45444.0</v>
      </c>
      <c r="K1" s="5">
        <v>45451.0</v>
      </c>
      <c r="L1" s="5">
        <v>45458.0</v>
      </c>
      <c r="M1" s="6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7</v>
      </c>
      <c r="S1" s="7" t="s">
        <v>8</v>
      </c>
      <c r="T1" s="7" t="s">
        <v>9</v>
      </c>
      <c r="U1" s="7" t="s">
        <v>10</v>
      </c>
      <c r="V1" s="7" t="s">
        <v>11</v>
      </c>
      <c r="W1" s="1" t="s">
        <v>12</v>
      </c>
      <c r="X1" s="8" t="s">
        <v>13</v>
      </c>
      <c r="Y1" s="8" t="s">
        <v>14</v>
      </c>
      <c r="Z1" s="9" t="s">
        <v>15</v>
      </c>
      <c r="AA1" s="7" t="s">
        <v>16</v>
      </c>
      <c r="AB1" s="10" t="s">
        <v>17</v>
      </c>
      <c r="AC1" s="11" t="s">
        <v>18</v>
      </c>
      <c r="AD1" s="7" t="s">
        <v>19</v>
      </c>
      <c r="AE1" s="12" t="s">
        <v>20</v>
      </c>
      <c r="AF1" s="7" t="s">
        <v>21</v>
      </c>
      <c r="AG1" s="13" t="s">
        <v>22</v>
      </c>
      <c r="AH1" s="14" t="s">
        <v>23</v>
      </c>
    </row>
    <row r="2">
      <c r="A2" s="15" t="s">
        <v>24</v>
      </c>
      <c r="B2" s="16" t="s">
        <v>25</v>
      </c>
      <c r="C2" s="17">
        <f>'6 апреля'!H2</f>
        <v>0</v>
      </c>
      <c r="D2" s="17">
        <f>'13 апреля'!H2</f>
        <v>0</v>
      </c>
      <c r="E2" s="17">
        <f>'18 апреля'!H2</f>
        <v>0</v>
      </c>
      <c r="F2" s="17">
        <f>'27 апреля'!H2</f>
        <v>0</v>
      </c>
      <c r="G2" s="17">
        <f>'11 мая'!H2</f>
        <v>0</v>
      </c>
      <c r="H2" s="17">
        <f>'18 мая'!H2</f>
        <v>0</v>
      </c>
      <c r="I2" s="17">
        <f>'25 мая'!H2</f>
        <v>0</v>
      </c>
      <c r="J2" s="17">
        <f>'1 июня'!H2</f>
        <v>0</v>
      </c>
      <c r="K2" s="18"/>
      <c r="L2" s="18">
        <f>'15 июня'!H2</f>
        <v>0</v>
      </c>
      <c r="M2" s="19">
        <f t="shared" ref="M2:M36" si="1">MIN(SUM(C2:L2) / $B$42 * $B$49,$B$49)</f>
        <v>0</v>
      </c>
      <c r="N2" s="20">
        <v>0.0</v>
      </c>
      <c r="O2" s="21">
        <v>0.0</v>
      </c>
      <c r="P2" s="21">
        <v>0.0</v>
      </c>
      <c r="Q2" s="21">
        <v>0.0</v>
      </c>
      <c r="R2" s="21">
        <v>0.0</v>
      </c>
      <c r="S2" s="21">
        <v>0.0</v>
      </c>
      <c r="T2" s="21">
        <v>0.0</v>
      </c>
      <c r="U2" s="21">
        <v>0.0</v>
      </c>
      <c r="V2" s="21">
        <v>0.0</v>
      </c>
      <c r="W2" s="21">
        <v>0.0</v>
      </c>
      <c r="X2" s="22">
        <v>0.0</v>
      </c>
      <c r="Y2" s="22">
        <v>0.0</v>
      </c>
      <c r="Z2" s="23">
        <f t="shared" ref="Z2:Z36" si="2">MIN((N2/$B$53+O2/$B$54+P2/$B$55+Q2/$B$56+R2/$B$57+S2/$B$58+T2/$B$59+U2/$B$60+V2/$B$61+W2/$B$62+X2/$B$63+Y2/$B$64)/$B$51*$B$49,$B$49)</f>
        <v>0</v>
      </c>
      <c r="AA2" s="24">
        <f>'КР 1'!F2</f>
        <v>0</v>
      </c>
      <c r="AB2" s="24">
        <f>'Коллоквиум'!G2</f>
        <v>0</v>
      </c>
      <c r="AC2" s="17">
        <f t="shared" ref="AC2:AC36" si="3">MIN((AA2+AB2)/2,$B$49)</f>
        <v>0</v>
      </c>
      <c r="AD2" s="17">
        <f>'Посещаемость'!L2</f>
        <v>0</v>
      </c>
      <c r="AE2" s="25">
        <f t="shared" ref="AE2:AE36" si="4">MIN((M2*$B$43+Z2*$B$44+AC2*$B$45)/$B$48+AD2*$B$47,$B$49)</f>
        <v>0</v>
      </c>
      <c r="AF2" s="24">
        <f>'Экзамен'!F2</f>
        <v>0</v>
      </c>
      <c r="AG2" s="25">
        <f t="shared" ref="AG2:AG36" si="5">MIN((M2*$B$43+Z2*$B$44+AC2*$B$45+AD2*$B$47+AF2*$B$46),$B$49)</f>
        <v>0</v>
      </c>
      <c r="AH2" s="26">
        <f>MAX(MIN(CF!D2,(--(M2&gt;=8))*(--(AE2&gt;=8))*AE2),AG2)</f>
        <v>0</v>
      </c>
    </row>
    <row r="3">
      <c r="A3" s="27" t="s">
        <v>26</v>
      </c>
      <c r="B3" s="28" t="s">
        <v>27</v>
      </c>
      <c r="C3" s="17">
        <f>'6 апреля'!H3</f>
        <v>3</v>
      </c>
      <c r="D3" s="17">
        <f>'13 апреля'!H3</f>
        <v>1</v>
      </c>
      <c r="E3" s="17">
        <f>'18 апреля'!H3</f>
        <v>3</v>
      </c>
      <c r="F3" s="17">
        <f>'27 апреля'!H3</f>
        <v>1</v>
      </c>
      <c r="G3" s="17">
        <f>'11 мая'!H3</f>
        <v>1</v>
      </c>
      <c r="H3" s="17">
        <f>'18 мая'!H3</f>
        <v>1</v>
      </c>
      <c r="I3" s="17">
        <f>'25 мая'!H3</f>
        <v>3</v>
      </c>
      <c r="J3" s="17">
        <f>'1 июня'!H3</f>
        <v>2</v>
      </c>
      <c r="K3" s="18"/>
      <c r="L3" s="18">
        <f>'15 июня'!H3</f>
        <v>4.5</v>
      </c>
      <c r="M3" s="19">
        <f t="shared" si="1"/>
        <v>8.47826087</v>
      </c>
      <c r="N3" s="29">
        <v>8.0</v>
      </c>
      <c r="O3" s="29">
        <v>4.5</v>
      </c>
      <c r="P3" s="29">
        <v>8.0</v>
      </c>
      <c r="Q3" s="29">
        <v>6.0</v>
      </c>
      <c r="R3" s="29">
        <v>4.5</v>
      </c>
      <c r="S3" s="29">
        <v>8.0</v>
      </c>
      <c r="T3" s="29">
        <v>5.0</v>
      </c>
      <c r="U3" s="29">
        <v>8.0</v>
      </c>
      <c r="V3" s="29">
        <v>5.0</v>
      </c>
      <c r="W3" s="29">
        <v>0.0</v>
      </c>
      <c r="X3" s="22">
        <v>0.0</v>
      </c>
      <c r="Y3" s="22">
        <v>0.0</v>
      </c>
      <c r="Z3" s="23">
        <f t="shared" si="2"/>
        <v>7.65</v>
      </c>
      <c r="AA3" s="24">
        <f>'КР 1'!F3</f>
        <v>10</v>
      </c>
      <c r="AB3" s="24">
        <f>'Коллоквиум'!G3</f>
        <v>10</v>
      </c>
      <c r="AC3" s="17">
        <f t="shared" si="3"/>
        <v>10</v>
      </c>
      <c r="AD3" s="17">
        <f>'Посещаемость'!L3</f>
        <v>10</v>
      </c>
      <c r="AE3" s="25">
        <f t="shared" si="4"/>
        <v>9.275465839</v>
      </c>
      <c r="AF3" s="24">
        <f>'Экзамен'!F3</f>
        <v>8</v>
      </c>
      <c r="AG3" s="25">
        <f t="shared" si="5"/>
        <v>9.042826087</v>
      </c>
      <c r="AH3" s="26">
        <f>MAX(MIN(CF!D3,(--(M3&gt;=8))*(--(AE3&gt;=8))*AE3),AG3)</f>
        <v>9.042826087</v>
      </c>
    </row>
    <row r="4">
      <c r="A4" s="27" t="s">
        <v>28</v>
      </c>
      <c r="B4" s="28" t="s">
        <v>29</v>
      </c>
      <c r="C4" s="17">
        <f>'6 апреля'!H4</f>
        <v>3.5</v>
      </c>
      <c r="D4" s="17">
        <f>'13 апреля'!H4</f>
        <v>2.5</v>
      </c>
      <c r="E4" s="17">
        <f>'18 апреля'!H4</f>
        <v>2</v>
      </c>
      <c r="F4" s="17">
        <f>'27 апреля'!H4</f>
        <v>1</v>
      </c>
      <c r="G4" s="17">
        <f>'11 мая'!H4</f>
        <v>2</v>
      </c>
      <c r="H4" s="17">
        <f>'18 мая'!H4</f>
        <v>1.5</v>
      </c>
      <c r="I4" s="17">
        <f>'25 мая'!H4</f>
        <v>2</v>
      </c>
      <c r="J4" s="17">
        <f>'1 июня'!H4</f>
        <v>1</v>
      </c>
      <c r="K4" s="18"/>
      <c r="L4" s="18">
        <f>'15 июня'!H4</f>
        <v>3.5</v>
      </c>
      <c r="M4" s="19">
        <f t="shared" si="1"/>
        <v>8.260869565</v>
      </c>
      <c r="N4" s="29">
        <v>8.0</v>
      </c>
      <c r="O4" s="29">
        <v>3.5</v>
      </c>
      <c r="P4" s="29">
        <v>8.0</v>
      </c>
      <c r="Q4" s="29">
        <v>7.0</v>
      </c>
      <c r="R4" s="29">
        <v>4.0</v>
      </c>
      <c r="S4" s="29">
        <v>8.0</v>
      </c>
      <c r="T4" s="29">
        <v>5.0</v>
      </c>
      <c r="U4" s="29">
        <v>8.0</v>
      </c>
      <c r="V4" s="29">
        <v>1.0</v>
      </c>
      <c r="W4" s="29">
        <v>3.0</v>
      </c>
      <c r="X4" s="22">
        <v>9.0</v>
      </c>
      <c r="Y4" s="22">
        <v>0.0</v>
      </c>
      <c r="Z4" s="23">
        <f t="shared" si="2"/>
        <v>8.725</v>
      </c>
      <c r="AA4" s="24">
        <f>'КР 1'!F4</f>
        <v>6</v>
      </c>
      <c r="AB4" s="24">
        <f>'Коллоквиум'!G4</f>
        <v>8.5</v>
      </c>
      <c r="AC4" s="17">
        <f t="shared" si="3"/>
        <v>7.25</v>
      </c>
      <c r="AD4" s="17">
        <f>'Посещаемость'!L4</f>
        <v>0</v>
      </c>
      <c r="AE4" s="25">
        <f t="shared" si="4"/>
        <v>8.026552795</v>
      </c>
      <c r="AF4" s="24">
        <f>'Экзамен'!F4</f>
        <v>0</v>
      </c>
      <c r="AG4" s="25">
        <f t="shared" si="5"/>
        <v>5.618586957</v>
      </c>
      <c r="AH4" s="26">
        <f>MAX(MIN(CF!D4,(--(M4&gt;=8))*(--(AE4&gt;=8))*AE4),AG4)</f>
        <v>8</v>
      </c>
    </row>
    <row r="5">
      <c r="A5" s="27" t="s">
        <v>30</v>
      </c>
      <c r="B5" s="28" t="s">
        <v>31</v>
      </c>
      <c r="C5" s="17">
        <f>'6 апреля'!H5</f>
        <v>0</v>
      </c>
      <c r="D5" s="17">
        <f>'13 апреля'!H5</f>
        <v>0</v>
      </c>
      <c r="E5" s="17">
        <f>'18 апреля'!H5</f>
        <v>0</v>
      </c>
      <c r="F5" s="17">
        <f>'27 апреля'!H5</f>
        <v>0</v>
      </c>
      <c r="G5" s="17">
        <f>'11 мая'!H5</f>
        <v>0</v>
      </c>
      <c r="H5" s="17">
        <f>'18 мая'!H5</f>
        <v>0</v>
      </c>
      <c r="I5" s="17">
        <f>'25 мая'!H5</f>
        <v>0</v>
      </c>
      <c r="J5" s="17">
        <f>'1 июня'!H5</f>
        <v>0</v>
      </c>
      <c r="K5" s="18"/>
      <c r="L5" s="18">
        <f>'15 июня'!H5</f>
        <v>0</v>
      </c>
      <c r="M5" s="19">
        <f t="shared" si="1"/>
        <v>0</v>
      </c>
      <c r="N5" s="29">
        <v>8.0</v>
      </c>
      <c r="O5" s="29">
        <v>5.0</v>
      </c>
      <c r="P5" s="29">
        <v>8.0</v>
      </c>
      <c r="Q5" s="29">
        <v>7.0</v>
      </c>
      <c r="R5" s="29">
        <v>5.0</v>
      </c>
      <c r="S5" s="29">
        <v>6.0</v>
      </c>
      <c r="T5" s="29">
        <v>5.0</v>
      </c>
      <c r="U5" s="29">
        <v>8.0</v>
      </c>
      <c r="V5" s="29">
        <v>8.0</v>
      </c>
      <c r="W5" s="29">
        <v>4.0</v>
      </c>
      <c r="X5" s="22">
        <v>7.0</v>
      </c>
      <c r="Y5" s="22">
        <v>1.0</v>
      </c>
      <c r="Z5" s="23">
        <f t="shared" si="2"/>
        <v>9.875</v>
      </c>
      <c r="AA5" s="24">
        <f>'КР 1'!F5</f>
        <v>10</v>
      </c>
      <c r="AB5" s="24">
        <f>'Коллоквиум'!G5</f>
        <v>9</v>
      </c>
      <c r="AC5" s="17">
        <f t="shared" si="3"/>
        <v>9.5</v>
      </c>
      <c r="AD5" s="17">
        <f>'Посещаемость'!L5</f>
        <v>0</v>
      </c>
      <c r="AE5" s="25">
        <f t="shared" si="4"/>
        <v>8.303571429</v>
      </c>
      <c r="AF5" s="24">
        <f>'Экзамен'!F5</f>
        <v>8</v>
      </c>
      <c r="AG5" s="25">
        <f t="shared" si="5"/>
        <v>8.2125</v>
      </c>
      <c r="AH5" s="26">
        <f>MAX(MIN(CF!D5,(--(M5&gt;=8))*(--(AE5&gt;=8))*AE5),AG5)</f>
        <v>8.2125</v>
      </c>
    </row>
    <row r="6">
      <c r="A6" s="30" t="s">
        <v>32</v>
      </c>
      <c r="B6" s="28" t="s">
        <v>33</v>
      </c>
      <c r="C6" s="17">
        <f>'6 апреля'!H6</f>
        <v>4</v>
      </c>
      <c r="D6" s="17">
        <f>'13 апреля'!H6</f>
        <v>1</v>
      </c>
      <c r="E6" s="17">
        <f>'18 апреля'!H6</f>
        <v>4</v>
      </c>
      <c r="F6" s="17">
        <f>'27 апреля'!H6</f>
        <v>2</v>
      </c>
      <c r="G6" s="17">
        <f>'11 мая'!H6</f>
        <v>2</v>
      </c>
      <c r="H6" s="17">
        <f>'18 мая'!H6</f>
        <v>2</v>
      </c>
      <c r="I6" s="17">
        <f>'25 мая'!H6</f>
        <v>2.5</v>
      </c>
      <c r="J6" s="17">
        <f>'1 июня'!H6</f>
        <v>2.5</v>
      </c>
      <c r="K6" s="18"/>
      <c r="L6" s="18">
        <f>'15 июня'!H6</f>
        <v>2.5</v>
      </c>
      <c r="M6" s="19">
        <f t="shared" si="1"/>
        <v>9.782608696</v>
      </c>
      <c r="N6" s="29">
        <v>8.0</v>
      </c>
      <c r="O6" s="29">
        <v>4.0</v>
      </c>
      <c r="P6" s="29">
        <v>8.0</v>
      </c>
      <c r="Q6" s="29">
        <v>7.5</v>
      </c>
      <c r="R6" s="29">
        <v>4.0</v>
      </c>
      <c r="S6" s="29">
        <v>8.0</v>
      </c>
      <c r="T6" s="29">
        <v>5.0</v>
      </c>
      <c r="U6" s="29">
        <v>7.5</v>
      </c>
      <c r="V6" s="29">
        <v>0.0</v>
      </c>
      <c r="W6" s="29">
        <v>2.0</v>
      </c>
      <c r="X6" s="22">
        <v>0.0</v>
      </c>
      <c r="Y6" s="22">
        <v>0.0</v>
      </c>
      <c r="Z6" s="23">
        <f t="shared" si="2"/>
        <v>7.5875</v>
      </c>
      <c r="AA6" s="24">
        <f>'КР 1'!F6</f>
        <v>8</v>
      </c>
      <c r="AB6" s="24">
        <f>'Коллоквиум'!G6</f>
        <v>10</v>
      </c>
      <c r="AC6" s="17">
        <f t="shared" si="3"/>
        <v>9</v>
      </c>
      <c r="AD6" s="17">
        <f>'Посещаемость'!L6</f>
        <v>10</v>
      </c>
      <c r="AE6" s="25">
        <f t="shared" si="4"/>
        <v>9.006444099</v>
      </c>
      <c r="AF6" s="24">
        <f>'Экзамен'!F6</f>
        <v>0</v>
      </c>
      <c r="AG6" s="25">
        <f t="shared" si="5"/>
        <v>6.45451087</v>
      </c>
      <c r="AH6" s="26">
        <f>MAX(MIN(CF!D6,(--(M6&gt;=8))*(--(AE6&gt;=8))*AE6),AG6)</f>
        <v>8</v>
      </c>
    </row>
    <row r="7">
      <c r="A7" s="27" t="s">
        <v>34</v>
      </c>
      <c r="B7" s="28" t="s">
        <v>35</v>
      </c>
      <c r="C7" s="17">
        <f>'6 апреля'!H7</f>
        <v>4.5</v>
      </c>
      <c r="D7" s="17">
        <f>'13 апреля'!H7</f>
        <v>2</v>
      </c>
      <c r="E7" s="17">
        <f>'18 апреля'!H7</f>
        <v>4</v>
      </c>
      <c r="F7" s="17">
        <f>'27 апреля'!H7</f>
        <v>2</v>
      </c>
      <c r="G7" s="17">
        <f>'11 мая'!H7</f>
        <v>2</v>
      </c>
      <c r="H7" s="17">
        <f>'18 мая'!H7</f>
        <v>2</v>
      </c>
      <c r="I7" s="17">
        <f>'25 мая'!H7</f>
        <v>2</v>
      </c>
      <c r="J7" s="17">
        <f>'1 июня'!H7</f>
        <v>3.5</v>
      </c>
      <c r="K7" s="18"/>
      <c r="L7" s="18">
        <f>'15 июня'!H7</f>
        <v>3</v>
      </c>
      <c r="M7" s="19">
        <f t="shared" si="1"/>
        <v>10</v>
      </c>
      <c r="N7" s="29">
        <v>6.5</v>
      </c>
      <c r="O7" s="29">
        <v>3.0</v>
      </c>
      <c r="P7" s="29">
        <v>6.5</v>
      </c>
      <c r="Q7" s="29">
        <v>5.0</v>
      </c>
      <c r="R7" s="29">
        <v>4.0</v>
      </c>
      <c r="S7" s="29">
        <v>8.5</v>
      </c>
      <c r="T7" s="29">
        <v>5.0</v>
      </c>
      <c r="U7" s="29">
        <v>9.0</v>
      </c>
      <c r="V7" s="29">
        <v>3.0</v>
      </c>
      <c r="W7" s="29">
        <v>3.0</v>
      </c>
      <c r="X7" s="22">
        <v>9.0</v>
      </c>
      <c r="Y7" s="22">
        <v>0.0</v>
      </c>
      <c r="Z7" s="23">
        <f t="shared" si="2"/>
        <v>8.35</v>
      </c>
      <c r="AA7" s="24">
        <f>'КР 1'!F7</f>
        <v>6</v>
      </c>
      <c r="AB7" s="24">
        <f>'Коллоквиум'!G7</f>
        <v>8</v>
      </c>
      <c r="AC7" s="17">
        <f t="shared" si="3"/>
        <v>7</v>
      </c>
      <c r="AD7" s="17">
        <f>'Посещаемость'!L7</f>
        <v>10</v>
      </c>
      <c r="AE7" s="25">
        <f t="shared" si="4"/>
        <v>8.507142857</v>
      </c>
      <c r="AF7" s="24">
        <f>'Экзамен'!F7</f>
        <v>0</v>
      </c>
      <c r="AG7" s="25">
        <f t="shared" si="5"/>
        <v>6.105</v>
      </c>
      <c r="AH7" s="26">
        <f>MAX(MIN(CF!D7,(--(M7&gt;=8))*(--(AE7&gt;=8))*AE7),AG7)</f>
        <v>8.507142857</v>
      </c>
    </row>
    <row r="8">
      <c r="A8" s="27" t="s">
        <v>36</v>
      </c>
      <c r="B8" s="28" t="s">
        <v>37</v>
      </c>
      <c r="C8" s="17">
        <f>'6 апреля'!H8</f>
        <v>3</v>
      </c>
      <c r="D8" s="17">
        <f>'13 апреля'!H8</f>
        <v>1</v>
      </c>
      <c r="E8" s="17">
        <f>'18 апреля'!H8</f>
        <v>3</v>
      </c>
      <c r="F8" s="17">
        <f>'27 апреля'!H8</f>
        <v>2</v>
      </c>
      <c r="G8" s="17">
        <f>'11 мая'!H8</f>
        <v>1.5</v>
      </c>
      <c r="H8" s="17">
        <f>'18 мая'!H8</f>
        <v>2</v>
      </c>
      <c r="I8" s="17">
        <f>'25 мая'!H8</f>
        <v>1.5</v>
      </c>
      <c r="J8" s="17">
        <f>'1 июня'!H8</f>
        <v>2.5</v>
      </c>
      <c r="K8" s="18"/>
      <c r="L8" s="18">
        <f>'15 июня'!H8</f>
        <v>2.5</v>
      </c>
      <c r="M8" s="19">
        <f t="shared" si="1"/>
        <v>8.260869565</v>
      </c>
      <c r="N8" s="29">
        <v>7.0</v>
      </c>
      <c r="O8" s="29">
        <v>4.0</v>
      </c>
      <c r="P8" s="29">
        <v>8.0</v>
      </c>
      <c r="Q8" s="29">
        <v>7.0</v>
      </c>
      <c r="R8" s="29">
        <v>4.0</v>
      </c>
      <c r="S8" s="29">
        <v>6.0</v>
      </c>
      <c r="T8" s="29">
        <v>5.0</v>
      </c>
      <c r="U8" s="29">
        <v>8.0</v>
      </c>
      <c r="V8" s="29">
        <v>4.0</v>
      </c>
      <c r="W8" s="29">
        <v>0.0</v>
      </c>
      <c r="X8" s="22">
        <v>4.0</v>
      </c>
      <c r="Y8" s="22">
        <v>0.0</v>
      </c>
      <c r="Z8" s="23">
        <f t="shared" si="2"/>
        <v>7.55</v>
      </c>
      <c r="AA8" s="24">
        <f>'КР 1'!F8</f>
        <v>8</v>
      </c>
      <c r="AB8" s="24">
        <f>'Коллоквиум'!G8</f>
        <v>9.5</v>
      </c>
      <c r="AC8" s="17">
        <f t="shared" si="3"/>
        <v>8.75</v>
      </c>
      <c r="AD8" s="17">
        <f>'Посещаемость'!L8</f>
        <v>10</v>
      </c>
      <c r="AE8" s="25">
        <f t="shared" si="4"/>
        <v>8.665838509</v>
      </c>
      <c r="AF8" s="24">
        <f>'Экзамен'!F8</f>
        <v>6</v>
      </c>
      <c r="AG8" s="25">
        <f t="shared" si="5"/>
        <v>8.016086957</v>
      </c>
      <c r="AH8" s="26">
        <f>MAX(MIN(CF!D8,(--(M8&gt;=8))*(--(AE8&gt;=8))*AE8),AG8)</f>
        <v>8.016086957</v>
      </c>
    </row>
    <row r="9">
      <c r="A9" s="27" t="s">
        <v>38</v>
      </c>
      <c r="B9" s="28" t="s">
        <v>39</v>
      </c>
      <c r="C9" s="17">
        <f>'6 апреля'!H9</f>
        <v>4</v>
      </c>
      <c r="D9" s="17">
        <f>'13 апреля'!H9</f>
        <v>3</v>
      </c>
      <c r="E9" s="17">
        <f>'18 апреля'!H9</f>
        <v>4</v>
      </c>
      <c r="F9" s="17">
        <f>'27 апреля'!H9</f>
        <v>2</v>
      </c>
      <c r="G9" s="17">
        <f>'11 мая'!H9</f>
        <v>0</v>
      </c>
      <c r="H9" s="17">
        <f>'18 мая'!H9</f>
        <v>4</v>
      </c>
      <c r="I9" s="17">
        <f>'25 мая'!H9</f>
        <v>3</v>
      </c>
      <c r="J9" s="17">
        <f>'1 июня'!H9</f>
        <v>5</v>
      </c>
      <c r="K9" s="18"/>
      <c r="L9" s="18">
        <f>'15 июня'!H9</f>
        <v>0</v>
      </c>
      <c r="M9" s="19">
        <f t="shared" si="1"/>
        <v>10</v>
      </c>
      <c r="N9" s="29">
        <v>8.0</v>
      </c>
      <c r="O9" s="29">
        <v>4.0</v>
      </c>
      <c r="P9" s="29">
        <v>8.0</v>
      </c>
      <c r="Q9" s="29">
        <v>7.0</v>
      </c>
      <c r="R9" s="29">
        <v>4.0</v>
      </c>
      <c r="S9" s="29">
        <v>8.0</v>
      </c>
      <c r="T9" s="29">
        <v>5.0</v>
      </c>
      <c r="U9" s="29">
        <v>8.0</v>
      </c>
      <c r="V9" s="29">
        <v>4.0</v>
      </c>
      <c r="W9" s="29">
        <v>0.0</v>
      </c>
      <c r="X9" s="22">
        <v>6.0</v>
      </c>
      <c r="Y9" s="22">
        <v>0.0</v>
      </c>
      <c r="Z9" s="23">
        <f t="shared" si="2"/>
        <v>8.075</v>
      </c>
      <c r="AA9" s="24">
        <f>'КР 1'!F9</f>
        <v>8</v>
      </c>
      <c r="AB9" s="24">
        <f>'Коллоквиум'!G9</f>
        <v>7.5</v>
      </c>
      <c r="AC9" s="17">
        <f t="shared" si="3"/>
        <v>7.75</v>
      </c>
      <c r="AD9" s="17">
        <f>'Посещаемость'!L9</f>
        <v>0</v>
      </c>
      <c r="AE9" s="25">
        <f t="shared" si="4"/>
        <v>8.210714286</v>
      </c>
      <c r="AF9" s="24">
        <f>'Экзамен'!F9</f>
        <v>0</v>
      </c>
      <c r="AG9" s="25">
        <f t="shared" si="5"/>
        <v>5.7475</v>
      </c>
      <c r="AH9" s="26">
        <f>MAX(MIN(CF!D9,(--(M9&gt;=8))*(--(AE9&gt;=8))*AE9),AG9)</f>
        <v>8</v>
      </c>
    </row>
    <row r="10">
      <c r="A10" s="27" t="s">
        <v>40</v>
      </c>
      <c r="B10" s="28" t="s">
        <v>41</v>
      </c>
      <c r="C10" s="17">
        <f>'6 апреля'!H10</f>
        <v>2.5</v>
      </c>
      <c r="D10" s="17">
        <f>'13 апреля'!H10</f>
        <v>2</v>
      </c>
      <c r="E10" s="17">
        <f>'18 апреля'!H10</f>
        <v>1</v>
      </c>
      <c r="F10" s="17">
        <f>'27 апреля'!H10</f>
        <v>1</v>
      </c>
      <c r="G10" s="17">
        <f>'11 мая'!H10</f>
        <v>1</v>
      </c>
      <c r="H10" s="17">
        <f>'18 мая'!H10</f>
        <v>1.5</v>
      </c>
      <c r="I10" s="17">
        <f>'25 мая'!H10</f>
        <v>1.5</v>
      </c>
      <c r="J10" s="17">
        <f>'1 июня'!H10</f>
        <v>2</v>
      </c>
      <c r="K10" s="18"/>
      <c r="L10" s="18">
        <f>'15 июня'!H10</f>
        <v>5</v>
      </c>
      <c r="M10" s="19">
        <f t="shared" si="1"/>
        <v>7.608695652</v>
      </c>
      <c r="N10" s="29">
        <v>7.5</v>
      </c>
      <c r="O10" s="29">
        <v>4.0</v>
      </c>
      <c r="P10" s="29">
        <v>6.0</v>
      </c>
      <c r="Q10" s="29">
        <v>5.0</v>
      </c>
      <c r="R10" s="29">
        <v>4.0</v>
      </c>
      <c r="S10" s="29">
        <v>8.0</v>
      </c>
      <c r="T10" s="29">
        <v>5.0</v>
      </c>
      <c r="U10" s="29">
        <v>7.0</v>
      </c>
      <c r="V10" s="29">
        <v>3.0</v>
      </c>
      <c r="W10" s="29">
        <v>2.0</v>
      </c>
      <c r="X10" s="22">
        <v>9.0</v>
      </c>
      <c r="Y10" s="22">
        <v>0.0</v>
      </c>
      <c r="Z10" s="23">
        <f t="shared" si="2"/>
        <v>8.1125</v>
      </c>
      <c r="AA10" s="24">
        <f>'КР 1'!F10</f>
        <v>0</v>
      </c>
      <c r="AB10" s="24">
        <f>'Коллоквиум'!G10</f>
        <v>6</v>
      </c>
      <c r="AC10" s="17">
        <f t="shared" si="3"/>
        <v>3</v>
      </c>
      <c r="AD10" s="17">
        <f>'Посещаемость'!L10</f>
        <v>10</v>
      </c>
      <c r="AE10" s="25">
        <f t="shared" si="4"/>
        <v>6.349456522</v>
      </c>
      <c r="AF10" s="24">
        <f>'Экзамен'!F10</f>
        <v>0</v>
      </c>
      <c r="AG10" s="25">
        <f t="shared" si="5"/>
        <v>4.594619565</v>
      </c>
      <c r="AH10" s="26">
        <f>MAX(MIN(CF!D10,(--(M10&gt;=8))*(--(AE10&gt;=8))*AE10),AG10)</f>
        <v>4.594619565</v>
      </c>
    </row>
    <row r="11">
      <c r="A11" s="27" t="s">
        <v>42</v>
      </c>
      <c r="B11" s="28" t="s">
        <v>43</v>
      </c>
      <c r="C11" s="17">
        <f>'6 апреля'!H11</f>
        <v>2.5</v>
      </c>
      <c r="D11" s="17">
        <f>'13 апреля'!H11</f>
        <v>1</v>
      </c>
      <c r="E11" s="17">
        <f>'18 апреля'!H11</f>
        <v>2</v>
      </c>
      <c r="F11" s="17">
        <f>'27 апреля'!H11</f>
        <v>2</v>
      </c>
      <c r="G11" s="17">
        <f>'11 мая'!H11</f>
        <v>1</v>
      </c>
      <c r="H11" s="17">
        <f>'18 мая'!H11</f>
        <v>1</v>
      </c>
      <c r="I11" s="17">
        <f>'25 мая'!H11</f>
        <v>2.5</v>
      </c>
      <c r="J11" s="17">
        <f>'1 июня'!H11</f>
        <v>2</v>
      </c>
      <c r="K11" s="18"/>
      <c r="L11" s="18">
        <f>'15 июня'!H11</f>
        <v>5</v>
      </c>
      <c r="M11" s="19">
        <f t="shared" si="1"/>
        <v>8.260869565</v>
      </c>
      <c r="N11" s="29">
        <v>8.0</v>
      </c>
      <c r="O11" s="29">
        <v>4.0</v>
      </c>
      <c r="P11" s="29">
        <v>6.0</v>
      </c>
      <c r="Q11" s="29">
        <v>6.0</v>
      </c>
      <c r="R11" s="29">
        <v>4.0</v>
      </c>
      <c r="S11" s="29">
        <v>6.0</v>
      </c>
      <c r="T11" s="29">
        <v>5.0</v>
      </c>
      <c r="U11" s="29">
        <v>7.0</v>
      </c>
      <c r="V11" s="29">
        <v>3.0</v>
      </c>
      <c r="W11" s="29">
        <v>3.0</v>
      </c>
      <c r="X11" s="22">
        <v>8.0</v>
      </c>
      <c r="Y11" s="22">
        <v>0.0</v>
      </c>
      <c r="Z11" s="23">
        <f t="shared" si="2"/>
        <v>8.25</v>
      </c>
      <c r="AA11" s="24">
        <f>'КР 1'!F11</f>
        <v>4</v>
      </c>
      <c r="AB11" s="24">
        <f>'Коллоквиум'!G11</f>
        <v>9</v>
      </c>
      <c r="AC11" s="17">
        <f t="shared" si="3"/>
        <v>6.5</v>
      </c>
      <c r="AD11" s="17">
        <f>'Посещаемость'!L11</f>
        <v>10</v>
      </c>
      <c r="AE11" s="25">
        <f t="shared" si="4"/>
        <v>8.001552795</v>
      </c>
      <c r="AF11" s="24">
        <f>'Экзамен'!F11</f>
        <v>0</v>
      </c>
      <c r="AG11" s="25">
        <f t="shared" si="5"/>
        <v>5.751086957</v>
      </c>
      <c r="AH11" s="26">
        <f>MAX(MIN(CF!D11,(--(M11&gt;=8))*(--(AE11&gt;=8))*AE11),AG11)</f>
        <v>8</v>
      </c>
    </row>
    <row r="12">
      <c r="A12" s="27" t="s">
        <v>44</v>
      </c>
      <c r="B12" s="28" t="s">
        <v>45</v>
      </c>
      <c r="C12" s="17">
        <f>'6 апреля'!H12</f>
        <v>2</v>
      </c>
      <c r="D12" s="17">
        <f>'13 апреля'!H12</f>
        <v>1</v>
      </c>
      <c r="E12" s="17">
        <f>'18 апреля'!H12</f>
        <v>3</v>
      </c>
      <c r="F12" s="17">
        <f>'27 апреля'!H12</f>
        <v>1</v>
      </c>
      <c r="G12" s="17">
        <f>'11 мая'!H12</f>
        <v>1</v>
      </c>
      <c r="H12" s="17">
        <f>'18 мая'!H12</f>
        <v>1</v>
      </c>
      <c r="I12" s="17">
        <f>'25 мая'!H12</f>
        <v>1</v>
      </c>
      <c r="J12" s="17">
        <f>'1 июня'!H12</f>
        <v>3</v>
      </c>
      <c r="K12" s="18"/>
      <c r="L12" s="18">
        <f>'15 июня'!H12</f>
        <v>4</v>
      </c>
      <c r="M12" s="19">
        <f t="shared" si="1"/>
        <v>7.391304348</v>
      </c>
      <c r="N12" s="29">
        <v>6.5</v>
      </c>
      <c r="O12" s="29">
        <v>2.5</v>
      </c>
      <c r="P12" s="29">
        <v>5.5</v>
      </c>
      <c r="Q12" s="29">
        <v>2.5</v>
      </c>
      <c r="R12" s="29">
        <v>3.0</v>
      </c>
      <c r="S12" s="29">
        <v>6.0</v>
      </c>
      <c r="T12" s="29">
        <v>5.0</v>
      </c>
      <c r="U12" s="29">
        <v>6.0</v>
      </c>
      <c r="V12" s="29">
        <v>3.0</v>
      </c>
      <c r="W12" s="29">
        <v>3.0</v>
      </c>
      <c r="X12" s="22">
        <v>9.0</v>
      </c>
      <c r="Y12" s="22">
        <v>0.0</v>
      </c>
      <c r="Z12" s="23">
        <f t="shared" si="2"/>
        <v>7.0625</v>
      </c>
      <c r="AA12" s="24">
        <f>'КР 1'!F12</f>
        <v>8</v>
      </c>
      <c r="AB12" s="24">
        <f>'Коллоквиум'!G12</f>
        <v>9</v>
      </c>
      <c r="AC12" s="17">
        <f t="shared" si="3"/>
        <v>8.5</v>
      </c>
      <c r="AD12" s="17">
        <f>'Посещаемость'!L12</f>
        <v>10</v>
      </c>
      <c r="AE12" s="25">
        <f t="shared" si="4"/>
        <v>8.225543478</v>
      </c>
      <c r="AF12" s="24">
        <f>'Экзамен'!F12</f>
        <v>4</v>
      </c>
      <c r="AG12" s="25">
        <f t="shared" si="5"/>
        <v>7.107880435</v>
      </c>
      <c r="AH12" s="26">
        <f>MAX(MIN(CF!D12,(--(M12&gt;=8))*(--(AE12&gt;=8))*AE12),AG12)</f>
        <v>7.107880435</v>
      </c>
    </row>
    <row r="13">
      <c r="A13" s="27" t="s">
        <v>46</v>
      </c>
      <c r="B13" s="28" t="s">
        <v>47</v>
      </c>
      <c r="C13" s="17">
        <f>'6 апреля'!H13</f>
        <v>5</v>
      </c>
      <c r="D13" s="17">
        <f>'13 апреля'!H13</f>
        <v>1</v>
      </c>
      <c r="E13" s="17">
        <f>'18 апреля'!H13</f>
        <v>2.5</v>
      </c>
      <c r="F13" s="17">
        <f>'27 апреля'!H13</f>
        <v>1</v>
      </c>
      <c r="G13" s="17">
        <f>'11 мая'!H13</f>
        <v>2</v>
      </c>
      <c r="H13" s="17">
        <f>'18 мая'!H13</f>
        <v>1</v>
      </c>
      <c r="I13" s="17">
        <f>'25 мая'!H13</f>
        <v>2</v>
      </c>
      <c r="J13" s="17">
        <f>'1 июня'!H13</f>
        <v>2</v>
      </c>
      <c r="K13" s="18"/>
      <c r="L13" s="18">
        <f>'15 июня'!H13</f>
        <v>2.5</v>
      </c>
      <c r="M13" s="19">
        <f t="shared" si="1"/>
        <v>8.260869565</v>
      </c>
      <c r="N13" s="29">
        <v>7.0</v>
      </c>
      <c r="O13" s="29">
        <v>3.0</v>
      </c>
      <c r="P13" s="29">
        <v>8.0</v>
      </c>
      <c r="Q13" s="29">
        <v>4.5</v>
      </c>
      <c r="R13" s="29">
        <v>5.0</v>
      </c>
      <c r="S13" s="29">
        <v>5.0</v>
      </c>
      <c r="T13" s="29">
        <v>5.0</v>
      </c>
      <c r="U13" s="29">
        <v>1.5</v>
      </c>
      <c r="V13" s="29">
        <v>3.0</v>
      </c>
      <c r="W13" s="29">
        <v>0.0</v>
      </c>
      <c r="X13" s="22">
        <v>3.0</v>
      </c>
      <c r="Y13" s="22">
        <v>0.0</v>
      </c>
      <c r="Z13" s="23">
        <f t="shared" si="2"/>
        <v>6.2875</v>
      </c>
      <c r="AA13" s="24">
        <f>'КР 1'!F13</f>
        <v>8</v>
      </c>
      <c r="AB13" s="24">
        <f>'Коллоквиум'!G13</f>
        <v>9.5</v>
      </c>
      <c r="AC13" s="17">
        <f t="shared" si="3"/>
        <v>8.75</v>
      </c>
      <c r="AD13" s="17">
        <f>'Посещаемость'!L13</f>
        <v>10</v>
      </c>
      <c r="AE13" s="25">
        <f t="shared" si="4"/>
        <v>8.124767081</v>
      </c>
      <c r="AF13" s="24">
        <f>'Экзамен'!F13</f>
        <v>0</v>
      </c>
      <c r="AG13" s="25">
        <f t="shared" si="5"/>
        <v>5.837336957</v>
      </c>
      <c r="AH13" s="26">
        <f>MAX(MIN(CF!D13,(--(M13&gt;=8))*(--(AE13&gt;=8))*AE13),AG13)</f>
        <v>8</v>
      </c>
    </row>
    <row r="14">
      <c r="A14" s="27" t="s">
        <v>48</v>
      </c>
      <c r="B14" s="28" t="s">
        <v>49</v>
      </c>
      <c r="C14" s="17">
        <f>'6 апреля'!H14</f>
        <v>3.5</v>
      </c>
      <c r="D14" s="17">
        <f>'13 апреля'!H14</f>
        <v>3</v>
      </c>
      <c r="E14" s="17">
        <f>'18 апреля'!H14</f>
        <v>2.5</v>
      </c>
      <c r="F14" s="17">
        <f>'27 апреля'!H14</f>
        <v>0</v>
      </c>
      <c r="G14" s="17">
        <f>'11 мая'!H14</f>
        <v>2</v>
      </c>
      <c r="H14" s="17">
        <f>'18 мая'!H14</f>
        <v>1.5</v>
      </c>
      <c r="I14" s="17">
        <f>'25 мая'!H14</f>
        <v>2</v>
      </c>
      <c r="J14" s="17">
        <f>'1 июня'!H14</f>
        <v>2</v>
      </c>
      <c r="K14" s="18"/>
      <c r="L14" s="18">
        <f>'15 июня'!H14</f>
        <v>1</v>
      </c>
      <c r="M14" s="19">
        <f t="shared" si="1"/>
        <v>7.608695652</v>
      </c>
      <c r="N14" s="29">
        <v>7.0</v>
      </c>
      <c r="O14" s="29">
        <v>4.0</v>
      </c>
      <c r="P14" s="29">
        <v>7.0</v>
      </c>
      <c r="Q14" s="29">
        <v>8.0</v>
      </c>
      <c r="R14" s="29">
        <v>4.0</v>
      </c>
      <c r="S14" s="29">
        <v>6.0</v>
      </c>
      <c r="T14" s="29">
        <v>4.0</v>
      </c>
      <c r="U14" s="29">
        <v>8.0</v>
      </c>
      <c r="V14" s="29">
        <v>8.0</v>
      </c>
      <c r="W14" s="29">
        <v>3.0</v>
      </c>
      <c r="X14" s="22">
        <v>9.0</v>
      </c>
      <c r="Y14" s="22">
        <v>1.0</v>
      </c>
      <c r="Z14" s="23">
        <f t="shared" si="2"/>
        <v>9.1</v>
      </c>
      <c r="AA14" s="24">
        <f>'КР 1'!F14</f>
        <v>6</v>
      </c>
      <c r="AB14" s="24">
        <f>'Коллоквиум'!G14</f>
        <v>8.5</v>
      </c>
      <c r="AC14" s="17">
        <f t="shared" si="3"/>
        <v>7.25</v>
      </c>
      <c r="AD14" s="17">
        <f>'Посещаемость'!L14</f>
        <v>0</v>
      </c>
      <c r="AE14" s="25">
        <f t="shared" si="4"/>
        <v>8.094099379</v>
      </c>
      <c r="AF14" s="24">
        <f>'Экзамен'!F14</f>
        <v>0</v>
      </c>
      <c r="AG14" s="25">
        <f t="shared" si="5"/>
        <v>5.665869565</v>
      </c>
      <c r="AH14" s="26">
        <f>MAX(MIN(CF!D14,(--(M14&gt;=8))*(--(AE14&gt;=8))*AE14),AG14)</f>
        <v>5.665869565</v>
      </c>
    </row>
    <row r="15">
      <c r="A15" s="27" t="s">
        <v>50</v>
      </c>
      <c r="B15" s="28" t="s">
        <v>51</v>
      </c>
      <c r="C15" s="17">
        <f>'6 апреля'!H15</f>
        <v>4</v>
      </c>
      <c r="D15" s="17">
        <f>'13 апреля'!H15</f>
        <v>2</v>
      </c>
      <c r="E15" s="17">
        <f>'18 апреля'!H15</f>
        <v>3</v>
      </c>
      <c r="F15" s="17">
        <f>'27 апреля'!H15</f>
        <v>2</v>
      </c>
      <c r="G15" s="17">
        <f>'11 мая'!H15</f>
        <v>1</v>
      </c>
      <c r="H15" s="17">
        <f>'18 мая'!H15</f>
        <v>1</v>
      </c>
      <c r="I15" s="17">
        <f>'25 мая'!H15</f>
        <v>2.5</v>
      </c>
      <c r="J15" s="17">
        <f>'1 июня'!H15</f>
        <v>4.5</v>
      </c>
      <c r="K15" s="18"/>
      <c r="L15" s="18">
        <f>'15 июня'!H15</f>
        <v>3.5</v>
      </c>
      <c r="M15" s="19">
        <f t="shared" si="1"/>
        <v>10</v>
      </c>
      <c r="N15" s="29">
        <v>7.0</v>
      </c>
      <c r="O15" s="29">
        <v>4.0</v>
      </c>
      <c r="P15" s="29">
        <v>8.0</v>
      </c>
      <c r="Q15" s="29">
        <v>5.5</v>
      </c>
      <c r="R15" s="29">
        <v>4.0</v>
      </c>
      <c r="S15" s="29">
        <v>8.0</v>
      </c>
      <c r="T15" s="29">
        <v>5.0</v>
      </c>
      <c r="U15" s="29">
        <v>8.0</v>
      </c>
      <c r="V15" s="29">
        <v>6.0</v>
      </c>
      <c r="W15" s="29">
        <v>3.0</v>
      </c>
      <c r="X15" s="22">
        <v>7.0</v>
      </c>
      <c r="Y15" s="22">
        <v>2.0</v>
      </c>
      <c r="Z15" s="23">
        <f t="shared" si="2"/>
        <v>9.0125</v>
      </c>
      <c r="AA15" s="24">
        <f>'КР 1'!F15</f>
        <v>4</v>
      </c>
      <c r="AB15" s="24">
        <f>'Коллоквиум'!G15</f>
        <v>7</v>
      </c>
      <c r="AC15" s="17">
        <f t="shared" si="3"/>
        <v>5.5</v>
      </c>
      <c r="AD15" s="17">
        <f>'Посещаемость'!L15</f>
        <v>10</v>
      </c>
      <c r="AE15" s="25">
        <f t="shared" si="4"/>
        <v>8.148214286</v>
      </c>
      <c r="AF15" s="24">
        <f>'Экзамен'!F15</f>
        <v>0</v>
      </c>
      <c r="AG15" s="25">
        <f t="shared" si="5"/>
        <v>5.85375</v>
      </c>
      <c r="AH15" s="26">
        <f>MAX(MIN(CF!D15,(--(M15&gt;=8))*(--(AE15&gt;=8))*AE15),AG15)</f>
        <v>8</v>
      </c>
    </row>
    <row r="16">
      <c r="A16" s="27" t="s">
        <v>52</v>
      </c>
      <c r="B16" s="28" t="s">
        <v>53</v>
      </c>
      <c r="C16" s="17">
        <f>'6 апреля'!H16</f>
        <v>3.5</v>
      </c>
      <c r="D16" s="17">
        <f>'13 апреля'!H16</f>
        <v>3.5</v>
      </c>
      <c r="E16" s="17">
        <f>'18 апреля'!H16</f>
        <v>3.5</v>
      </c>
      <c r="F16" s="17">
        <f>'27 апреля'!H16</f>
        <v>2.5</v>
      </c>
      <c r="G16" s="17">
        <f>'11 мая'!H16</f>
        <v>1.5</v>
      </c>
      <c r="H16" s="17">
        <f>'18 мая'!H16</f>
        <v>1.5</v>
      </c>
      <c r="I16" s="17">
        <f>'25 мая'!H16</f>
        <v>3</v>
      </c>
      <c r="J16" s="17">
        <f>'1 июня'!H16</f>
        <v>4</v>
      </c>
      <c r="K16" s="18"/>
      <c r="L16" s="18">
        <f>'15 июня'!H16</f>
        <v>2</v>
      </c>
      <c r="M16" s="19">
        <f t="shared" si="1"/>
        <v>10</v>
      </c>
      <c r="N16" s="29">
        <v>8.0</v>
      </c>
      <c r="O16" s="29">
        <v>4.0</v>
      </c>
      <c r="P16" s="29">
        <v>8.0</v>
      </c>
      <c r="Q16" s="29">
        <v>7.5</v>
      </c>
      <c r="R16" s="29">
        <v>5.0</v>
      </c>
      <c r="S16" s="29">
        <v>10.0</v>
      </c>
      <c r="T16" s="29">
        <v>5.0</v>
      </c>
      <c r="U16" s="29">
        <v>9.0</v>
      </c>
      <c r="V16" s="29">
        <v>10.0</v>
      </c>
      <c r="W16" s="29">
        <v>3.0</v>
      </c>
      <c r="X16" s="22">
        <v>7.0</v>
      </c>
      <c r="Y16" s="22">
        <v>0.0</v>
      </c>
      <c r="Z16" s="23">
        <f t="shared" si="2"/>
        <v>10</v>
      </c>
      <c r="AA16" s="24">
        <f>'КР 1'!F16</f>
        <v>8</v>
      </c>
      <c r="AB16" s="24">
        <f>'Коллоквиум'!G16</f>
        <v>7.5</v>
      </c>
      <c r="AC16" s="17">
        <f t="shared" si="3"/>
        <v>7.75</v>
      </c>
      <c r="AD16" s="17">
        <f>'Посещаемость'!L16</f>
        <v>10</v>
      </c>
      <c r="AE16" s="25">
        <f t="shared" si="4"/>
        <v>9.535714286</v>
      </c>
      <c r="AF16" s="24">
        <f>'Экзамен'!F16</f>
        <v>0</v>
      </c>
      <c r="AG16" s="25">
        <f t="shared" si="5"/>
        <v>6.825</v>
      </c>
      <c r="AH16" s="26">
        <f>MAX(MIN(CF!D16,(--(M16&gt;=8))*(--(AE16&gt;=8))*AE16),AG16)</f>
        <v>8</v>
      </c>
    </row>
    <row r="17">
      <c r="A17" s="27" t="s">
        <v>54</v>
      </c>
      <c r="B17" s="28" t="s">
        <v>55</v>
      </c>
      <c r="C17" s="17">
        <f>'6 апреля'!H17</f>
        <v>4</v>
      </c>
      <c r="D17" s="17">
        <f>'13 апреля'!H17</f>
        <v>2.5</v>
      </c>
      <c r="E17" s="17">
        <f>'18 апреля'!H17</f>
        <v>2.5</v>
      </c>
      <c r="F17" s="17">
        <f>'27 апреля'!H17</f>
        <v>2.5</v>
      </c>
      <c r="G17" s="17">
        <f>'11 мая'!H17</f>
        <v>1.5</v>
      </c>
      <c r="H17" s="17">
        <f>'18 мая'!H17</f>
        <v>0.5</v>
      </c>
      <c r="I17" s="17">
        <f>'25 мая'!H17</f>
        <v>1</v>
      </c>
      <c r="J17" s="17">
        <f>'1 июня'!H17</f>
        <v>2</v>
      </c>
      <c r="K17" s="18"/>
      <c r="L17" s="18">
        <f>'15 июня'!H17</f>
        <v>2</v>
      </c>
      <c r="M17" s="19">
        <f t="shared" si="1"/>
        <v>8.043478261</v>
      </c>
      <c r="N17" s="29">
        <v>7.0</v>
      </c>
      <c r="O17" s="29">
        <v>4.0</v>
      </c>
      <c r="P17" s="29">
        <v>7.0</v>
      </c>
      <c r="Q17" s="29">
        <v>7.0</v>
      </c>
      <c r="R17" s="29">
        <v>4.0</v>
      </c>
      <c r="S17" s="29">
        <v>8.0</v>
      </c>
      <c r="T17" s="29">
        <v>5.0</v>
      </c>
      <c r="U17" s="29">
        <v>5.0</v>
      </c>
      <c r="V17" s="29">
        <v>4.0</v>
      </c>
      <c r="W17" s="29">
        <v>2.0</v>
      </c>
      <c r="X17" s="22">
        <v>4.0</v>
      </c>
      <c r="Y17" s="22">
        <v>1.0</v>
      </c>
      <c r="Z17" s="23">
        <f t="shared" si="2"/>
        <v>7.925</v>
      </c>
      <c r="AA17" s="24">
        <f>'КР 1'!F17</f>
        <v>8</v>
      </c>
      <c r="AB17" s="24">
        <f>'Коллоквиум'!G17</f>
        <v>8.5</v>
      </c>
      <c r="AC17" s="17">
        <f t="shared" si="3"/>
        <v>8.25</v>
      </c>
      <c r="AD17" s="17">
        <f>'Посещаемость'!L17</f>
        <v>0</v>
      </c>
      <c r="AE17" s="25">
        <f t="shared" si="4"/>
        <v>8.08121118</v>
      </c>
      <c r="AF17" s="24">
        <f>'Экзамен'!F17</f>
        <v>0</v>
      </c>
      <c r="AG17" s="25">
        <f t="shared" si="5"/>
        <v>5.656847826</v>
      </c>
      <c r="AH17" s="26">
        <f>MAX(MIN(CF!D17,(--(M17&gt;=8))*(--(AE17&gt;=8))*AE17),AG17)</f>
        <v>8.08121118</v>
      </c>
    </row>
    <row r="18">
      <c r="A18" s="27" t="s">
        <v>56</v>
      </c>
      <c r="B18" s="28" t="s">
        <v>57</v>
      </c>
      <c r="C18" s="17">
        <f>'6 апреля'!H18</f>
        <v>1</v>
      </c>
      <c r="D18" s="17">
        <f>'13 апреля'!H18</f>
        <v>1</v>
      </c>
      <c r="E18" s="17">
        <f>'18 апреля'!H18</f>
        <v>0</v>
      </c>
      <c r="F18" s="17">
        <f>'27 апреля'!H18</f>
        <v>0</v>
      </c>
      <c r="G18" s="17">
        <f>'11 мая'!H18</f>
        <v>0</v>
      </c>
      <c r="H18" s="17">
        <f>'18 мая'!H18</f>
        <v>0</v>
      </c>
      <c r="I18" s="17">
        <f>'25 мая'!H18</f>
        <v>0</v>
      </c>
      <c r="J18" s="17">
        <f>'1 июня'!H18</f>
        <v>0</v>
      </c>
      <c r="K18" s="18"/>
      <c r="L18" s="18">
        <f>'15 июня'!H18</f>
        <v>0</v>
      </c>
      <c r="M18" s="19">
        <f t="shared" si="1"/>
        <v>0.8695652174</v>
      </c>
      <c r="N18" s="29">
        <v>1.0</v>
      </c>
      <c r="O18" s="29">
        <v>1.0</v>
      </c>
      <c r="P18" s="29">
        <v>0.0</v>
      </c>
      <c r="Q18" s="29">
        <v>0.0</v>
      </c>
      <c r="R18" s="29">
        <v>0.0</v>
      </c>
      <c r="S18" s="29">
        <v>0.0</v>
      </c>
      <c r="T18" s="29">
        <v>0.0</v>
      </c>
      <c r="U18" s="29">
        <v>0.0</v>
      </c>
      <c r="V18" s="29">
        <v>0.0</v>
      </c>
      <c r="W18" s="29">
        <v>0.0</v>
      </c>
      <c r="X18" s="22">
        <v>0.0</v>
      </c>
      <c r="Y18" s="22">
        <v>0.0</v>
      </c>
      <c r="Z18" s="23">
        <f t="shared" si="2"/>
        <v>0.325</v>
      </c>
      <c r="AA18" s="24">
        <f>'КР 1'!F18</f>
        <v>0</v>
      </c>
      <c r="AB18" s="24">
        <f>'Коллоквиум'!G18</f>
        <v>3.5</v>
      </c>
      <c r="AC18" s="17">
        <f t="shared" si="3"/>
        <v>1.75</v>
      </c>
      <c r="AD18" s="17">
        <f>'Посещаемость'!L18</f>
        <v>0</v>
      </c>
      <c r="AE18" s="25">
        <f t="shared" si="4"/>
        <v>1.013509317</v>
      </c>
      <c r="AF18" s="24">
        <f>'Экзамен'!F18</f>
        <v>0</v>
      </c>
      <c r="AG18" s="25">
        <f t="shared" si="5"/>
        <v>0.7094565217</v>
      </c>
      <c r="AH18" s="26">
        <f>MAX(MIN(CF!D18,(--(M18&gt;=8))*(--(AE18&gt;=8))*AE18),AG18)</f>
        <v>0.7094565217</v>
      </c>
    </row>
    <row r="19">
      <c r="A19" s="27" t="s">
        <v>58</v>
      </c>
      <c r="B19" s="28" t="s">
        <v>59</v>
      </c>
      <c r="C19" s="17">
        <f>'6 апреля'!H19</f>
        <v>1</v>
      </c>
      <c r="D19" s="17">
        <f>'13 апреля'!H19</f>
        <v>0</v>
      </c>
      <c r="E19" s="17">
        <f>'18 апреля'!H19</f>
        <v>1</v>
      </c>
      <c r="F19" s="17">
        <f>'27 апреля'!H19</f>
        <v>1</v>
      </c>
      <c r="G19" s="17">
        <f>'11 мая'!H19</f>
        <v>0</v>
      </c>
      <c r="H19" s="17">
        <f>'18 мая'!H19</f>
        <v>0</v>
      </c>
      <c r="I19" s="17">
        <f>'25 мая'!H19</f>
        <v>0</v>
      </c>
      <c r="J19" s="17">
        <f>'1 июня'!H19</f>
        <v>1</v>
      </c>
      <c r="K19" s="18"/>
      <c r="L19" s="18">
        <f>'15 июня'!H19</f>
        <v>3</v>
      </c>
      <c r="M19" s="19">
        <f t="shared" si="1"/>
        <v>3.043478261</v>
      </c>
      <c r="N19" s="29">
        <v>7.0</v>
      </c>
      <c r="O19" s="29">
        <v>3.0</v>
      </c>
      <c r="P19" s="29">
        <v>8.0</v>
      </c>
      <c r="Q19" s="29">
        <v>5.5</v>
      </c>
      <c r="R19" s="29">
        <v>4.0</v>
      </c>
      <c r="S19" s="29">
        <v>4.5</v>
      </c>
      <c r="T19" s="29">
        <v>3.0</v>
      </c>
      <c r="U19" s="29">
        <v>7.0</v>
      </c>
      <c r="V19" s="29">
        <v>2.0</v>
      </c>
      <c r="W19" s="29">
        <v>3.0</v>
      </c>
      <c r="X19" s="22">
        <v>8.0</v>
      </c>
      <c r="Y19" s="22">
        <v>0.0</v>
      </c>
      <c r="Z19" s="23">
        <f t="shared" si="2"/>
        <v>7.4625</v>
      </c>
      <c r="AA19" s="24">
        <f>'КР 1'!F19</f>
        <v>4</v>
      </c>
      <c r="AB19" s="24">
        <f>'Коллоквиум'!G19</f>
        <v>6.5</v>
      </c>
      <c r="AC19" s="17">
        <f t="shared" si="3"/>
        <v>5.25</v>
      </c>
      <c r="AD19" s="17">
        <f>'Посещаемость'!L19</f>
        <v>0</v>
      </c>
      <c r="AE19" s="25">
        <f t="shared" si="4"/>
        <v>5.882996894</v>
      </c>
      <c r="AF19" s="24">
        <f>'Экзамен'!F19</f>
        <v>4</v>
      </c>
      <c r="AG19" s="25">
        <f t="shared" si="5"/>
        <v>5.318097826</v>
      </c>
      <c r="AH19" s="26">
        <f>MAX(MIN(CF!D19,(--(M19&gt;=8))*(--(AE19&gt;=8))*AE19),AG19)</f>
        <v>5.318097826</v>
      </c>
    </row>
    <row r="20">
      <c r="A20" s="27" t="s">
        <v>60</v>
      </c>
      <c r="B20" s="28" t="s">
        <v>61</v>
      </c>
      <c r="C20" s="17">
        <f>'6 апреля'!H20</f>
        <v>3</v>
      </c>
      <c r="D20" s="17">
        <f>'13 апреля'!H20</f>
        <v>1</v>
      </c>
      <c r="E20" s="17">
        <f>'18 апреля'!H20</f>
        <v>3</v>
      </c>
      <c r="F20" s="17">
        <f>'27 апреля'!H20</f>
        <v>2</v>
      </c>
      <c r="G20" s="17">
        <f>'11 мая'!H20</f>
        <v>1</v>
      </c>
      <c r="H20" s="17">
        <f>'18 мая'!H20</f>
        <v>2</v>
      </c>
      <c r="I20" s="17">
        <f>'25 мая'!H20</f>
        <v>2</v>
      </c>
      <c r="J20" s="17">
        <f>'1 июня'!H20</f>
        <v>3</v>
      </c>
      <c r="K20" s="18"/>
      <c r="L20" s="18">
        <f>'15 июня'!H20</f>
        <v>4</v>
      </c>
      <c r="M20" s="19">
        <f t="shared" si="1"/>
        <v>9.130434783</v>
      </c>
      <c r="N20" s="29">
        <v>6.0</v>
      </c>
      <c r="O20" s="29">
        <v>2.5</v>
      </c>
      <c r="P20" s="29">
        <v>6.5</v>
      </c>
      <c r="Q20" s="29">
        <v>2.5</v>
      </c>
      <c r="R20" s="29">
        <v>3.0</v>
      </c>
      <c r="S20" s="29">
        <v>6.0</v>
      </c>
      <c r="T20" s="29">
        <v>4.0</v>
      </c>
      <c r="U20" s="29">
        <v>4.0</v>
      </c>
      <c r="V20" s="29">
        <v>0.0</v>
      </c>
      <c r="W20" s="29">
        <v>2.0</v>
      </c>
      <c r="X20" s="22">
        <v>9.0</v>
      </c>
      <c r="Y20" s="22">
        <v>0.0</v>
      </c>
      <c r="Z20" s="23">
        <f t="shared" si="2"/>
        <v>6.175</v>
      </c>
      <c r="AA20" s="24">
        <f>'КР 1'!F20</f>
        <v>6</v>
      </c>
      <c r="AB20" s="24">
        <f>'Коллоквиум'!G20</f>
        <v>8.5</v>
      </c>
      <c r="AC20" s="17">
        <f t="shared" si="3"/>
        <v>7.25</v>
      </c>
      <c r="AD20" s="17">
        <f>'Посещаемость'!L20</f>
        <v>10</v>
      </c>
      <c r="AE20" s="25">
        <f t="shared" si="4"/>
        <v>7.557919255</v>
      </c>
      <c r="AF20" s="24">
        <f>'Экзамен'!F20</f>
        <v>6</v>
      </c>
      <c r="AG20" s="25">
        <f t="shared" si="5"/>
        <v>7.240543478</v>
      </c>
      <c r="AH20" s="26">
        <f>MAX(MIN(CF!D20,(--(M20&gt;=8))*(--(AE20&gt;=8))*AE20),AG20)</f>
        <v>7.240543478</v>
      </c>
    </row>
    <row r="21">
      <c r="A21" s="27" t="s">
        <v>62</v>
      </c>
      <c r="B21" s="28" t="s">
        <v>63</v>
      </c>
      <c r="C21" s="17">
        <f>'6 апреля'!H21</f>
        <v>3</v>
      </c>
      <c r="D21" s="17">
        <f>'13 апреля'!H21</f>
        <v>1</v>
      </c>
      <c r="E21" s="17">
        <f>'18 апреля'!H21</f>
        <v>3</v>
      </c>
      <c r="F21" s="17">
        <f>'27 апреля'!H21</f>
        <v>2.5</v>
      </c>
      <c r="G21" s="17">
        <f>'11 мая'!H21</f>
        <v>2</v>
      </c>
      <c r="H21" s="17">
        <f>'18 мая'!H21</f>
        <v>2</v>
      </c>
      <c r="I21" s="17">
        <f>'25 мая'!H21</f>
        <v>1.5</v>
      </c>
      <c r="J21" s="17">
        <f>'1 июня'!H21</f>
        <v>3</v>
      </c>
      <c r="K21" s="18"/>
      <c r="L21" s="18">
        <f>'15 июня'!H21</f>
        <v>3</v>
      </c>
      <c r="M21" s="19">
        <f t="shared" si="1"/>
        <v>9.130434783</v>
      </c>
      <c r="N21" s="29">
        <v>8.0</v>
      </c>
      <c r="O21" s="29">
        <v>5.0</v>
      </c>
      <c r="P21" s="29">
        <v>8.0</v>
      </c>
      <c r="Q21" s="29">
        <v>7.0</v>
      </c>
      <c r="R21" s="29">
        <v>5.0</v>
      </c>
      <c r="S21" s="29">
        <v>9.0</v>
      </c>
      <c r="T21" s="29">
        <v>5.0</v>
      </c>
      <c r="U21" s="29">
        <v>9.0</v>
      </c>
      <c r="V21" s="29">
        <v>3.0</v>
      </c>
      <c r="W21" s="29">
        <v>0.0</v>
      </c>
      <c r="X21" s="22">
        <v>0.0</v>
      </c>
      <c r="Y21" s="22">
        <v>0.0</v>
      </c>
      <c r="Z21" s="23">
        <f t="shared" si="2"/>
        <v>7.975</v>
      </c>
      <c r="AA21" s="24">
        <f>'КР 1'!F21</f>
        <v>8</v>
      </c>
      <c r="AB21" s="24">
        <f>'Коллоквиум'!G21</f>
        <v>10</v>
      </c>
      <c r="AC21" s="17">
        <f t="shared" si="3"/>
        <v>9</v>
      </c>
      <c r="AD21" s="17">
        <f>'Посещаемость'!L21</f>
        <v>10</v>
      </c>
      <c r="AE21" s="25">
        <f t="shared" si="4"/>
        <v>9.079347826</v>
      </c>
      <c r="AF21" s="24">
        <f>'Экзамен'!F21</f>
        <v>8</v>
      </c>
      <c r="AG21" s="25">
        <f t="shared" si="5"/>
        <v>8.905543478</v>
      </c>
      <c r="AH21" s="26">
        <f>MAX(MIN(CF!D21,(--(M21&gt;=8))*(--(AE21&gt;=8))*AE21),AG21)</f>
        <v>8.905543478</v>
      </c>
    </row>
    <row r="22">
      <c r="A22" s="27" t="s">
        <v>64</v>
      </c>
      <c r="B22" s="28" t="s">
        <v>65</v>
      </c>
      <c r="C22" s="17">
        <f>'6 апреля'!H22</f>
        <v>3.5</v>
      </c>
      <c r="D22" s="17">
        <f>'13 апреля'!H22</f>
        <v>5.5</v>
      </c>
      <c r="E22" s="17">
        <f>'18 апреля'!H22</f>
        <v>2</v>
      </c>
      <c r="F22" s="17">
        <f>'27 апреля'!H22</f>
        <v>3</v>
      </c>
      <c r="G22" s="17">
        <f>'11 мая'!H22</f>
        <v>4</v>
      </c>
      <c r="H22" s="17">
        <f>'18 мая'!H22</f>
        <v>2.5</v>
      </c>
      <c r="I22" s="17">
        <f>'25 мая'!H22</f>
        <v>2.5</v>
      </c>
      <c r="J22" s="17">
        <f>'1 июня'!H22</f>
        <v>3</v>
      </c>
      <c r="K22" s="18"/>
      <c r="L22" s="18">
        <f>'15 июня'!H22</f>
        <v>3</v>
      </c>
      <c r="M22" s="19">
        <f t="shared" si="1"/>
        <v>10</v>
      </c>
      <c r="N22" s="20">
        <v>8.0</v>
      </c>
      <c r="O22" s="21">
        <v>5.0</v>
      </c>
      <c r="P22" s="21">
        <v>8.0</v>
      </c>
      <c r="Q22" s="21">
        <v>8.0</v>
      </c>
      <c r="R22" s="21">
        <v>5.0</v>
      </c>
      <c r="S22" s="21">
        <v>10.0</v>
      </c>
      <c r="T22" s="21">
        <v>5.0</v>
      </c>
      <c r="U22" s="21">
        <v>10.0</v>
      </c>
      <c r="V22" s="21">
        <v>5.0</v>
      </c>
      <c r="W22" s="21">
        <v>3.0</v>
      </c>
      <c r="X22" s="22">
        <v>4.0</v>
      </c>
      <c r="Y22" s="22">
        <v>1.0</v>
      </c>
      <c r="Z22" s="23">
        <f t="shared" si="2"/>
        <v>9.75</v>
      </c>
      <c r="AA22" s="24">
        <f>'КР 1'!F22</f>
        <v>8</v>
      </c>
      <c r="AB22" s="24">
        <f>'Коллоквиум'!G22</f>
        <v>10</v>
      </c>
      <c r="AC22" s="17">
        <f t="shared" si="3"/>
        <v>9</v>
      </c>
      <c r="AD22" s="17">
        <f>'Посещаемость'!L22</f>
        <v>10</v>
      </c>
      <c r="AE22" s="25">
        <f t="shared" si="4"/>
        <v>9.964285714</v>
      </c>
      <c r="AF22" s="24">
        <f>'Экзамен'!F22</f>
        <v>10</v>
      </c>
      <c r="AG22" s="25">
        <f t="shared" si="5"/>
        <v>10</v>
      </c>
      <c r="AH22" s="26">
        <f>MAX(MIN(CF!D22,(--(M22&gt;=8))*(--(AE22&gt;=8))*AE22),AG22)</f>
        <v>10</v>
      </c>
    </row>
    <row r="23">
      <c r="A23" s="27" t="s">
        <v>66</v>
      </c>
      <c r="B23" s="16" t="s">
        <v>67</v>
      </c>
      <c r="C23" s="17">
        <f>'6 апреля'!H23</f>
        <v>1.5</v>
      </c>
      <c r="D23" s="17">
        <f>'13 апреля'!H23</f>
        <v>2</v>
      </c>
      <c r="E23" s="17">
        <f>'18 апреля'!H23</f>
        <v>1</v>
      </c>
      <c r="F23" s="17">
        <f>'27 апреля'!H23</f>
        <v>0</v>
      </c>
      <c r="G23" s="17">
        <f>'11 мая'!H23</f>
        <v>0</v>
      </c>
      <c r="H23" s="17">
        <f>'18 мая'!H23</f>
        <v>1</v>
      </c>
      <c r="I23" s="17">
        <f>'25 мая'!H23</f>
        <v>1.5</v>
      </c>
      <c r="J23" s="17">
        <f>'1 июня'!H23</f>
        <v>0</v>
      </c>
      <c r="K23" s="18"/>
      <c r="L23" s="18">
        <f>'15 июня'!H23</f>
        <v>0</v>
      </c>
      <c r="M23" s="19">
        <f t="shared" si="1"/>
        <v>3.043478261</v>
      </c>
      <c r="N23" s="21">
        <v>7.0</v>
      </c>
      <c r="O23" s="29">
        <v>3.5</v>
      </c>
      <c r="P23" s="29">
        <v>6.0</v>
      </c>
      <c r="Q23" s="29">
        <v>7.0</v>
      </c>
      <c r="R23" s="29">
        <v>4.0</v>
      </c>
      <c r="S23" s="29">
        <v>5.0</v>
      </c>
      <c r="T23" s="29">
        <v>5.0</v>
      </c>
      <c r="U23" s="29">
        <v>4.0</v>
      </c>
      <c r="V23" s="29">
        <v>6.0</v>
      </c>
      <c r="W23" s="29">
        <v>1.0</v>
      </c>
      <c r="X23" s="22">
        <v>9.0</v>
      </c>
      <c r="Y23" s="22">
        <v>0.0</v>
      </c>
      <c r="Z23" s="23">
        <f t="shared" si="2"/>
        <v>7.65</v>
      </c>
      <c r="AA23" s="24">
        <f>'КР 1'!F23</f>
        <v>6</v>
      </c>
      <c r="AB23" s="24">
        <f>'Коллоквиум'!G23</f>
        <v>8.5</v>
      </c>
      <c r="AC23" s="17">
        <f t="shared" si="3"/>
        <v>7.25</v>
      </c>
      <c r="AD23" s="17">
        <f>'Посещаемость'!L23</f>
        <v>0</v>
      </c>
      <c r="AE23" s="25">
        <f t="shared" si="4"/>
        <v>6.820496894</v>
      </c>
      <c r="AF23" s="24">
        <f>'Экзамен'!F23</f>
        <v>8</v>
      </c>
      <c r="AG23" s="25">
        <f t="shared" si="5"/>
        <v>7.174347826</v>
      </c>
      <c r="AH23" s="26">
        <f>MAX(MIN(CF!D23,(--(M23&gt;=8))*(--(AE23&gt;=8))*AE23),AG23)</f>
        <v>7.174347826</v>
      </c>
    </row>
    <row r="24">
      <c r="A24" s="27" t="s">
        <v>68</v>
      </c>
      <c r="B24" s="28" t="s">
        <v>69</v>
      </c>
      <c r="C24" s="17">
        <f>'6 апреля'!H24</f>
        <v>4.5</v>
      </c>
      <c r="D24" s="17">
        <f>'13 апреля'!H24</f>
        <v>2.5</v>
      </c>
      <c r="E24" s="17">
        <f>'18 апреля'!H24</f>
        <v>1</v>
      </c>
      <c r="F24" s="17">
        <f>'27 апреля'!H24</f>
        <v>3.5</v>
      </c>
      <c r="G24" s="17">
        <f>'11 мая'!H24</f>
        <v>1</v>
      </c>
      <c r="H24" s="17">
        <f>'18 мая'!H24</f>
        <v>1</v>
      </c>
      <c r="I24" s="17">
        <f>'25 мая'!H24</f>
        <v>1.5</v>
      </c>
      <c r="J24" s="17">
        <f>'1 июня'!H24</f>
        <v>2.5</v>
      </c>
      <c r="K24" s="18"/>
      <c r="L24" s="18">
        <f>'15 июня'!H24</f>
        <v>3</v>
      </c>
      <c r="M24" s="19">
        <f t="shared" si="1"/>
        <v>8.913043478</v>
      </c>
      <c r="N24" s="29">
        <v>8.0</v>
      </c>
      <c r="O24" s="29">
        <v>5.0</v>
      </c>
      <c r="P24" s="29">
        <v>8.0</v>
      </c>
      <c r="Q24" s="29">
        <v>8.0</v>
      </c>
      <c r="R24" s="29">
        <v>5.0</v>
      </c>
      <c r="S24" s="29">
        <v>7.0</v>
      </c>
      <c r="T24" s="29">
        <v>5.0</v>
      </c>
      <c r="U24" s="29">
        <v>9.0</v>
      </c>
      <c r="V24" s="29">
        <v>9.0</v>
      </c>
      <c r="W24" s="29">
        <v>3.0</v>
      </c>
      <c r="X24" s="22">
        <v>0.0</v>
      </c>
      <c r="Y24" s="22">
        <v>0.0</v>
      </c>
      <c r="Z24" s="23">
        <f t="shared" si="2"/>
        <v>9.25</v>
      </c>
      <c r="AA24" s="24">
        <f>'КР 1'!F24</f>
        <v>4</v>
      </c>
      <c r="AB24" s="24">
        <f>'Коллоквиум'!G24</f>
        <v>8</v>
      </c>
      <c r="AC24" s="17">
        <f t="shared" si="3"/>
        <v>6</v>
      </c>
      <c r="AD24" s="17">
        <f>'Посещаемость'!L24</f>
        <v>10</v>
      </c>
      <c r="AE24" s="25">
        <f t="shared" si="4"/>
        <v>8.309006211</v>
      </c>
      <c r="AF24" s="24">
        <f>'Экзамен'!F24</f>
        <v>0</v>
      </c>
      <c r="AG24" s="25">
        <f t="shared" si="5"/>
        <v>5.966304348</v>
      </c>
      <c r="AH24" s="26">
        <f>MAX(MIN(CF!D24,(--(M24&gt;=8))*(--(AE24&gt;=8))*AE24),AG24)</f>
        <v>8</v>
      </c>
    </row>
    <row r="25">
      <c r="A25" s="27" t="s">
        <v>70</v>
      </c>
      <c r="B25" s="28" t="s">
        <v>71</v>
      </c>
      <c r="C25" s="17">
        <f>'6 апреля'!H25</f>
        <v>5</v>
      </c>
      <c r="D25" s="17">
        <f>'13 апреля'!H25</f>
        <v>1</v>
      </c>
      <c r="E25" s="17">
        <f>'18 апреля'!H25</f>
        <v>3</v>
      </c>
      <c r="F25" s="17">
        <f>'27 апреля'!H25</f>
        <v>3</v>
      </c>
      <c r="G25" s="17">
        <f>'11 мая'!H25</f>
        <v>3</v>
      </c>
      <c r="H25" s="17">
        <f>'18 мая'!H25</f>
        <v>3</v>
      </c>
      <c r="I25" s="17">
        <f>'25 мая'!H25</f>
        <v>3</v>
      </c>
      <c r="J25" s="17">
        <f>'1 июня'!H25</f>
        <v>5</v>
      </c>
      <c r="K25" s="18"/>
      <c r="L25" s="18">
        <f>'15 июня'!H25</f>
        <v>5.5</v>
      </c>
      <c r="M25" s="19">
        <f t="shared" si="1"/>
        <v>10</v>
      </c>
      <c r="N25" s="29">
        <v>8.0</v>
      </c>
      <c r="O25" s="29">
        <v>4.0</v>
      </c>
      <c r="P25" s="29">
        <v>8.0</v>
      </c>
      <c r="Q25" s="29">
        <v>8.0</v>
      </c>
      <c r="R25" s="29">
        <v>5.0</v>
      </c>
      <c r="S25" s="29">
        <v>8.0</v>
      </c>
      <c r="T25" s="29">
        <v>5.0</v>
      </c>
      <c r="U25" s="29">
        <v>8.0</v>
      </c>
      <c r="V25" s="29">
        <v>3.0</v>
      </c>
      <c r="W25" s="29">
        <v>2.0</v>
      </c>
      <c r="X25" s="22">
        <v>7.0</v>
      </c>
      <c r="Y25" s="22">
        <v>0.0</v>
      </c>
      <c r="Z25" s="23">
        <f t="shared" si="2"/>
        <v>8.9</v>
      </c>
      <c r="AA25" s="24">
        <f>'КР 1'!F25</f>
        <v>10</v>
      </c>
      <c r="AB25" s="24">
        <f>'Коллоквиум'!G25</f>
        <v>10</v>
      </c>
      <c r="AC25" s="17">
        <f t="shared" si="3"/>
        <v>10</v>
      </c>
      <c r="AD25" s="17">
        <f>'Посещаемость'!L25</f>
        <v>10</v>
      </c>
      <c r="AE25" s="25">
        <f t="shared" si="4"/>
        <v>10</v>
      </c>
      <c r="AF25" s="24">
        <f>'Экзамен'!F25</f>
        <v>0</v>
      </c>
      <c r="AG25" s="25">
        <f t="shared" si="5"/>
        <v>7.17</v>
      </c>
      <c r="AH25" s="26">
        <f>MAX(MIN(CF!D25,(--(M25&gt;=8))*(--(AE25&gt;=8))*AE25),AG25)</f>
        <v>10</v>
      </c>
    </row>
    <row r="26">
      <c r="A26" s="27" t="s">
        <v>72</v>
      </c>
      <c r="B26" s="28" t="s">
        <v>73</v>
      </c>
      <c r="C26" s="17">
        <f>'6 апреля'!H26</f>
        <v>5.5</v>
      </c>
      <c r="D26" s="17">
        <f>'13 апреля'!H26</f>
        <v>2.5</v>
      </c>
      <c r="E26" s="17">
        <f>'18 апреля'!H26</f>
        <v>3.5</v>
      </c>
      <c r="F26" s="17">
        <f>'27 апреля'!H26</f>
        <v>2</v>
      </c>
      <c r="G26" s="17">
        <f>'11 мая'!H26</f>
        <v>3.5</v>
      </c>
      <c r="H26" s="17">
        <f>'18 мая'!H26</f>
        <v>2.5</v>
      </c>
      <c r="I26" s="17">
        <f>'25 мая'!H26</f>
        <v>4</v>
      </c>
      <c r="J26" s="17">
        <f>'1 июня'!H26</f>
        <v>5</v>
      </c>
      <c r="K26" s="18"/>
      <c r="L26" s="18">
        <f>'15 июня'!H26</f>
        <v>3</v>
      </c>
      <c r="M26" s="19">
        <f t="shared" si="1"/>
        <v>10</v>
      </c>
      <c r="N26" s="29">
        <v>8.0</v>
      </c>
      <c r="O26" s="29">
        <v>5.0</v>
      </c>
      <c r="P26" s="29">
        <v>8.0</v>
      </c>
      <c r="Q26" s="29">
        <v>8.0</v>
      </c>
      <c r="R26" s="29">
        <v>5.0</v>
      </c>
      <c r="S26" s="29">
        <v>10.0</v>
      </c>
      <c r="T26" s="29">
        <v>5.0</v>
      </c>
      <c r="U26" s="29">
        <v>10.0</v>
      </c>
      <c r="V26" s="29">
        <v>10.0</v>
      </c>
      <c r="W26" s="29">
        <v>0.0</v>
      </c>
      <c r="X26" s="22">
        <v>10.0</v>
      </c>
      <c r="Y26" s="22">
        <v>0.0</v>
      </c>
      <c r="Z26" s="23">
        <f t="shared" si="2"/>
        <v>10</v>
      </c>
      <c r="AA26" s="24">
        <f>'КР 1'!F26</f>
        <v>10</v>
      </c>
      <c r="AB26" s="24">
        <f>'Коллоквиум'!G26</f>
        <v>10</v>
      </c>
      <c r="AC26" s="17">
        <f t="shared" si="3"/>
        <v>10</v>
      </c>
      <c r="AD26" s="17">
        <f>'Посещаемость'!L26</f>
        <v>10</v>
      </c>
      <c r="AE26" s="25">
        <f t="shared" si="4"/>
        <v>10</v>
      </c>
      <c r="AF26" s="24">
        <f>'Экзамен'!F26</f>
        <v>8</v>
      </c>
      <c r="AG26" s="25">
        <f t="shared" si="5"/>
        <v>9.9</v>
      </c>
      <c r="AH26" s="26">
        <f>MAX(MIN(CF!D26,(--(M26&gt;=8))*(--(AE26&gt;=8))*AE26),AG26)</f>
        <v>9.9</v>
      </c>
    </row>
    <row r="27">
      <c r="A27" s="27" t="s">
        <v>74</v>
      </c>
      <c r="B27" s="28" t="s">
        <v>75</v>
      </c>
      <c r="C27" s="17">
        <f>'6 апреля'!H27</f>
        <v>3.5</v>
      </c>
      <c r="D27" s="17">
        <f>'13 апреля'!H27</f>
        <v>1</v>
      </c>
      <c r="E27" s="17">
        <f>'18 апреля'!H27</f>
        <v>2</v>
      </c>
      <c r="F27" s="17">
        <f>'27 апреля'!H27</f>
        <v>1</v>
      </c>
      <c r="G27" s="17">
        <f>'11 мая'!H27</f>
        <v>2</v>
      </c>
      <c r="H27" s="17">
        <f>'18 мая'!H27</f>
        <v>1.5</v>
      </c>
      <c r="I27" s="17">
        <f>'25 мая'!H27</f>
        <v>0</v>
      </c>
      <c r="J27" s="17">
        <f>'1 июня'!H27</f>
        <v>4</v>
      </c>
      <c r="K27" s="18"/>
      <c r="L27" s="18">
        <f>'15 июня'!H27</f>
        <v>3.5</v>
      </c>
      <c r="M27" s="19">
        <f t="shared" si="1"/>
        <v>8.043478261</v>
      </c>
      <c r="N27" s="29">
        <v>8.0</v>
      </c>
      <c r="O27" s="29">
        <v>4.0</v>
      </c>
      <c r="P27" s="29">
        <v>8.0</v>
      </c>
      <c r="Q27" s="29">
        <v>8.0</v>
      </c>
      <c r="R27" s="29">
        <v>5.0</v>
      </c>
      <c r="S27" s="29">
        <v>8.0</v>
      </c>
      <c r="T27" s="29">
        <v>5.0</v>
      </c>
      <c r="U27" s="29">
        <v>7.0</v>
      </c>
      <c r="V27" s="29">
        <v>0.0</v>
      </c>
      <c r="W27" s="29">
        <v>0.0</v>
      </c>
      <c r="X27" s="22">
        <v>0.0</v>
      </c>
      <c r="Y27" s="22">
        <v>0.0</v>
      </c>
      <c r="Z27" s="23">
        <f t="shared" si="2"/>
        <v>7.3</v>
      </c>
      <c r="AA27" s="24">
        <f>'КР 1'!F27</f>
        <v>8</v>
      </c>
      <c r="AB27" s="24">
        <f>'Коллоквиум'!G27</f>
        <v>10</v>
      </c>
      <c r="AC27" s="17">
        <f t="shared" si="3"/>
        <v>9</v>
      </c>
      <c r="AD27" s="17">
        <f>'Посещаемость'!L27</f>
        <v>0</v>
      </c>
      <c r="AE27" s="25">
        <f t="shared" si="4"/>
        <v>8.134782609</v>
      </c>
      <c r="AF27" s="24">
        <f>'Экзамен'!F27</f>
        <v>0</v>
      </c>
      <c r="AG27" s="25">
        <f t="shared" si="5"/>
        <v>5.694347826</v>
      </c>
      <c r="AH27" s="26">
        <f>MAX(MIN(CF!D27,(--(M27&gt;=8))*(--(AE27&gt;=8))*AE27),AG27)</f>
        <v>8</v>
      </c>
    </row>
    <row r="28">
      <c r="A28" s="27" t="s">
        <v>76</v>
      </c>
      <c r="B28" s="28" t="s">
        <v>77</v>
      </c>
      <c r="C28" s="17">
        <f>'6 апреля'!H28</f>
        <v>3</v>
      </c>
      <c r="D28" s="17">
        <f>'13 апреля'!H28</f>
        <v>2.5</v>
      </c>
      <c r="E28" s="17">
        <f>'18 апреля'!H28</f>
        <v>3</v>
      </c>
      <c r="F28" s="17">
        <f>'27 апреля'!H28</f>
        <v>2</v>
      </c>
      <c r="G28" s="17">
        <f>'11 мая'!H28</f>
        <v>1</v>
      </c>
      <c r="H28" s="17">
        <f>'18 мая'!H28</f>
        <v>3</v>
      </c>
      <c r="I28" s="17">
        <f>'25 мая'!H28</f>
        <v>1</v>
      </c>
      <c r="J28" s="17">
        <f>'1 июня'!H28</f>
        <v>2.5</v>
      </c>
      <c r="K28" s="18"/>
      <c r="L28" s="18">
        <f>'15 июня'!H28</f>
        <v>3</v>
      </c>
      <c r="M28" s="19">
        <f t="shared" si="1"/>
        <v>9.130434783</v>
      </c>
      <c r="N28" s="29">
        <v>7.0</v>
      </c>
      <c r="O28" s="29">
        <v>4.0</v>
      </c>
      <c r="P28" s="29">
        <v>8.0</v>
      </c>
      <c r="Q28" s="29">
        <v>7.0</v>
      </c>
      <c r="R28" s="29">
        <v>4.0</v>
      </c>
      <c r="S28" s="29">
        <v>8.0</v>
      </c>
      <c r="T28" s="29">
        <v>4.0</v>
      </c>
      <c r="U28" s="29">
        <v>8.0</v>
      </c>
      <c r="V28" s="29">
        <v>8.0</v>
      </c>
      <c r="W28" s="29">
        <v>3.0</v>
      </c>
      <c r="X28" s="22">
        <v>7.0</v>
      </c>
      <c r="Y28" s="22">
        <v>0.0</v>
      </c>
      <c r="Z28" s="23">
        <f t="shared" si="2"/>
        <v>9</v>
      </c>
      <c r="AA28" s="24">
        <f>'КР 1'!F28</f>
        <v>4</v>
      </c>
      <c r="AB28" s="24">
        <f>'Коллоквиум'!G28</f>
        <v>7.5</v>
      </c>
      <c r="AC28" s="17">
        <f t="shared" si="3"/>
        <v>5.75</v>
      </c>
      <c r="AD28" s="17">
        <f>'Посещаемость'!L28</f>
        <v>10</v>
      </c>
      <c r="AE28" s="25">
        <f t="shared" si="4"/>
        <v>8.125776398</v>
      </c>
      <c r="AF28" s="24">
        <f>'Экзамен'!F28</f>
        <v>0</v>
      </c>
      <c r="AG28" s="25">
        <f t="shared" si="5"/>
        <v>5.838043478</v>
      </c>
      <c r="AH28" s="26">
        <f>MAX(MIN(CF!D28,(--(M28&gt;=8))*(--(AE28&gt;=8))*AE28),AG28)</f>
        <v>8</v>
      </c>
    </row>
    <row r="29">
      <c r="A29" s="27" t="s">
        <v>78</v>
      </c>
      <c r="B29" s="28" t="s">
        <v>79</v>
      </c>
      <c r="C29" s="17">
        <f>'6 апреля'!H29</f>
        <v>1</v>
      </c>
      <c r="D29" s="17">
        <f>'13 апреля'!H29</f>
        <v>1</v>
      </c>
      <c r="E29" s="17">
        <f>'18 апреля'!H29</f>
        <v>1</v>
      </c>
      <c r="F29" s="17">
        <f>'27 апреля'!H29</f>
        <v>0.5</v>
      </c>
      <c r="G29" s="17">
        <f>'11 мая'!H29</f>
        <v>0</v>
      </c>
      <c r="H29" s="17">
        <f>'18 мая'!H29</f>
        <v>0</v>
      </c>
      <c r="I29" s="17">
        <f>'25 мая'!H29</f>
        <v>0</v>
      </c>
      <c r="J29" s="17">
        <f>'1 июня'!H29</f>
        <v>0</v>
      </c>
      <c r="K29" s="18"/>
      <c r="L29" s="18">
        <f>'15 июня'!H29</f>
        <v>0</v>
      </c>
      <c r="M29" s="19">
        <f t="shared" si="1"/>
        <v>1.52173913</v>
      </c>
      <c r="N29" s="31">
        <v>0.0</v>
      </c>
      <c r="O29" s="31">
        <v>0.0</v>
      </c>
      <c r="P29" s="31">
        <v>0.0</v>
      </c>
      <c r="Q29" s="31">
        <v>0.0</v>
      </c>
      <c r="R29" s="31">
        <v>0.0</v>
      </c>
      <c r="S29" s="31">
        <v>0.0</v>
      </c>
      <c r="T29" s="29">
        <v>0.0</v>
      </c>
      <c r="U29" s="29">
        <v>0.0</v>
      </c>
      <c r="V29" s="29">
        <v>0.0</v>
      </c>
      <c r="W29" s="29">
        <v>0.0</v>
      </c>
      <c r="X29" s="22">
        <v>0.0</v>
      </c>
      <c r="Y29" s="22">
        <v>0.0</v>
      </c>
      <c r="Z29" s="23">
        <f t="shared" si="2"/>
        <v>0</v>
      </c>
      <c r="AA29" s="24">
        <f>'КР 1'!F29</f>
        <v>0</v>
      </c>
      <c r="AB29" s="24">
        <f>'Коллоквиум'!G29</f>
        <v>0</v>
      </c>
      <c r="AC29" s="17">
        <f t="shared" si="3"/>
        <v>0</v>
      </c>
      <c r="AD29" s="17">
        <f>'Посещаемость'!L29</f>
        <v>0</v>
      </c>
      <c r="AE29" s="25">
        <f t="shared" si="4"/>
        <v>0.2173913043</v>
      </c>
      <c r="AF29" s="24">
        <f>'Экзамен'!F29</f>
        <v>0</v>
      </c>
      <c r="AG29" s="25">
        <f t="shared" si="5"/>
        <v>0.152173913</v>
      </c>
      <c r="AH29" s="26">
        <f>MAX(MIN(CF!D29,(--(M29&gt;=8))*(--(AE29&gt;=8))*AE29),AG29)</f>
        <v>0.152173913</v>
      </c>
    </row>
    <row r="30">
      <c r="A30" s="27" t="s">
        <v>80</v>
      </c>
      <c r="B30" s="28" t="s">
        <v>81</v>
      </c>
      <c r="C30" s="17">
        <f>'6 апреля'!H30</f>
        <v>0</v>
      </c>
      <c r="D30" s="17">
        <f>'13 апреля'!H30</f>
        <v>0</v>
      </c>
      <c r="E30" s="17">
        <f>'18 апреля'!H30</f>
        <v>0</v>
      </c>
      <c r="F30" s="17">
        <f>'27 апреля'!H30</f>
        <v>0</v>
      </c>
      <c r="G30" s="17">
        <f>'11 мая'!H30</f>
        <v>0</v>
      </c>
      <c r="H30" s="17">
        <f>'18 мая'!H30</f>
        <v>0</v>
      </c>
      <c r="I30" s="17">
        <f>'25 мая'!H30</f>
        <v>0</v>
      </c>
      <c r="J30" s="17">
        <f>'1 июня'!H30</f>
        <v>0</v>
      </c>
      <c r="K30" s="18"/>
      <c r="L30" s="18">
        <f>'15 июня'!H30</f>
        <v>0</v>
      </c>
      <c r="M30" s="19">
        <f t="shared" si="1"/>
        <v>0</v>
      </c>
      <c r="N30" s="29">
        <v>7.0</v>
      </c>
      <c r="O30" s="29">
        <v>2.0</v>
      </c>
      <c r="P30" s="29">
        <v>3.5</v>
      </c>
      <c r="Q30" s="29">
        <v>3.5</v>
      </c>
      <c r="R30" s="29">
        <v>2.0</v>
      </c>
      <c r="S30" s="29">
        <v>9.0</v>
      </c>
      <c r="T30" s="29">
        <v>5.0</v>
      </c>
      <c r="U30" s="29">
        <v>4.0</v>
      </c>
      <c r="V30" s="29">
        <v>3.0</v>
      </c>
      <c r="W30" s="29">
        <v>0.0</v>
      </c>
      <c r="X30" s="22">
        <v>0.0</v>
      </c>
      <c r="Y30" s="22">
        <v>0.0</v>
      </c>
      <c r="Z30" s="23">
        <f t="shared" si="2"/>
        <v>5.15</v>
      </c>
      <c r="AA30" s="24">
        <f>'КР 1'!F30</f>
        <v>8</v>
      </c>
      <c r="AB30" s="24">
        <f>'Коллоквиум'!G30</f>
        <v>8</v>
      </c>
      <c r="AC30" s="17">
        <f t="shared" si="3"/>
        <v>8</v>
      </c>
      <c r="AD30" s="17">
        <f>'Посещаемость'!L30</f>
        <v>0</v>
      </c>
      <c r="AE30" s="25">
        <f t="shared" si="4"/>
        <v>5.635714286</v>
      </c>
      <c r="AF30" s="24">
        <f>'Экзамен'!F30</f>
        <v>0</v>
      </c>
      <c r="AG30" s="25">
        <f t="shared" si="5"/>
        <v>3.945</v>
      </c>
      <c r="AH30" s="26">
        <f>MAX(MIN(CF!D30,(--(M30&gt;=8))*(--(AE30&gt;=8))*AE30),AG30)</f>
        <v>3.945</v>
      </c>
    </row>
    <row r="31">
      <c r="A31" s="27" t="s">
        <v>82</v>
      </c>
      <c r="B31" s="28" t="s">
        <v>83</v>
      </c>
      <c r="C31" s="17">
        <f>'6 апреля'!H31</f>
        <v>0</v>
      </c>
      <c r="D31" s="17">
        <f>'13 апреля'!H31</f>
        <v>1</v>
      </c>
      <c r="E31" s="17">
        <f>'18 апреля'!H31</f>
        <v>1</v>
      </c>
      <c r="F31" s="17">
        <f>'27 апреля'!H31</f>
        <v>0</v>
      </c>
      <c r="G31" s="17">
        <f>'11 мая'!H31</f>
        <v>1</v>
      </c>
      <c r="H31" s="17">
        <f>'18 мая'!H31</f>
        <v>1</v>
      </c>
      <c r="I31" s="17">
        <f>'25 мая'!H31</f>
        <v>0</v>
      </c>
      <c r="J31" s="17">
        <f>'1 июня'!H31</f>
        <v>0</v>
      </c>
      <c r="K31" s="18"/>
      <c r="L31" s="18">
        <f>'15 июня'!H31</f>
        <v>0</v>
      </c>
      <c r="M31" s="19">
        <f t="shared" si="1"/>
        <v>1.739130435</v>
      </c>
      <c r="N31" s="29">
        <v>8.0</v>
      </c>
      <c r="O31" s="29">
        <v>3.0</v>
      </c>
      <c r="P31" s="29">
        <v>6.0</v>
      </c>
      <c r="Q31" s="29">
        <v>0.0</v>
      </c>
      <c r="R31" s="29">
        <v>2.0</v>
      </c>
      <c r="S31" s="29">
        <v>1.5</v>
      </c>
      <c r="T31" s="29">
        <v>0.0</v>
      </c>
      <c r="U31" s="29">
        <v>0.0</v>
      </c>
      <c r="V31" s="29">
        <v>2.0</v>
      </c>
      <c r="W31" s="29">
        <v>0.0</v>
      </c>
      <c r="X31" s="22">
        <v>0.0</v>
      </c>
      <c r="Y31" s="22">
        <v>0.0</v>
      </c>
      <c r="Z31" s="23">
        <f t="shared" si="2"/>
        <v>3.1</v>
      </c>
      <c r="AA31" s="24">
        <f>'КР 1'!F31</f>
        <v>6</v>
      </c>
      <c r="AB31" s="24">
        <f>'Коллоквиум'!G31</f>
        <v>8</v>
      </c>
      <c r="AC31" s="17">
        <f t="shared" si="3"/>
        <v>7</v>
      </c>
      <c r="AD31" s="17">
        <f>'Посещаемость'!L31</f>
        <v>0</v>
      </c>
      <c r="AE31" s="25">
        <f t="shared" si="4"/>
        <v>4.577018634</v>
      </c>
      <c r="AF31" s="24">
        <f>'Экзамен'!F31</f>
        <v>2</v>
      </c>
      <c r="AG31" s="25">
        <f t="shared" si="5"/>
        <v>3.803913043</v>
      </c>
      <c r="AH31" s="26">
        <f>MAX(MIN(CF!D31,(--(M31&gt;=8))*(--(AE31&gt;=8))*AE31),AG31)</f>
        <v>3.803913043</v>
      </c>
    </row>
    <row r="32">
      <c r="A32" s="27" t="s">
        <v>84</v>
      </c>
      <c r="B32" s="28" t="s">
        <v>85</v>
      </c>
      <c r="C32" s="17">
        <f>'6 апреля'!H32</f>
        <v>1.5</v>
      </c>
      <c r="D32" s="17">
        <f>'13 апреля'!H32</f>
        <v>1</v>
      </c>
      <c r="E32" s="17">
        <f>'18 апреля'!H32</f>
        <v>4</v>
      </c>
      <c r="F32" s="17">
        <f>'27 апреля'!H32</f>
        <v>1.5</v>
      </c>
      <c r="G32" s="17">
        <f>'11 мая'!H32</f>
        <v>1.5</v>
      </c>
      <c r="H32" s="17">
        <f>'18 мая'!H32</f>
        <v>3</v>
      </c>
      <c r="I32" s="17">
        <f>'25 мая'!H32</f>
        <v>2.5</v>
      </c>
      <c r="J32" s="17">
        <f>'1 июня'!H32</f>
        <v>2.5</v>
      </c>
      <c r="K32" s="18"/>
      <c r="L32" s="18">
        <f>'15 июня'!H32</f>
        <v>3</v>
      </c>
      <c r="M32" s="19">
        <f t="shared" si="1"/>
        <v>8.913043478</v>
      </c>
      <c r="N32" s="29">
        <v>8.0</v>
      </c>
      <c r="O32" s="29">
        <v>4.0</v>
      </c>
      <c r="P32" s="29">
        <v>8.0</v>
      </c>
      <c r="Q32" s="29">
        <v>8.0</v>
      </c>
      <c r="R32" s="29">
        <v>4.0</v>
      </c>
      <c r="S32" s="29">
        <v>10.0</v>
      </c>
      <c r="T32" s="29">
        <v>5.0</v>
      </c>
      <c r="U32" s="29">
        <v>9.0</v>
      </c>
      <c r="V32" s="29">
        <v>4.0</v>
      </c>
      <c r="W32" s="29">
        <v>1.0</v>
      </c>
      <c r="X32" s="22">
        <v>0.0</v>
      </c>
      <c r="Y32" s="22">
        <v>0.0</v>
      </c>
      <c r="Z32" s="23">
        <f t="shared" si="2"/>
        <v>8.15</v>
      </c>
      <c r="AA32" s="24">
        <f>'КР 1'!F32</f>
        <v>8</v>
      </c>
      <c r="AB32" s="24">
        <f>'Коллоквиум'!G32</f>
        <v>10</v>
      </c>
      <c r="AC32" s="17">
        <f t="shared" si="3"/>
        <v>9</v>
      </c>
      <c r="AD32" s="17">
        <f>'Посещаемость'!L32</f>
        <v>10</v>
      </c>
      <c r="AE32" s="25">
        <f t="shared" si="4"/>
        <v>9.123291925</v>
      </c>
      <c r="AF32" s="24">
        <f>'Экзамен'!F32</f>
        <v>0</v>
      </c>
      <c r="AG32" s="25">
        <f t="shared" si="5"/>
        <v>6.536304348</v>
      </c>
      <c r="AH32" s="26">
        <f>MAX(MIN(CF!D32,(--(M32&gt;=8))*(--(AE32&gt;=8))*AE32),AG32)</f>
        <v>8</v>
      </c>
    </row>
    <row r="33">
      <c r="A33" s="27" t="s">
        <v>86</v>
      </c>
      <c r="B33" s="28" t="s">
        <v>87</v>
      </c>
      <c r="C33" s="17">
        <f>'6 апреля'!H33</f>
        <v>2.5</v>
      </c>
      <c r="D33" s="17">
        <f>'13 апреля'!H33</f>
        <v>2</v>
      </c>
      <c r="E33" s="17">
        <f>'18 апреля'!H33</f>
        <v>2.5</v>
      </c>
      <c r="F33" s="17">
        <f>'27 апреля'!H33</f>
        <v>2</v>
      </c>
      <c r="G33" s="17">
        <f>'11 мая'!H33</f>
        <v>1</v>
      </c>
      <c r="H33" s="17">
        <f>'18 мая'!H33</f>
        <v>1</v>
      </c>
      <c r="I33" s="17">
        <f>'25 мая'!H33</f>
        <v>2</v>
      </c>
      <c r="J33" s="17">
        <f>'1 июня'!H33</f>
        <v>3</v>
      </c>
      <c r="K33" s="18"/>
      <c r="L33" s="18">
        <f>'15 июня'!H33</f>
        <v>3</v>
      </c>
      <c r="M33" s="19">
        <f t="shared" si="1"/>
        <v>8.260869565</v>
      </c>
      <c r="N33" s="29">
        <v>7.0</v>
      </c>
      <c r="O33" s="29">
        <v>3.5</v>
      </c>
      <c r="P33" s="29">
        <v>6.5</v>
      </c>
      <c r="Q33" s="29">
        <v>4.0</v>
      </c>
      <c r="R33" s="29">
        <v>4.0</v>
      </c>
      <c r="S33" s="29">
        <v>6.0</v>
      </c>
      <c r="T33" s="29">
        <v>4.0</v>
      </c>
      <c r="U33" s="29">
        <v>8.0</v>
      </c>
      <c r="V33" s="29">
        <v>2.0</v>
      </c>
      <c r="W33" s="29">
        <v>2.0</v>
      </c>
      <c r="X33" s="22">
        <v>6.0</v>
      </c>
      <c r="Y33" s="22">
        <v>0.0</v>
      </c>
      <c r="Z33" s="23">
        <f t="shared" si="2"/>
        <v>7.1875</v>
      </c>
      <c r="AA33" s="24">
        <f>'КР 1'!F33</f>
        <v>8</v>
      </c>
      <c r="AB33" s="24">
        <f>'Коллоквиум'!G33</f>
        <v>8</v>
      </c>
      <c r="AC33" s="17">
        <f t="shared" si="3"/>
        <v>8</v>
      </c>
      <c r="AD33" s="17">
        <f>'Посещаемость'!L33</f>
        <v>10</v>
      </c>
      <c r="AE33" s="25">
        <f t="shared" si="4"/>
        <v>8.189052795</v>
      </c>
      <c r="AF33" s="24">
        <f>'Экзамен'!F33</f>
        <v>0</v>
      </c>
      <c r="AG33" s="25">
        <f t="shared" si="5"/>
        <v>5.882336957</v>
      </c>
      <c r="AH33" s="26">
        <f>MAX(MIN(CF!D33,(--(M33&gt;=8))*(--(AE33&gt;=8))*AE33),AG33)</f>
        <v>8</v>
      </c>
    </row>
    <row r="34">
      <c r="A34" s="27" t="s">
        <v>88</v>
      </c>
      <c r="B34" s="28" t="s">
        <v>89</v>
      </c>
      <c r="C34" s="17">
        <f>'6 апреля'!H34</f>
        <v>0</v>
      </c>
      <c r="D34" s="17">
        <f>'13 апреля'!H34</f>
        <v>0</v>
      </c>
      <c r="E34" s="17">
        <f>'18 апреля'!H34</f>
        <v>1</v>
      </c>
      <c r="F34" s="17">
        <f>'27 апреля'!H34</f>
        <v>0</v>
      </c>
      <c r="G34" s="17">
        <f>'11 мая'!H34</f>
        <v>0</v>
      </c>
      <c r="H34" s="17">
        <f>'18 мая'!H34</f>
        <v>1.5</v>
      </c>
      <c r="I34" s="17">
        <f>'25 мая'!H34</f>
        <v>3</v>
      </c>
      <c r="J34" s="17">
        <f>'1 июня'!H34</f>
        <v>3</v>
      </c>
      <c r="K34" s="18"/>
      <c r="L34" s="18">
        <f>'15 июня'!H34</f>
        <v>3</v>
      </c>
      <c r="M34" s="19">
        <f t="shared" si="1"/>
        <v>5</v>
      </c>
      <c r="N34" s="29">
        <v>6.5</v>
      </c>
      <c r="O34" s="29">
        <v>2.0</v>
      </c>
      <c r="P34" s="29">
        <v>7.0</v>
      </c>
      <c r="Q34" s="29">
        <v>4.0</v>
      </c>
      <c r="R34" s="29">
        <v>4.0</v>
      </c>
      <c r="S34" s="29">
        <v>5.5</v>
      </c>
      <c r="T34" s="29">
        <v>5.0</v>
      </c>
      <c r="U34" s="29">
        <v>7.0</v>
      </c>
      <c r="V34" s="29">
        <v>3.0</v>
      </c>
      <c r="W34" s="29">
        <v>2.0</v>
      </c>
      <c r="X34" s="22">
        <v>7.0</v>
      </c>
      <c r="Y34" s="22">
        <v>0.0</v>
      </c>
      <c r="Z34" s="23">
        <f t="shared" si="2"/>
        <v>7.1375</v>
      </c>
      <c r="AA34" s="24">
        <f>'КР 1'!F34</f>
        <v>8</v>
      </c>
      <c r="AB34" s="24">
        <f>'Коллоквиум'!G34</f>
        <v>7</v>
      </c>
      <c r="AC34" s="17">
        <f t="shared" si="3"/>
        <v>7.5</v>
      </c>
      <c r="AD34" s="17">
        <f>'Посещаемость'!L34</f>
        <v>0</v>
      </c>
      <c r="AE34" s="25">
        <f t="shared" si="4"/>
        <v>6.9875</v>
      </c>
      <c r="AF34" s="24">
        <f>'Экзамен'!F34</f>
        <v>6</v>
      </c>
      <c r="AG34" s="25">
        <f t="shared" si="5"/>
        <v>6.69125</v>
      </c>
      <c r="AH34" s="26">
        <f>MAX(MIN(CF!D34,(--(M34&gt;=8))*(--(AE34&gt;=8))*AE34),AG34)</f>
        <v>6.69125</v>
      </c>
    </row>
    <row r="35">
      <c r="A35" s="27" t="s">
        <v>90</v>
      </c>
      <c r="B35" s="28" t="s">
        <v>91</v>
      </c>
      <c r="C35" s="17">
        <f>'6 апреля'!H35</f>
        <v>3</v>
      </c>
      <c r="D35" s="17">
        <f>'13 апреля'!H35</f>
        <v>0</v>
      </c>
      <c r="E35" s="17">
        <f>'18 апреля'!H35</f>
        <v>0</v>
      </c>
      <c r="F35" s="17">
        <f>'27 апреля'!H35</f>
        <v>0</v>
      </c>
      <c r="G35" s="17">
        <f>'11 мая'!H35</f>
        <v>0</v>
      </c>
      <c r="H35" s="17">
        <f>'18 мая'!H35</f>
        <v>0.5</v>
      </c>
      <c r="I35" s="17">
        <f>'25 мая'!H35</f>
        <v>0</v>
      </c>
      <c r="J35" s="17">
        <f>'1 июня'!H35</f>
        <v>0</v>
      </c>
      <c r="K35" s="18"/>
      <c r="L35" s="18">
        <f>'15 июня'!H35</f>
        <v>2</v>
      </c>
      <c r="M35" s="19">
        <f t="shared" si="1"/>
        <v>2.391304348</v>
      </c>
      <c r="N35" s="29">
        <v>8.0</v>
      </c>
      <c r="O35" s="29">
        <v>5.0</v>
      </c>
      <c r="P35" s="29">
        <v>8.0</v>
      </c>
      <c r="Q35" s="29">
        <v>8.0</v>
      </c>
      <c r="R35" s="29">
        <v>5.0</v>
      </c>
      <c r="S35" s="29">
        <v>9.0</v>
      </c>
      <c r="T35" s="29">
        <v>5.0</v>
      </c>
      <c r="U35" s="29">
        <v>7.0</v>
      </c>
      <c r="V35" s="29">
        <v>0.0</v>
      </c>
      <c r="W35" s="29">
        <v>0.0</v>
      </c>
      <c r="X35" s="22">
        <v>0.0</v>
      </c>
      <c r="Y35" s="22">
        <v>0.0</v>
      </c>
      <c r="Z35" s="23">
        <f t="shared" si="2"/>
        <v>7.6</v>
      </c>
      <c r="AA35" s="24">
        <f>'КР 1'!F35</f>
        <v>8</v>
      </c>
      <c r="AB35" s="24">
        <f>'Коллоквиум'!G35</f>
        <v>0</v>
      </c>
      <c r="AC35" s="17">
        <f t="shared" si="3"/>
        <v>4</v>
      </c>
      <c r="AD35" s="17">
        <f>'Посещаемость'!L35</f>
        <v>0</v>
      </c>
      <c r="AE35" s="25">
        <f t="shared" si="4"/>
        <v>5.313043478</v>
      </c>
      <c r="AF35" s="24">
        <f>'Экзамен'!F35</f>
        <v>0</v>
      </c>
      <c r="AG35" s="25">
        <f t="shared" si="5"/>
        <v>3.719130435</v>
      </c>
      <c r="AH35" s="26">
        <f>MAX(MIN(CF!D35,(--(M35&gt;=8))*(--(AE35&gt;=8))*AE35),AG35)</f>
        <v>3.719130435</v>
      </c>
    </row>
    <row r="36">
      <c r="A36" s="32" t="s">
        <v>92</v>
      </c>
      <c r="B36" s="32" t="s">
        <v>93</v>
      </c>
      <c r="C36" s="17">
        <f>'6 апреля'!H36</f>
        <v>3</v>
      </c>
      <c r="D36" s="17">
        <f>'13 апреля'!H36</f>
        <v>1</v>
      </c>
      <c r="E36" s="17">
        <f>'18 апреля'!H36</f>
        <v>2.5</v>
      </c>
      <c r="F36" s="17">
        <f>'27 апреля'!H36</f>
        <v>1</v>
      </c>
      <c r="G36" s="17">
        <f>'11 мая'!H36</f>
        <v>2.5</v>
      </c>
      <c r="H36" s="17">
        <f>'18 мая'!H36</f>
        <v>0.5</v>
      </c>
      <c r="I36" s="17">
        <f>'25 мая'!H36</f>
        <v>2</v>
      </c>
      <c r="J36" s="17">
        <f>'1 июня'!H36</f>
        <v>3</v>
      </c>
      <c r="K36" s="18"/>
      <c r="L36" s="18">
        <f>'15 июня'!H36</f>
        <v>3</v>
      </c>
      <c r="M36" s="19">
        <f t="shared" si="1"/>
        <v>8.043478261</v>
      </c>
      <c r="N36" s="33">
        <v>6.0</v>
      </c>
      <c r="O36" s="33">
        <v>4.0</v>
      </c>
      <c r="P36" s="33">
        <v>8.0</v>
      </c>
      <c r="Q36" s="33">
        <v>5.0</v>
      </c>
      <c r="R36" s="33">
        <v>3.0</v>
      </c>
      <c r="S36" s="33">
        <v>5.0</v>
      </c>
      <c r="T36" s="33">
        <v>5.0</v>
      </c>
      <c r="U36" s="33">
        <v>1.5</v>
      </c>
      <c r="V36" s="33">
        <v>3.0</v>
      </c>
      <c r="W36" s="33">
        <v>3.0</v>
      </c>
      <c r="X36" s="22">
        <v>7.0</v>
      </c>
      <c r="Y36" s="22">
        <v>0.0</v>
      </c>
      <c r="Z36" s="23">
        <f t="shared" si="2"/>
        <v>7.175</v>
      </c>
      <c r="AA36" s="24">
        <f>'КР 1'!F36</f>
        <v>8</v>
      </c>
      <c r="AB36" s="24">
        <f>'Коллоквиум'!G36</f>
        <v>10</v>
      </c>
      <c r="AC36" s="17">
        <f t="shared" si="3"/>
        <v>9</v>
      </c>
      <c r="AD36" s="17">
        <f>'Посещаемость'!L36</f>
        <v>0</v>
      </c>
      <c r="AE36" s="25">
        <f t="shared" si="4"/>
        <v>8.08121118</v>
      </c>
      <c r="AF36" s="24">
        <f>'Экзамен'!F36</f>
        <v>0</v>
      </c>
      <c r="AG36" s="25">
        <f t="shared" si="5"/>
        <v>5.656847826</v>
      </c>
      <c r="AH36" s="26">
        <f>MAX(MIN(CF!D36,(--(M36&gt;=8))*(--(AE36&gt;=8))*AE36),AG36)</f>
        <v>8</v>
      </c>
    </row>
    <row r="37">
      <c r="A37" s="18"/>
      <c r="B37" s="18"/>
      <c r="C37" s="34"/>
      <c r="D37" s="34"/>
      <c r="E37" s="34"/>
      <c r="F37" s="34"/>
      <c r="G37" s="17"/>
      <c r="H37" s="17"/>
      <c r="I37" s="17"/>
      <c r="J37" s="17"/>
      <c r="K37" s="18"/>
      <c r="L37" s="18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5"/>
      <c r="Y37" s="24"/>
      <c r="Z37" s="24"/>
      <c r="AA37" s="17"/>
      <c r="AB37" s="17"/>
      <c r="AC37" s="25"/>
      <c r="AD37" s="24"/>
      <c r="AE37" s="25"/>
      <c r="AF37" s="26"/>
      <c r="AG37" s="26"/>
      <c r="AH37" s="2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7"/>
      <c r="K38" s="18"/>
      <c r="L38" s="18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8"/>
      <c r="Y38" s="24"/>
      <c r="Z38" s="36"/>
      <c r="AA38" s="37"/>
      <c r="AB38" s="36"/>
      <c r="AC38" s="38"/>
      <c r="AD38" s="36"/>
      <c r="AE38" s="38"/>
      <c r="AF38" s="39"/>
      <c r="AG38" s="39"/>
      <c r="AH38" s="39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8"/>
      <c r="W39" s="36"/>
      <c r="X39" s="36"/>
      <c r="Y39" s="24"/>
      <c r="Z39" s="36"/>
      <c r="AA39" s="38"/>
      <c r="AB39" s="36"/>
      <c r="AC39" s="38"/>
      <c r="AD39" s="39"/>
      <c r="AE39" s="39"/>
      <c r="AF39" s="39"/>
      <c r="AG39" s="39"/>
      <c r="AH39" s="39"/>
    </row>
    <row r="40">
      <c r="A40" s="40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8"/>
      <c r="W40" s="36"/>
      <c r="X40" s="36"/>
      <c r="Y40" s="24"/>
      <c r="Z40" s="36"/>
      <c r="AA40" s="38"/>
      <c r="AB40" s="36"/>
      <c r="AC40" s="38"/>
      <c r="AD40" s="39"/>
      <c r="AE40" s="39"/>
      <c r="AF40" s="39"/>
      <c r="AG40" s="39"/>
      <c r="AH40" s="39"/>
    </row>
    <row r="41">
      <c r="A41" s="41" t="s">
        <v>94</v>
      </c>
      <c r="B41" s="4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8"/>
      <c r="W41" s="36"/>
      <c r="X41" s="36"/>
      <c r="Y41" s="24"/>
      <c r="Z41" s="36"/>
      <c r="AA41" s="38"/>
      <c r="AB41" s="36"/>
      <c r="AC41" s="38"/>
      <c r="AD41" s="39"/>
      <c r="AE41" s="39"/>
      <c r="AF41" s="39"/>
      <c r="AG41" s="39"/>
      <c r="AH41" s="39"/>
    </row>
    <row r="42">
      <c r="A42" s="42" t="s">
        <v>95</v>
      </c>
      <c r="B42" s="43">
        <v>23.0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8"/>
      <c r="W42" s="36"/>
      <c r="X42" s="36"/>
      <c r="Y42" s="24"/>
      <c r="Z42" s="36"/>
      <c r="AA42" s="38"/>
      <c r="AB42" s="36"/>
      <c r="AC42" s="38"/>
      <c r="AD42" s="39"/>
      <c r="AE42" s="39"/>
      <c r="AF42" s="39"/>
      <c r="AG42" s="39"/>
      <c r="AH42" s="39"/>
    </row>
    <row r="43">
      <c r="A43" s="41" t="s">
        <v>96</v>
      </c>
      <c r="B43" s="44">
        <v>0.1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8"/>
      <c r="W43" s="36"/>
      <c r="X43" s="36"/>
      <c r="Y43" s="37"/>
      <c r="Z43" s="36"/>
      <c r="AA43" s="38"/>
      <c r="AB43" s="36"/>
      <c r="AC43" s="38"/>
      <c r="AD43" s="39"/>
      <c r="AE43" s="39"/>
      <c r="AF43" s="39"/>
      <c r="AG43" s="39"/>
      <c r="AH43" s="39"/>
    </row>
    <row r="44">
      <c r="A44" s="41" t="s">
        <v>97</v>
      </c>
      <c r="B44" s="44">
        <v>0.3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8"/>
      <c r="W44" s="36"/>
      <c r="X44" s="36"/>
      <c r="Y44" s="37"/>
      <c r="Z44" s="36"/>
      <c r="AA44" s="38"/>
      <c r="AB44" s="36"/>
      <c r="AC44" s="38"/>
      <c r="AD44" s="39"/>
      <c r="AE44" s="39"/>
      <c r="AF44" s="39"/>
      <c r="AG44" s="39"/>
      <c r="AH44" s="39"/>
    </row>
    <row r="45">
      <c r="A45" s="41" t="s">
        <v>96</v>
      </c>
      <c r="B45" s="44">
        <v>0.3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8"/>
      <c r="W45" s="36"/>
      <c r="X45" s="36"/>
      <c r="Y45" s="37"/>
      <c r="Z45" s="36"/>
      <c r="AA45" s="38"/>
      <c r="AB45" s="36"/>
      <c r="AC45" s="38"/>
      <c r="AD45" s="39"/>
      <c r="AE45" s="39"/>
      <c r="AF45" s="39"/>
      <c r="AG45" s="39"/>
      <c r="AH45" s="39"/>
    </row>
    <row r="46">
      <c r="A46" s="41" t="s">
        <v>98</v>
      </c>
      <c r="B46" s="44">
        <v>0.3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8"/>
      <c r="W46" s="36"/>
      <c r="X46" s="36"/>
      <c r="Y46" s="37"/>
      <c r="Z46" s="36"/>
      <c r="AA46" s="38"/>
      <c r="AB46" s="36"/>
      <c r="AC46" s="38"/>
      <c r="AD46" s="39"/>
      <c r="AE46" s="39"/>
      <c r="AF46" s="39"/>
      <c r="AG46" s="39"/>
      <c r="AH46" s="39"/>
    </row>
    <row r="47">
      <c r="A47" s="42" t="s">
        <v>99</v>
      </c>
      <c r="B47" s="43">
        <v>0.05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8"/>
      <c r="W47" s="36"/>
      <c r="X47" s="36"/>
      <c r="Y47" s="37"/>
      <c r="Z47" s="36"/>
      <c r="AA47" s="38"/>
      <c r="AB47" s="36"/>
      <c r="AC47" s="38"/>
      <c r="AD47" s="39"/>
      <c r="AE47" s="39"/>
      <c r="AF47" s="39"/>
      <c r="AG47" s="39"/>
      <c r="AH47" s="39"/>
    </row>
    <row r="48">
      <c r="A48" s="41" t="s">
        <v>100</v>
      </c>
      <c r="B48" s="44">
        <f>B43+B44+B45</f>
        <v>0.7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8"/>
      <c r="W48" s="36"/>
      <c r="X48" s="36"/>
      <c r="Y48" s="37"/>
      <c r="Z48" s="36"/>
      <c r="AA48" s="38"/>
      <c r="AB48" s="36"/>
      <c r="AC48" s="38"/>
      <c r="AD48" s="39"/>
      <c r="AE48" s="39"/>
      <c r="AF48" s="39"/>
      <c r="AG48" s="39"/>
      <c r="AH48" s="39"/>
    </row>
    <row r="49">
      <c r="A49" s="41" t="s">
        <v>101</v>
      </c>
      <c r="B49" s="44">
        <v>10.0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8"/>
      <c r="W49" s="36"/>
      <c r="X49" s="36"/>
      <c r="Y49" s="37"/>
      <c r="Z49" s="36"/>
      <c r="AA49" s="38"/>
      <c r="AB49" s="36"/>
      <c r="AC49" s="38"/>
      <c r="AD49" s="39"/>
      <c r="AE49" s="39"/>
      <c r="AF49" s="39"/>
      <c r="AG49" s="39"/>
      <c r="AH49" s="39"/>
    </row>
    <row r="50">
      <c r="A50" s="40"/>
      <c r="B50" s="4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8"/>
      <c r="W50" s="36"/>
      <c r="X50" s="36"/>
      <c r="Y50" s="37"/>
      <c r="Z50" s="36"/>
      <c r="AA50" s="38"/>
      <c r="AB50" s="36"/>
      <c r="AC50" s="38"/>
      <c r="AD50" s="39"/>
      <c r="AE50" s="39"/>
      <c r="AF50" s="39"/>
      <c r="AG50" s="39"/>
      <c r="AH50" s="39"/>
    </row>
    <row r="51">
      <c r="A51" s="41" t="s">
        <v>102</v>
      </c>
      <c r="B51" s="43">
        <v>10.0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8"/>
      <c r="W51" s="36"/>
      <c r="X51" s="36"/>
      <c r="Y51" s="37"/>
      <c r="Z51" s="36"/>
      <c r="AA51" s="38"/>
      <c r="AB51" s="36"/>
      <c r="AC51" s="38"/>
      <c r="AD51" s="39"/>
      <c r="AE51" s="39"/>
      <c r="AF51" s="39"/>
      <c r="AG51" s="39"/>
      <c r="AH51" s="39"/>
    </row>
    <row r="52">
      <c r="A52" s="42" t="s">
        <v>103</v>
      </c>
      <c r="B52" s="4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8"/>
      <c r="W52" s="36"/>
      <c r="X52" s="36"/>
      <c r="Y52" s="37"/>
      <c r="Z52" s="36"/>
      <c r="AA52" s="38"/>
      <c r="AB52" s="36"/>
      <c r="AC52" s="38"/>
      <c r="AD52" s="39"/>
      <c r="AE52" s="39"/>
      <c r="AF52" s="39"/>
      <c r="AG52" s="39"/>
      <c r="AH52" s="39"/>
    </row>
    <row r="53">
      <c r="A53" s="45">
        <v>1.0</v>
      </c>
      <c r="B53" s="46">
        <v>8.0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8"/>
      <c r="W53" s="36"/>
      <c r="X53" s="36"/>
      <c r="Y53" s="37"/>
      <c r="Z53" s="36"/>
      <c r="AA53" s="38"/>
      <c r="AB53" s="36"/>
      <c r="AC53" s="38"/>
      <c r="AD53" s="39"/>
      <c r="AE53" s="39"/>
      <c r="AF53" s="39"/>
      <c r="AG53" s="39"/>
      <c r="AH53" s="39"/>
    </row>
    <row r="54">
      <c r="A54" s="45">
        <v>2.0</v>
      </c>
      <c r="B54" s="46">
        <v>5.0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8"/>
      <c r="W54" s="36"/>
      <c r="X54" s="36"/>
      <c r="Y54" s="37"/>
      <c r="Z54" s="36"/>
      <c r="AA54" s="38"/>
      <c r="AB54" s="36"/>
      <c r="AC54" s="38"/>
      <c r="AD54" s="39"/>
      <c r="AE54" s="39"/>
      <c r="AF54" s="39"/>
      <c r="AG54" s="39"/>
      <c r="AH54" s="39"/>
    </row>
    <row r="55">
      <c r="A55" s="45">
        <v>3.0</v>
      </c>
      <c r="B55" s="46">
        <v>8.0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8"/>
      <c r="W55" s="36"/>
      <c r="X55" s="36"/>
      <c r="Y55" s="37"/>
      <c r="Z55" s="36"/>
      <c r="AA55" s="38"/>
      <c r="AB55" s="36"/>
      <c r="AC55" s="38"/>
      <c r="AD55" s="39"/>
      <c r="AE55" s="39"/>
      <c r="AF55" s="39"/>
      <c r="AG55" s="39"/>
      <c r="AH55" s="39"/>
    </row>
    <row r="56">
      <c r="A56" s="45">
        <v>4.0</v>
      </c>
      <c r="B56" s="46">
        <v>8.0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8"/>
      <c r="W56" s="36"/>
      <c r="X56" s="36"/>
      <c r="Y56" s="37"/>
      <c r="Z56" s="36"/>
      <c r="AA56" s="38"/>
      <c r="AB56" s="36"/>
      <c r="AC56" s="38"/>
      <c r="AD56" s="39"/>
      <c r="AE56" s="39"/>
      <c r="AF56" s="39"/>
      <c r="AG56" s="39"/>
      <c r="AH56" s="39"/>
    </row>
    <row r="57">
      <c r="A57" s="45">
        <v>5.0</v>
      </c>
      <c r="B57" s="46">
        <v>5.0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8"/>
      <c r="W57" s="36"/>
      <c r="X57" s="36"/>
      <c r="Y57" s="37"/>
      <c r="Z57" s="36"/>
      <c r="AA57" s="38"/>
      <c r="AB57" s="36"/>
      <c r="AC57" s="38"/>
      <c r="AD57" s="39"/>
      <c r="AE57" s="39"/>
      <c r="AF57" s="39"/>
      <c r="AG57" s="39"/>
      <c r="AH57" s="39"/>
    </row>
    <row r="58">
      <c r="A58" s="45">
        <v>6.0</v>
      </c>
      <c r="B58" s="45">
        <v>10.0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8"/>
      <c r="W58" s="36"/>
      <c r="X58" s="36"/>
      <c r="Y58" s="37"/>
      <c r="Z58" s="36"/>
      <c r="AA58" s="38"/>
      <c r="AB58" s="36"/>
      <c r="AC58" s="38"/>
      <c r="AD58" s="39"/>
      <c r="AE58" s="39"/>
      <c r="AF58" s="39"/>
      <c r="AG58" s="39"/>
      <c r="AH58" s="39"/>
    </row>
    <row r="59">
      <c r="A59" s="45">
        <v>7.0</v>
      </c>
      <c r="B59" s="46">
        <v>5.0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8"/>
      <c r="W59" s="36"/>
      <c r="X59" s="36"/>
      <c r="Y59" s="37"/>
      <c r="Z59" s="36"/>
      <c r="AA59" s="38"/>
      <c r="AB59" s="36"/>
      <c r="AC59" s="38"/>
      <c r="AD59" s="39"/>
      <c r="AE59" s="39"/>
      <c r="AF59" s="39"/>
      <c r="AG59" s="39"/>
      <c r="AH59" s="39"/>
    </row>
    <row r="60">
      <c r="A60" s="45">
        <v>8.0</v>
      </c>
      <c r="B60" s="45">
        <v>10.0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8"/>
      <c r="W60" s="36"/>
      <c r="X60" s="36"/>
      <c r="Y60" s="37"/>
      <c r="Z60" s="36"/>
      <c r="AA60" s="38"/>
      <c r="AB60" s="36"/>
      <c r="AC60" s="38"/>
      <c r="AD60" s="39"/>
      <c r="AE60" s="39"/>
      <c r="AF60" s="39"/>
      <c r="AG60" s="39"/>
      <c r="AH60" s="39"/>
    </row>
    <row r="61">
      <c r="A61" s="45">
        <v>9.0</v>
      </c>
      <c r="B61" s="46">
        <v>10.0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8"/>
      <c r="W61" s="36"/>
      <c r="X61" s="36"/>
      <c r="Y61" s="37"/>
      <c r="Z61" s="36"/>
      <c r="AA61" s="38"/>
      <c r="AB61" s="36"/>
      <c r="AC61" s="38"/>
      <c r="AD61" s="39"/>
      <c r="AE61" s="39"/>
      <c r="AF61" s="39"/>
      <c r="AG61" s="39"/>
      <c r="AH61" s="39"/>
    </row>
    <row r="62">
      <c r="A62" s="45">
        <v>10.0</v>
      </c>
      <c r="B62" s="46">
        <v>4.0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8"/>
      <c r="W62" s="36"/>
      <c r="X62" s="36"/>
      <c r="Y62" s="37"/>
      <c r="Z62" s="36"/>
      <c r="AA62" s="38"/>
      <c r="AB62" s="36"/>
      <c r="AC62" s="38"/>
      <c r="AD62" s="39"/>
      <c r="AE62" s="39"/>
      <c r="AF62" s="39"/>
      <c r="AG62" s="39"/>
      <c r="AH62" s="39"/>
    </row>
    <row r="63">
      <c r="A63" s="47">
        <v>11.0</v>
      </c>
      <c r="B63" s="47">
        <v>10.0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8"/>
      <c r="W63" s="36"/>
      <c r="X63" s="36"/>
      <c r="Y63" s="37"/>
      <c r="Z63" s="36"/>
      <c r="AA63" s="38"/>
      <c r="AB63" s="36"/>
      <c r="AC63" s="38"/>
      <c r="AD63" s="39"/>
      <c r="AE63" s="39"/>
      <c r="AF63" s="39"/>
      <c r="AG63" s="39"/>
      <c r="AH63" s="39"/>
    </row>
    <row r="64">
      <c r="A64" s="8" t="s">
        <v>104</v>
      </c>
      <c r="B64" s="8">
        <v>10.0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8"/>
      <c r="W64" s="36"/>
      <c r="X64" s="36"/>
      <c r="Y64" s="37"/>
      <c r="Z64" s="36"/>
      <c r="AA64" s="38"/>
      <c r="AB64" s="36"/>
      <c r="AC64" s="38"/>
      <c r="AD64" s="39"/>
      <c r="AE64" s="39"/>
      <c r="AF64" s="39"/>
      <c r="AG64" s="39"/>
      <c r="AH64" s="39"/>
    </row>
    <row r="65"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8"/>
      <c r="W65" s="36"/>
      <c r="X65" s="36"/>
      <c r="Y65" s="37"/>
      <c r="Z65" s="36"/>
      <c r="AA65" s="38"/>
      <c r="AB65" s="36"/>
      <c r="AC65" s="38"/>
      <c r="AD65" s="39"/>
      <c r="AE65" s="39"/>
      <c r="AF65" s="39"/>
      <c r="AG65" s="39"/>
      <c r="AH65" s="39"/>
    </row>
    <row r="66">
      <c r="A66" s="1" t="s">
        <v>105</v>
      </c>
      <c r="B66" s="48">
        <v>2.0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8"/>
      <c r="W66" s="36"/>
      <c r="X66" s="36"/>
      <c r="Y66" s="37"/>
      <c r="Z66" s="36"/>
      <c r="AA66" s="38"/>
      <c r="AB66" s="36"/>
      <c r="AC66" s="38"/>
      <c r="AD66" s="39"/>
      <c r="AE66" s="39"/>
      <c r="AF66" s="39"/>
      <c r="AG66" s="39"/>
      <c r="AH66" s="39"/>
    </row>
    <row r="67">
      <c r="A67" s="42" t="s">
        <v>106</v>
      </c>
      <c r="B67" s="4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8"/>
      <c r="W67" s="36"/>
      <c r="X67" s="36"/>
      <c r="Y67" s="37"/>
      <c r="Z67" s="36"/>
      <c r="AA67" s="38"/>
      <c r="AB67" s="36"/>
      <c r="AC67" s="38"/>
      <c r="AD67" s="39"/>
      <c r="AE67" s="39"/>
      <c r="AF67" s="39"/>
      <c r="AG67" s="39"/>
      <c r="AH67" s="39"/>
    </row>
    <row r="68">
      <c r="A68" s="1" t="s">
        <v>107</v>
      </c>
      <c r="B68" s="49">
        <v>5.0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8"/>
      <c r="W68" s="36"/>
      <c r="X68" s="36"/>
      <c r="Y68" s="37"/>
      <c r="Z68" s="36"/>
      <c r="AA68" s="38"/>
      <c r="AB68" s="36"/>
      <c r="AC68" s="38"/>
      <c r="AD68" s="39"/>
      <c r="AE68" s="39"/>
      <c r="AF68" s="39"/>
      <c r="AG68" s="39"/>
      <c r="AH68" s="39"/>
    </row>
    <row r="69">
      <c r="A69" s="41" t="s">
        <v>108</v>
      </c>
      <c r="B69" s="43">
        <v>5.0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8"/>
      <c r="W69" s="36"/>
      <c r="X69" s="36"/>
      <c r="Y69" s="37"/>
      <c r="Z69" s="36"/>
      <c r="AA69" s="38"/>
      <c r="AB69" s="36"/>
      <c r="AC69" s="38"/>
      <c r="AD69" s="39"/>
      <c r="AE69" s="39"/>
      <c r="AF69" s="39"/>
      <c r="AG69" s="39"/>
      <c r="AH69" s="39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8"/>
      <c r="W70" s="36"/>
      <c r="X70" s="36"/>
      <c r="Y70" s="37"/>
      <c r="Z70" s="36"/>
      <c r="AA70" s="38"/>
      <c r="AB70" s="36"/>
      <c r="AC70" s="38"/>
      <c r="AD70" s="39"/>
      <c r="AE70" s="39"/>
      <c r="AF70" s="39"/>
      <c r="AG70" s="39"/>
      <c r="AH70" s="39"/>
    </row>
    <row r="71">
      <c r="A71" s="47" t="s">
        <v>109</v>
      </c>
      <c r="B71" s="34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8"/>
      <c r="W71" s="36"/>
      <c r="X71" s="36"/>
      <c r="Y71" s="37"/>
      <c r="Z71" s="36"/>
      <c r="AA71" s="38"/>
      <c r="AB71" s="36"/>
      <c r="AC71" s="38"/>
      <c r="AD71" s="39"/>
      <c r="AE71" s="39"/>
      <c r="AF71" s="39"/>
      <c r="AG71" s="39"/>
      <c r="AH71" s="39"/>
    </row>
    <row r="72">
      <c r="A72" s="50">
        <v>45470.0</v>
      </c>
      <c r="B72" s="46">
        <v>5.0</v>
      </c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8"/>
      <c r="W72" s="36"/>
      <c r="X72" s="36"/>
      <c r="Y72" s="37"/>
      <c r="Z72" s="36"/>
      <c r="AA72" s="38"/>
      <c r="AB72" s="36"/>
      <c r="AC72" s="38"/>
      <c r="AD72" s="39"/>
      <c r="AE72" s="39"/>
      <c r="AF72" s="39"/>
      <c r="AG72" s="39"/>
      <c r="AH72" s="39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</row>
  </sheetData>
  <conditionalFormatting sqref="M2:M36">
    <cfRule type="cellIs" dxfId="0" priority="1" operator="greaterThanOrEqual">
      <formula>8</formula>
    </cfRule>
  </conditionalFormatting>
  <conditionalFormatting sqref="AE2:AE36">
    <cfRule type="cellIs" dxfId="0" priority="2" operator="greaterThanOrEqual">
      <formula>8</formula>
    </cfRule>
  </conditionalFormatting>
  <conditionalFormatting sqref="AH2:AH36">
    <cfRule type="cellIs" dxfId="0" priority="3" operator="greaterThanOrEqual">
      <formula>7.5</formula>
    </cfRule>
  </conditionalFormatting>
  <conditionalFormatting sqref="AH2:AH36">
    <cfRule type="cellIs" dxfId="1" priority="4" operator="greaterThanOrEqual">
      <formula>5.5</formula>
    </cfRule>
  </conditionalFormatting>
  <conditionalFormatting sqref="AH2:AH36">
    <cfRule type="cellIs" dxfId="2" priority="5" operator="greaterThanOrEqual">
      <formula>3.5</formula>
    </cfRule>
  </conditionalFormatting>
  <conditionalFormatting sqref="AH2:AH36">
    <cfRule type="cellIs" dxfId="3" priority="6" operator="lessThan">
      <formula>3.5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51"/>
      <c r="B1" s="52">
        <v>45423.0</v>
      </c>
      <c r="C1" s="53" t="s">
        <v>110</v>
      </c>
      <c r="D1" s="52">
        <v>45437.0</v>
      </c>
      <c r="E1" s="53" t="s">
        <v>111</v>
      </c>
      <c r="F1" s="54" t="s">
        <v>22</v>
      </c>
    </row>
    <row r="2">
      <c r="A2" s="55" t="s">
        <v>24</v>
      </c>
      <c r="F2" s="56">
        <f>MAX((B2*C2)/'Ведомость'!$B$68,(D2*E2)/'Ведомость'!$B$69)*'Ведомость'!$B$49</f>
        <v>0</v>
      </c>
    </row>
    <row r="3">
      <c r="A3" s="57" t="s">
        <v>26</v>
      </c>
      <c r="B3" s="22">
        <v>3.0</v>
      </c>
      <c r="C3" s="58">
        <v>1.0</v>
      </c>
      <c r="D3" s="22">
        <v>5.0</v>
      </c>
      <c r="E3" s="58">
        <v>1.0</v>
      </c>
      <c r="F3" s="56">
        <f>MAX((B3*C3)/'Ведомость'!$B$68,(D3*E3)/'Ведомость'!$B$69)*'Ведомость'!$B$49</f>
        <v>10</v>
      </c>
      <c r="H3" s="54"/>
    </row>
    <row r="4">
      <c r="A4" s="57" t="s">
        <v>28</v>
      </c>
      <c r="B4" s="22">
        <v>3.0</v>
      </c>
      <c r="C4" s="58">
        <v>1.0</v>
      </c>
      <c r="F4" s="56">
        <f>MAX((B4*C4)/'Ведомость'!$B$68,(D4*E4)/'Ведомость'!$B$69)*'Ведомость'!$B$49</f>
        <v>6</v>
      </c>
      <c r="H4" s="59"/>
    </row>
    <row r="5">
      <c r="A5" s="57" t="s">
        <v>30</v>
      </c>
      <c r="D5" s="22">
        <v>5.0</v>
      </c>
      <c r="E5" s="58">
        <v>1.0</v>
      </c>
      <c r="F5" s="56">
        <f>MAX((B5*C5)/'Ведомость'!$B$68,(D5*E5)/'Ведомость'!$B$69)*'Ведомость'!$B$49</f>
        <v>10</v>
      </c>
      <c r="H5" s="60"/>
    </row>
    <row r="6">
      <c r="A6" s="61" t="s">
        <v>32</v>
      </c>
      <c r="B6" s="22">
        <v>4.0</v>
      </c>
      <c r="C6" s="58">
        <v>1.0</v>
      </c>
      <c r="F6" s="56">
        <f>MAX((B6*C6)/'Ведомость'!$B$68,(D6*E6)/'Ведомость'!$B$69)*'Ведомость'!$B$49</f>
        <v>8</v>
      </c>
      <c r="H6" s="60"/>
    </row>
    <row r="7">
      <c r="A7" s="57" t="s">
        <v>34</v>
      </c>
      <c r="B7" s="22">
        <v>1.0</v>
      </c>
      <c r="C7" s="58">
        <v>1.0</v>
      </c>
      <c r="D7" s="22">
        <v>3.0</v>
      </c>
      <c r="E7" s="58">
        <v>1.0</v>
      </c>
      <c r="F7" s="56">
        <f>MAX((B7*C7)/'Ведомость'!$B$68,(D7*E7)/'Ведомость'!$B$69)*'Ведомость'!$B$49</f>
        <v>6</v>
      </c>
      <c r="H7" s="60"/>
    </row>
    <row r="8">
      <c r="A8" s="57" t="s">
        <v>36</v>
      </c>
      <c r="B8" s="22">
        <v>4.0</v>
      </c>
      <c r="C8" s="58">
        <v>1.0</v>
      </c>
      <c r="F8" s="56">
        <f>MAX((B8*C8)/'Ведомость'!$B$68,(D8*E8)/'Ведомость'!$B$69)*'Ведомость'!$B$49</f>
        <v>8</v>
      </c>
      <c r="H8" s="60"/>
    </row>
    <row r="9">
      <c r="A9" s="57" t="s">
        <v>38</v>
      </c>
      <c r="B9" s="22">
        <v>4.0</v>
      </c>
      <c r="C9" s="58">
        <v>1.0</v>
      </c>
      <c r="F9" s="56">
        <f>MAX((B9*C9)/'Ведомость'!$B$68,(D9*E9)/'Ведомость'!$B$69)*'Ведомость'!$B$49</f>
        <v>8</v>
      </c>
      <c r="H9" s="60"/>
    </row>
    <row r="10">
      <c r="A10" s="57" t="s">
        <v>40</v>
      </c>
      <c r="B10" s="22">
        <v>0.0</v>
      </c>
      <c r="C10" s="22">
        <v>1.0</v>
      </c>
      <c r="D10" s="22">
        <v>0.0</v>
      </c>
      <c r="E10" s="22">
        <v>0.0</v>
      </c>
      <c r="F10" s="56">
        <f>MAX((B10*C10)/'Ведомость'!$B$68,(D10*E10)/'Ведомость'!$B$69)*'Ведомость'!$B$49</f>
        <v>0</v>
      </c>
      <c r="H10" s="60"/>
    </row>
    <row r="11">
      <c r="A11" s="57" t="s">
        <v>42</v>
      </c>
      <c r="B11" s="22">
        <v>2.0</v>
      </c>
      <c r="C11" s="58">
        <v>1.0</v>
      </c>
      <c r="D11" s="22">
        <v>2.0</v>
      </c>
      <c r="E11" s="58">
        <v>1.0</v>
      </c>
      <c r="F11" s="56">
        <f>MAX((B11*C11)/'Ведомость'!$B$68,(D11*E11)/'Ведомость'!$B$69)*'Ведомость'!$B$49</f>
        <v>4</v>
      </c>
      <c r="H11" s="60"/>
    </row>
    <row r="12">
      <c r="A12" s="57" t="s">
        <v>44</v>
      </c>
      <c r="B12" s="22">
        <v>3.0</v>
      </c>
      <c r="C12" s="58">
        <v>1.0</v>
      </c>
      <c r="D12" s="22">
        <v>4.0</v>
      </c>
      <c r="E12" s="58">
        <v>1.0</v>
      </c>
      <c r="F12" s="56">
        <f>MAX((B12*C12)/'Ведомость'!$B$68,(D12*E12)/'Ведомость'!$B$69)*'Ведомость'!$B$49</f>
        <v>8</v>
      </c>
      <c r="H12" s="60"/>
    </row>
    <row r="13">
      <c r="A13" s="57" t="s">
        <v>46</v>
      </c>
      <c r="B13" s="22">
        <v>4.0</v>
      </c>
      <c r="C13" s="58">
        <v>1.0</v>
      </c>
      <c r="F13" s="56">
        <f>MAX((B13*C13)/'Ведомость'!$B$68,(D13*E13)/'Ведомость'!$B$69)*'Ведомость'!$B$49</f>
        <v>8</v>
      </c>
      <c r="H13" s="60"/>
    </row>
    <row r="14">
      <c r="A14" s="57" t="s">
        <v>48</v>
      </c>
      <c r="B14" s="22">
        <v>3.0</v>
      </c>
      <c r="C14" s="58">
        <v>1.0</v>
      </c>
      <c r="D14" s="22">
        <v>3.0</v>
      </c>
      <c r="E14" s="22">
        <v>0.0</v>
      </c>
      <c r="F14" s="56">
        <f>MAX((B14*C14)/'Ведомость'!$B$68,(D14*E14)/'Ведомость'!$B$69)*'Ведомость'!$B$49</f>
        <v>6</v>
      </c>
      <c r="H14" s="60"/>
    </row>
    <row r="15">
      <c r="A15" s="57" t="s">
        <v>50</v>
      </c>
      <c r="B15" s="22">
        <v>1.0</v>
      </c>
      <c r="C15" s="58">
        <v>1.0</v>
      </c>
      <c r="D15" s="22">
        <v>2.0</v>
      </c>
      <c r="E15" s="58">
        <v>1.0</v>
      </c>
      <c r="F15" s="56">
        <f>MAX((B15*C15)/'Ведомость'!$B$68,(D15*E15)/'Ведомость'!$B$69)*'Ведомость'!$B$49</f>
        <v>4</v>
      </c>
      <c r="H15" s="60"/>
    </row>
    <row r="16">
      <c r="A16" s="57" t="s">
        <v>52</v>
      </c>
      <c r="B16" s="22">
        <v>4.0</v>
      </c>
      <c r="C16" s="58">
        <v>1.0</v>
      </c>
      <c r="F16" s="56">
        <f>MAX((B16*C16)/'Ведомость'!$B$68,(D16*E16)/'Ведомость'!$B$69)*'Ведомость'!$B$49</f>
        <v>8</v>
      </c>
      <c r="H16" s="60"/>
    </row>
    <row r="17">
      <c r="A17" s="57" t="s">
        <v>54</v>
      </c>
      <c r="B17" s="22">
        <v>4.0</v>
      </c>
      <c r="C17" s="58">
        <v>1.0</v>
      </c>
      <c r="F17" s="56">
        <f>MAX((B17*C17)/'Ведомость'!$B$68,(D17*E17)/'Ведомость'!$B$69)*'Ведомость'!$B$49</f>
        <v>8</v>
      </c>
      <c r="H17" s="60"/>
    </row>
    <row r="18">
      <c r="A18" s="57" t="s">
        <v>56</v>
      </c>
      <c r="F18" s="56">
        <f>MAX((B18*C18)/'Ведомость'!$B$68,(D18*E18)/'Ведомость'!$B$69)*'Ведомость'!$B$49</f>
        <v>0</v>
      </c>
      <c r="H18" s="60"/>
    </row>
    <row r="19">
      <c r="A19" s="57" t="s">
        <v>58</v>
      </c>
      <c r="D19" s="22">
        <v>2.0</v>
      </c>
      <c r="E19" s="58">
        <v>1.0</v>
      </c>
      <c r="F19" s="56">
        <f>MAX((B19*C19)/'Ведомость'!$B$68,(D19*E19)/'Ведомость'!$B$69)*'Ведомость'!$B$49</f>
        <v>4</v>
      </c>
      <c r="H19" s="60"/>
    </row>
    <row r="20">
      <c r="A20" s="57" t="s">
        <v>60</v>
      </c>
      <c r="B20" s="22">
        <v>3.0</v>
      </c>
      <c r="C20" s="58">
        <v>1.0</v>
      </c>
      <c r="F20" s="56">
        <f>MAX((B20*C20)/'Ведомость'!$B$68,(D20*E20)/'Ведомость'!$B$69)*'Ведомость'!$B$49</f>
        <v>6</v>
      </c>
      <c r="H20" s="60"/>
    </row>
    <row r="21">
      <c r="A21" s="57" t="s">
        <v>62</v>
      </c>
      <c r="B21" s="22">
        <v>4.0</v>
      </c>
      <c r="C21" s="58">
        <v>1.0</v>
      </c>
      <c r="F21" s="56">
        <f>MAX((B21*C21)/'Ведомость'!$B$68,(D21*E21)/'Ведомость'!$B$69)*'Ведомость'!$B$49</f>
        <v>8</v>
      </c>
    </row>
    <row r="22">
      <c r="A22" s="57" t="s">
        <v>64</v>
      </c>
      <c r="B22" s="22">
        <v>4.0</v>
      </c>
      <c r="C22" s="58">
        <v>1.0</v>
      </c>
      <c r="D22" s="22">
        <v>4.0</v>
      </c>
      <c r="E22" s="22">
        <v>1.0</v>
      </c>
      <c r="F22" s="56">
        <f>MAX((B22*C22)/'Ведомость'!$B$68,(D22*E22)/'Ведомость'!$B$69)*'Ведомость'!$B$49</f>
        <v>8</v>
      </c>
      <c r="H22" s="60"/>
    </row>
    <row r="23">
      <c r="A23" s="57" t="s">
        <v>66</v>
      </c>
      <c r="B23" s="22">
        <v>0.0</v>
      </c>
      <c r="C23" s="22">
        <v>0.0</v>
      </c>
      <c r="D23" s="22">
        <v>3.0</v>
      </c>
      <c r="E23" s="58">
        <v>1.0</v>
      </c>
      <c r="F23" s="56">
        <f>MAX((B23*C23)/'Ведомость'!$B$68,(D23*E23)/'Ведомость'!$B$69)*'Ведомость'!$B$49</f>
        <v>6</v>
      </c>
      <c r="H23" s="22"/>
    </row>
    <row r="24">
      <c r="A24" s="57" t="s">
        <v>68</v>
      </c>
      <c r="B24" s="22">
        <v>1.0</v>
      </c>
      <c r="C24" s="22">
        <v>0.0</v>
      </c>
      <c r="D24" s="22">
        <v>2.0</v>
      </c>
      <c r="E24" s="58">
        <v>1.0</v>
      </c>
      <c r="F24" s="56">
        <f>MAX((B24*C24)/'Ведомость'!$B$68,(D24*E24)/'Ведомость'!$B$69)*'Ведомость'!$B$49</f>
        <v>4</v>
      </c>
      <c r="H24" s="60"/>
    </row>
    <row r="25">
      <c r="A25" s="57" t="s">
        <v>70</v>
      </c>
      <c r="B25" s="22">
        <v>4.0</v>
      </c>
      <c r="C25" s="58">
        <v>1.0</v>
      </c>
      <c r="D25" s="22">
        <v>5.0</v>
      </c>
      <c r="E25" s="58">
        <v>1.0</v>
      </c>
      <c r="F25" s="56">
        <f>MAX((B25*C25)/'Ведомость'!$B$68,(D25*E25)/'Ведомость'!$B$69)*'Ведомость'!$B$49</f>
        <v>10</v>
      </c>
      <c r="H25" s="60"/>
    </row>
    <row r="26">
      <c r="A26" s="57" t="s">
        <v>72</v>
      </c>
      <c r="B26" s="22">
        <v>3.0</v>
      </c>
      <c r="C26" s="58">
        <v>1.0</v>
      </c>
      <c r="D26" s="22">
        <v>5.0</v>
      </c>
      <c r="E26" s="58">
        <v>1.0</v>
      </c>
      <c r="F26" s="56">
        <f>MAX((B26*C26)/'Ведомость'!$B$68,(D26*E26)/'Ведомость'!$B$69)*'Ведомость'!$B$49</f>
        <v>10</v>
      </c>
      <c r="H26" s="60"/>
    </row>
    <row r="27">
      <c r="A27" s="57" t="s">
        <v>74</v>
      </c>
      <c r="B27" s="22">
        <v>4.0</v>
      </c>
      <c r="C27" s="58">
        <v>1.0</v>
      </c>
      <c r="F27" s="56">
        <f>MAX((B27*C27)/'Ведомость'!$B$68,(D27*E27)/'Ведомость'!$B$69)*'Ведомость'!$B$49</f>
        <v>8</v>
      </c>
      <c r="H27" s="60"/>
    </row>
    <row r="28">
      <c r="A28" s="57" t="s">
        <v>76</v>
      </c>
      <c r="B28" s="22">
        <v>0.0</v>
      </c>
      <c r="C28" s="62">
        <v>1.0</v>
      </c>
      <c r="D28" s="22">
        <v>2.0</v>
      </c>
      <c r="E28" s="58">
        <v>1.0</v>
      </c>
      <c r="F28" s="56">
        <f>MAX((B28*C28)/'Ведомость'!$B$68,(D28*E28)/'Ведомость'!$B$69)*'Ведомость'!$B$49</f>
        <v>4</v>
      </c>
      <c r="H28" s="60"/>
    </row>
    <row r="29">
      <c r="A29" s="57" t="s">
        <v>78</v>
      </c>
      <c r="F29" s="56">
        <f>MAX((B29*C29)/'Ведомость'!$B$68,(D29*E29)/'Ведомость'!$B$69)*'Ведомость'!$B$49</f>
        <v>0</v>
      </c>
      <c r="H29" s="60"/>
    </row>
    <row r="30">
      <c r="A30" s="57" t="s">
        <v>80</v>
      </c>
      <c r="B30" s="22">
        <v>2.0</v>
      </c>
      <c r="C30" s="22">
        <v>0.0</v>
      </c>
      <c r="D30" s="22">
        <v>4.0</v>
      </c>
      <c r="E30" s="58">
        <v>1.0</v>
      </c>
      <c r="F30" s="56">
        <f>MAX((B30*C30)/'Ведомость'!$B$68,(D30*E30)/'Ведомость'!$B$69)*'Ведомость'!$B$49</f>
        <v>8</v>
      </c>
      <c r="H30" s="60"/>
    </row>
    <row r="31">
      <c r="A31" s="57" t="s">
        <v>82</v>
      </c>
      <c r="B31" s="22">
        <v>0.0</v>
      </c>
      <c r="C31" s="62">
        <v>1.0</v>
      </c>
      <c r="D31" s="22">
        <v>3.0</v>
      </c>
      <c r="E31" s="58">
        <v>1.0</v>
      </c>
      <c r="F31" s="56">
        <f>MAX((B31*C31)/'Ведомость'!$B$68,(D31*E31)/'Ведомость'!$B$69)*'Ведомость'!$B$49</f>
        <v>6</v>
      </c>
      <c r="H31" s="60"/>
    </row>
    <row r="32">
      <c r="A32" s="57" t="s">
        <v>84</v>
      </c>
      <c r="B32" s="22">
        <v>3.0</v>
      </c>
      <c r="C32" s="58">
        <v>1.0</v>
      </c>
      <c r="D32" s="22">
        <v>4.0</v>
      </c>
      <c r="E32" s="58">
        <v>1.0</v>
      </c>
      <c r="F32" s="56">
        <f>MAX((B32*C32)/'Ведомость'!$B$68,(D32*E32)/'Ведомость'!$B$69)*'Ведомость'!$B$49</f>
        <v>8</v>
      </c>
      <c r="H32" s="60"/>
    </row>
    <row r="33">
      <c r="A33" s="57" t="s">
        <v>86</v>
      </c>
      <c r="B33" s="22">
        <v>0.0</v>
      </c>
      <c r="C33" s="22">
        <v>0.0</v>
      </c>
      <c r="D33" s="22">
        <v>4.0</v>
      </c>
      <c r="E33" s="58">
        <v>1.0</v>
      </c>
      <c r="F33" s="56">
        <f>MAX((B33*C33)/'Ведомость'!$B$68,(D33*E33)/'Ведомость'!$B$69)*'Ведомость'!$B$49</f>
        <v>8</v>
      </c>
      <c r="H33" s="60"/>
    </row>
    <row r="34">
      <c r="A34" s="57" t="s">
        <v>88</v>
      </c>
      <c r="B34" s="22">
        <v>3.0</v>
      </c>
      <c r="C34" s="58">
        <v>1.0</v>
      </c>
      <c r="D34" s="22">
        <v>4.0</v>
      </c>
      <c r="E34" s="58">
        <v>1.0</v>
      </c>
      <c r="F34" s="56">
        <f>MAX((B34*C34)/'Ведомость'!$B$68,(D34*E34)/'Ведомость'!$B$69)*'Ведомость'!$B$49</f>
        <v>8</v>
      </c>
    </row>
    <row r="35">
      <c r="A35" s="57" t="s">
        <v>90</v>
      </c>
      <c r="B35" s="22">
        <v>4.0</v>
      </c>
      <c r="C35" s="58">
        <v>1.0</v>
      </c>
      <c r="F35" s="56">
        <f>MAX((B35*C35)/'Ведомость'!$B$68,(D35*E35)/'Ведомость'!$B$69)*'Ведомость'!$B$49</f>
        <v>8</v>
      </c>
    </row>
    <row r="36">
      <c r="A36" s="63" t="s">
        <v>92</v>
      </c>
      <c r="B36" s="22">
        <v>3.0</v>
      </c>
      <c r="C36" s="58">
        <v>1.0</v>
      </c>
      <c r="D36" s="22">
        <v>4.0</v>
      </c>
      <c r="E36" s="58">
        <v>1.0</v>
      </c>
      <c r="F36" s="56">
        <f>MAX((B36*C36)/'Ведомость'!$B$68,(D36*E36)/'Ведомость'!$B$69)*'Ведомость'!$B$49</f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B1" s="64" t="s">
        <v>112</v>
      </c>
      <c r="C1" s="22" t="s">
        <v>113</v>
      </c>
      <c r="D1" s="22" t="s">
        <v>114</v>
      </c>
      <c r="E1" s="22" t="s">
        <v>115</v>
      </c>
      <c r="F1" s="64" t="s">
        <v>116</v>
      </c>
      <c r="G1" s="22" t="s">
        <v>117</v>
      </c>
    </row>
    <row r="2">
      <c r="A2" s="63" t="s">
        <v>24</v>
      </c>
      <c r="G2" s="65">
        <f t="shared" ref="G2:G36" si="1">B2+C2+D2+E2+F2</f>
        <v>0</v>
      </c>
    </row>
    <row r="3">
      <c r="A3" s="63" t="s">
        <v>26</v>
      </c>
      <c r="B3" s="22">
        <v>1.0</v>
      </c>
      <c r="C3" s="22">
        <v>3.0</v>
      </c>
      <c r="D3" s="22">
        <v>3.0</v>
      </c>
      <c r="E3" s="22">
        <v>3.0</v>
      </c>
      <c r="G3" s="66">
        <f t="shared" si="1"/>
        <v>10</v>
      </c>
    </row>
    <row r="4">
      <c r="A4" s="63" t="s">
        <v>28</v>
      </c>
      <c r="B4" s="22">
        <v>1.0</v>
      </c>
      <c r="C4" s="22">
        <v>2.5</v>
      </c>
      <c r="D4" s="22">
        <v>3.0</v>
      </c>
      <c r="E4" s="22">
        <v>2.0</v>
      </c>
      <c r="G4" s="66">
        <f t="shared" si="1"/>
        <v>8.5</v>
      </c>
    </row>
    <row r="5">
      <c r="A5" s="63" t="s">
        <v>30</v>
      </c>
      <c r="B5" s="22">
        <v>1.0</v>
      </c>
      <c r="C5" s="22">
        <v>2.0</v>
      </c>
      <c r="D5" s="22">
        <v>2.0</v>
      </c>
      <c r="E5" s="22">
        <v>1.5</v>
      </c>
      <c r="F5" s="22">
        <v>2.5</v>
      </c>
      <c r="G5" s="66">
        <f t="shared" si="1"/>
        <v>9</v>
      </c>
    </row>
    <row r="6">
      <c r="A6" s="8" t="s">
        <v>118</v>
      </c>
      <c r="B6" s="22">
        <v>1.0</v>
      </c>
      <c r="C6" s="22">
        <v>3.0</v>
      </c>
      <c r="D6" s="22">
        <v>3.0</v>
      </c>
      <c r="E6" s="22">
        <v>3.0</v>
      </c>
      <c r="G6" s="66">
        <f t="shared" si="1"/>
        <v>10</v>
      </c>
    </row>
    <row r="7">
      <c r="A7" s="63" t="s">
        <v>34</v>
      </c>
      <c r="B7" s="22">
        <v>1.0</v>
      </c>
      <c r="C7" s="22">
        <v>3.0</v>
      </c>
      <c r="D7" s="22">
        <v>2.0</v>
      </c>
      <c r="E7" s="22">
        <v>2.0</v>
      </c>
      <c r="G7" s="66">
        <f t="shared" si="1"/>
        <v>8</v>
      </c>
    </row>
    <row r="8">
      <c r="A8" s="63" t="s">
        <v>36</v>
      </c>
      <c r="B8" s="22">
        <v>1.0</v>
      </c>
      <c r="C8" s="22">
        <v>3.0</v>
      </c>
      <c r="D8" s="22">
        <v>3.0</v>
      </c>
      <c r="E8" s="22">
        <v>2.5</v>
      </c>
      <c r="G8" s="66">
        <f t="shared" si="1"/>
        <v>9.5</v>
      </c>
    </row>
    <row r="9">
      <c r="A9" s="63" t="s">
        <v>38</v>
      </c>
      <c r="B9" s="22">
        <v>1.0</v>
      </c>
      <c r="C9" s="22">
        <v>1.5</v>
      </c>
      <c r="D9" s="22">
        <v>3.0</v>
      </c>
      <c r="E9" s="22">
        <v>2.0</v>
      </c>
      <c r="G9" s="66">
        <f t="shared" si="1"/>
        <v>7.5</v>
      </c>
    </row>
    <row r="10">
      <c r="A10" s="63" t="s">
        <v>40</v>
      </c>
      <c r="B10" s="22">
        <v>1.0</v>
      </c>
      <c r="C10" s="22">
        <v>1.0</v>
      </c>
      <c r="D10" s="22">
        <v>1.0</v>
      </c>
      <c r="E10" s="22">
        <v>3.0</v>
      </c>
      <c r="G10" s="66">
        <f t="shared" si="1"/>
        <v>6</v>
      </c>
    </row>
    <row r="11">
      <c r="A11" s="63" t="s">
        <v>42</v>
      </c>
      <c r="B11" s="22">
        <v>1.0</v>
      </c>
      <c r="C11" s="22">
        <v>3.0</v>
      </c>
      <c r="D11" s="22">
        <v>3.0</v>
      </c>
      <c r="E11" s="22">
        <v>2.0</v>
      </c>
      <c r="G11" s="66">
        <f t="shared" si="1"/>
        <v>9</v>
      </c>
    </row>
    <row r="12">
      <c r="A12" s="63" t="s">
        <v>44</v>
      </c>
      <c r="B12" s="22">
        <v>1.0</v>
      </c>
      <c r="C12" s="22">
        <v>3.0</v>
      </c>
      <c r="D12" s="22">
        <v>3.0</v>
      </c>
      <c r="E12" s="22">
        <v>2.0</v>
      </c>
      <c r="G12" s="66">
        <f t="shared" si="1"/>
        <v>9</v>
      </c>
    </row>
    <row r="13">
      <c r="A13" s="63" t="s">
        <v>46</v>
      </c>
      <c r="B13" s="22">
        <v>1.0</v>
      </c>
      <c r="C13" s="22">
        <v>3.0</v>
      </c>
      <c r="D13" s="22">
        <v>3.0</v>
      </c>
      <c r="E13" s="22">
        <v>2.5</v>
      </c>
      <c r="G13" s="66">
        <f t="shared" si="1"/>
        <v>9.5</v>
      </c>
    </row>
    <row r="14">
      <c r="A14" s="63" t="s">
        <v>48</v>
      </c>
      <c r="B14" s="22">
        <v>1.0</v>
      </c>
      <c r="C14" s="22">
        <v>2.5</v>
      </c>
      <c r="D14" s="22">
        <v>2.0</v>
      </c>
      <c r="E14" s="22">
        <v>3.0</v>
      </c>
      <c r="G14" s="66">
        <f t="shared" si="1"/>
        <v>8.5</v>
      </c>
    </row>
    <row r="15">
      <c r="A15" s="63" t="s">
        <v>50</v>
      </c>
      <c r="B15" s="22">
        <v>1.0</v>
      </c>
      <c r="C15" s="22">
        <v>1.0</v>
      </c>
      <c r="D15" s="22">
        <v>3.0</v>
      </c>
      <c r="E15" s="22">
        <v>2.0</v>
      </c>
      <c r="G15" s="66">
        <f t="shared" si="1"/>
        <v>7</v>
      </c>
    </row>
    <row r="16">
      <c r="A16" s="63" t="s">
        <v>52</v>
      </c>
      <c r="B16" s="22">
        <v>1.0</v>
      </c>
      <c r="C16" s="22">
        <v>1.0</v>
      </c>
      <c r="D16" s="22">
        <v>3.0</v>
      </c>
      <c r="E16" s="22">
        <v>2.5</v>
      </c>
      <c r="G16" s="66">
        <f t="shared" si="1"/>
        <v>7.5</v>
      </c>
    </row>
    <row r="17">
      <c r="A17" s="63" t="s">
        <v>54</v>
      </c>
      <c r="B17" s="22">
        <v>1.0</v>
      </c>
      <c r="C17" s="22">
        <v>1.5</v>
      </c>
      <c r="D17" s="22">
        <v>2.0</v>
      </c>
      <c r="E17" s="22">
        <v>2.0</v>
      </c>
      <c r="F17" s="22">
        <v>2.0</v>
      </c>
      <c r="G17" s="66">
        <f t="shared" si="1"/>
        <v>8.5</v>
      </c>
    </row>
    <row r="18">
      <c r="A18" s="63" t="s">
        <v>56</v>
      </c>
      <c r="B18" s="22">
        <v>1.0</v>
      </c>
      <c r="C18" s="22">
        <v>1.0</v>
      </c>
      <c r="D18" s="22">
        <v>1.5</v>
      </c>
      <c r="E18" s="22">
        <v>0.0</v>
      </c>
      <c r="F18" s="22">
        <v>0.0</v>
      </c>
      <c r="G18" s="66">
        <f t="shared" si="1"/>
        <v>3.5</v>
      </c>
    </row>
    <row r="19">
      <c r="A19" s="63" t="s">
        <v>58</v>
      </c>
      <c r="B19" s="22">
        <v>1.0</v>
      </c>
      <c r="C19" s="22">
        <v>1.5</v>
      </c>
      <c r="D19" s="22">
        <v>3.0</v>
      </c>
      <c r="E19" s="22">
        <v>1.0</v>
      </c>
      <c r="G19" s="66">
        <f t="shared" si="1"/>
        <v>6.5</v>
      </c>
    </row>
    <row r="20">
      <c r="A20" s="63" t="s">
        <v>60</v>
      </c>
      <c r="B20" s="22">
        <v>1.0</v>
      </c>
      <c r="C20" s="22">
        <v>3.0</v>
      </c>
      <c r="D20" s="22">
        <v>2.0</v>
      </c>
      <c r="E20" s="22">
        <v>2.5</v>
      </c>
      <c r="G20" s="66">
        <f t="shared" si="1"/>
        <v>8.5</v>
      </c>
    </row>
    <row r="21">
      <c r="A21" s="63" t="s">
        <v>62</v>
      </c>
      <c r="B21" s="22">
        <v>1.0</v>
      </c>
      <c r="C21" s="22">
        <v>3.0</v>
      </c>
      <c r="D21" s="22">
        <v>3.0</v>
      </c>
      <c r="E21" s="22">
        <v>3.0</v>
      </c>
      <c r="G21" s="66">
        <f t="shared" si="1"/>
        <v>10</v>
      </c>
    </row>
    <row r="22">
      <c r="A22" s="63" t="s">
        <v>64</v>
      </c>
      <c r="B22" s="22">
        <v>1.0</v>
      </c>
      <c r="C22" s="22">
        <v>3.0</v>
      </c>
      <c r="D22" s="22">
        <v>3.0</v>
      </c>
      <c r="E22" s="22">
        <v>3.0</v>
      </c>
      <c r="G22" s="66">
        <f t="shared" si="1"/>
        <v>10</v>
      </c>
    </row>
    <row r="23">
      <c r="A23" s="63" t="s">
        <v>66</v>
      </c>
      <c r="B23" s="22">
        <v>1.0</v>
      </c>
      <c r="C23" s="22">
        <v>1.5</v>
      </c>
      <c r="D23" s="22">
        <v>3.0</v>
      </c>
      <c r="E23" s="22">
        <v>3.0</v>
      </c>
      <c r="G23" s="66">
        <f t="shared" si="1"/>
        <v>8.5</v>
      </c>
    </row>
    <row r="24">
      <c r="A24" s="63" t="s">
        <v>68</v>
      </c>
      <c r="B24" s="22">
        <v>1.0</v>
      </c>
      <c r="C24" s="22">
        <v>1.0</v>
      </c>
      <c r="D24" s="22">
        <v>3.0</v>
      </c>
      <c r="E24" s="22">
        <v>3.0</v>
      </c>
      <c r="G24" s="66">
        <f t="shared" si="1"/>
        <v>8</v>
      </c>
    </row>
    <row r="25">
      <c r="A25" s="63" t="s">
        <v>70</v>
      </c>
      <c r="B25" s="22">
        <v>1.0</v>
      </c>
      <c r="C25" s="22">
        <v>3.0</v>
      </c>
      <c r="D25" s="22">
        <v>3.0</v>
      </c>
      <c r="E25" s="22">
        <v>3.0</v>
      </c>
      <c r="G25" s="66">
        <f t="shared" si="1"/>
        <v>10</v>
      </c>
    </row>
    <row r="26">
      <c r="A26" s="63" t="s">
        <v>72</v>
      </c>
      <c r="B26" s="22">
        <v>1.0</v>
      </c>
      <c r="C26" s="22">
        <v>3.0</v>
      </c>
      <c r="D26" s="22">
        <v>3.0</v>
      </c>
      <c r="E26" s="22">
        <v>3.0</v>
      </c>
      <c r="G26" s="66">
        <f t="shared" si="1"/>
        <v>10</v>
      </c>
    </row>
    <row r="27">
      <c r="A27" s="63" t="s">
        <v>74</v>
      </c>
      <c r="B27" s="22">
        <v>1.0</v>
      </c>
      <c r="C27" s="22">
        <v>3.0</v>
      </c>
      <c r="D27" s="22">
        <v>3.0</v>
      </c>
      <c r="E27" s="22">
        <v>3.0</v>
      </c>
      <c r="G27" s="66">
        <f t="shared" si="1"/>
        <v>10</v>
      </c>
    </row>
    <row r="28">
      <c r="A28" s="63" t="s">
        <v>76</v>
      </c>
      <c r="B28" s="22">
        <v>1.0</v>
      </c>
      <c r="C28" s="22">
        <v>1.5</v>
      </c>
      <c r="D28" s="22">
        <v>3.0</v>
      </c>
      <c r="E28" s="22">
        <v>2.0</v>
      </c>
      <c r="G28" s="66">
        <f t="shared" si="1"/>
        <v>7.5</v>
      </c>
    </row>
    <row r="29">
      <c r="A29" s="63" t="s">
        <v>78</v>
      </c>
      <c r="G29" s="65">
        <f t="shared" si="1"/>
        <v>0</v>
      </c>
    </row>
    <row r="30">
      <c r="A30" s="63" t="s">
        <v>80</v>
      </c>
      <c r="B30" s="22">
        <v>1.0</v>
      </c>
      <c r="C30" s="22">
        <v>1.5</v>
      </c>
      <c r="D30" s="22">
        <v>1.25</v>
      </c>
      <c r="E30" s="22">
        <v>1.25</v>
      </c>
      <c r="F30" s="22">
        <v>3.0</v>
      </c>
      <c r="G30" s="66">
        <f t="shared" si="1"/>
        <v>8</v>
      </c>
    </row>
    <row r="31">
      <c r="A31" s="63" t="s">
        <v>82</v>
      </c>
      <c r="B31" s="22">
        <v>1.0</v>
      </c>
      <c r="C31" s="22">
        <v>3.0</v>
      </c>
      <c r="D31" s="22">
        <v>3.0</v>
      </c>
      <c r="E31" s="22">
        <v>1.0</v>
      </c>
      <c r="G31" s="66">
        <f t="shared" si="1"/>
        <v>8</v>
      </c>
    </row>
    <row r="32">
      <c r="A32" s="63" t="s">
        <v>84</v>
      </c>
      <c r="B32" s="22">
        <v>1.0</v>
      </c>
      <c r="C32" s="22">
        <v>3.0</v>
      </c>
      <c r="D32" s="22">
        <v>3.0</v>
      </c>
      <c r="E32" s="22">
        <v>3.0</v>
      </c>
      <c r="G32" s="66">
        <f t="shared" si="1"/>
        <v>10</v>
      </c>
    </row>
    <row r="33">
      <c r="A33" s="63" t="s">
        <v>86</v>
      </c>
      <c r="B33" s="22">
        <v>1.0</v>
      </c>
      <c r="C33" s="22">
        <v>1.0</v>
      </c>
      <c r="D33" s="22">
        <v>3.0</v>
      </c>
      <c r="E33" s="22">
        <v>3.0</v>
      </c>
      <c r="G33" s="66">
        <f t="shared" si="1"/>
        <v>8</v>
      </c>
    </row>
    <row r="34">
      <c r="A34" s="63" t="s">
        <v>88</v>
      </c>
      <c r="B34" s="22">
        <v>1.0</v>
      </c>
      <c r="C34" s="22">
        <v>3.0</v>
      </c>
      <c r="D34" s="22">
        <v>2.0</v>
      </c>
      <c r="E34" s="22">
        <v>1.0</v>
      </c>
      <c r="G34" s="66">
        <f t="shared" si="1"/>
        <v>7</v>
      </c>
    </row>
    <row r="35">
      <c r="A35" s="63" t="s">
        <v>90</v>
      </c>
      <c r="G35" s="65">
        <f t="shared" si="1"/>
        <v>0</v>
      </c>
    </row>
    <row r="36">
      <c r="A36" s="63" t="s">
        <v>92</v>
      </c>
      <c r="B36" s="22">
        <v>1.0</v>
      </c>
      <c r="C36" s="22">
        <v>3.0</v>
      </c>
      <c r="D36" s="22">
        <v>3.0</v>
      </c>
      <c r="E36" s="22">
        <v>3.0</v>
      </c>
      <c r="G36" s="66">
        <f t="shared" si="1"/>
        <v>10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51"/>
      <c r="B1" s="52">
        <v>45470.0</v>
      </c>
      <c r="C1" s="53" t="s">
        <v>119</v>
      </c>
      <c r="F1" s="54" t="s">
        <v>22</v>
      </c>
    </row>
    <row r="2">
      <c r="A2" s="55" t="s">
        <v>24</v>
      </c>
      <c r="F2" s="56">
        <f>MAX((B2*C2)/'Ведомость'!$B$72,(D2*E2)/'Ведомость'!$B$69)*'Ведомость'!$B$49</f>
        <v>0</v>
      </c>
    </row>
    <row r="3">
      <c r="A3" s="57" t="s">
        <v>26</v>
      </c>
      <c r="B3" s="22">
        <v>4.0</v>
      </c>
      <c r="C3" s="67">
        <v>1.0</v>
      </c>
      <c r="D3" s="56"/>
      <c r="F3" s="56">
        <f>MAX((B3*C3)/'Ведомость'!$B$72,(D3*E3)/'Ведомость'!$B$69)*'Ведомость'!$B$49</f>
        <v>8</v>
      </c>
    </row>
    <row r="4">
      <c r="A4" s="57" t="s">
        <v>28</v>
      </c>
      <c r="C4" s="62"/>
      <c r="D4" s="56"/>
      <c r="F4" s="56">
        <f>MAX((B4*C4)/'Ведомость'!$B$72,(D4*E4)/'Ведомость'!$B$69)*'Ведомость'!$B$49</f>
        <v>0</v>
      </c>
    </row>
    <row r="5">
      <c r="A5" s="57" t="s">
        <v>30</v>
      </c>
      <c r="B5" s="22">
        <v>4.0</v>
      </c>
      <c r="C5" s="67">
        <v>1.0</v>
      </c>
      <c r="D5" s="56"/>
      <c r="F5" s="56">
        <f>MAX((B5*C5)/'Ведомость'!$B$72,(D5*E5)/'Ведомость'!$B$69)*'Ведомость'!$B$49</f>
        <v>8</v>
      </c>
    </row>
    <row r="6">
      <c r="A6" s="61" t="s">
        <v>32</v>
      </c>
      <c r="C6" s="62"/>
      <c r="D6" s="56"/>
      <c r="F6" s="56">
        <f>MAX((B6*C6)/'Ведомость'!$B$72,(D6*E6)/'Ведомость'!$B$69)*'Ведомость'!$B$49</f>
        <v>0</v>
      </c>
    </row>
    <row r="7">
      <c r="A7" s="57" t="s">
        <v>34</v>
      </c>
      <c r="C7" s="62"/>
      <c r="D7" s="56"/>
      <c r="F7" s="56">
        <f>MAX((B7*C7)/'Ведомость'!$B$72,(D7*E7)/'Ведомость'!$B$69)*'Ведомость'!$B$49</f>
        <v>0</v>
      </c>
    </row>
    <row r="8">
      <c r="A8" s="57" t="s">
        <v>36</v>
      </c>
      <c r="B8" s="22">
        <v>3.0</v>
      </c>
      <c r="C8" s="62">
        <v>1.0</v>
      </c>
      <c r="D8" s="56"/>
      <c r="F8" s="56">
        <f>MAX((B8*C8)/'Ведомость'!$B$72,(D8*E8)/'Ведомость'!$B$69)*'Ведомость'!$B$49</f>
        <v>6</v>
      </c>
    </row>
    <row r="9">
      <c r="A9" s="57" t="s">
        <v>38</v>
      </c>
      <c r="C9" s="62"/>
      <c r="D9" s="56"/>
      <c r="F9" s="56">
        <f>MAX((B9*C9)/'Ведомость'!$B$72,(D9*E9)/'Ведомость'!$B$69)*'Ведомость'!$B$49</f>
        <v>0</v>
      </c>
    </row>
    <row r="10">
      <c r="A10" s="57" t="s">
        <v>40</v>
      </c>
      <c r="C10" s="56"/>
      <c r="D10" s="56"/>
      <c r="F10" s="56">
        <f>MAX((B10*C10)/'Ведомость'!$B$72,(D10*E10)/'Ведомость'!$B$69)*'Ведомость'!$B$49</f>
        <v>0</v>
      </c>
    </row>
    <row r="11">
      <c r="A11" s="57" t="s">
        <v>42</v>
      </c>
      <c r="B11" s="22">
        <v>1.0</v>
      </c>
      <c r="C11" s="62">
        <v>0.0</v>
      </c>
      <c r="D11" s="56"/>
      <c r="F11" s="56">
        <f>MAX((B11*C11)/'Ведомость'!$B$72,(D11*E11)/'Ведомость'!$B$69)*'Ведомость'!$B$49</f>
        <v>0</v>
      </c>
    </row>
    <row r="12">
      <c r="A12" s="57" t="s">
        <v>44</v>
      </c>
      <c r="B12" s="22">
        <v>2.0</v>
      </c>
      <c r="C12" s="67">
        <v>1.0</v>
      </c>
      <c r="D12" s="56"/>
      <c r="F12" s="56">
        <f>MAX((B12*C12)/'Ведомость'!$B$72,(D12*E12)/'Ведомость'!$B$69)*'Ведомость'!$B$49</f>
        <v>4</v>
      </c>
    </row>
    <row r="13">
      <c r="A13" s="57" t="s">
        <v>46</v>
      </c>
      <c r="B13" s="22">
        <v>0.0</v>
      </c>
      <c r="C13" s="62">
        <v>0.0</v>
      </c>
      <c r="D13" s="56"/>
      <c r="F13" s="56">
        <f>MAX((B13*C13)/'Ведомость'!$B$72,(D13*E13)/'Ведомость'!$B$69)*'Ведомость'!$B$49</f>
        <v>0</v>
      </c>
    </row>
    <row r="14">
      <c r="A14" s="57" t="s">
        <v>48</v>
      </c>
      <c r="C14" s="62"/>
      <c r="D14" s="56"/>
      <c r="F14" s="56">
        <f>MAX((B14*C14)/'Ведомость'!$B$72,(D14*E14)/'Ведомость'!$B$69)*'Ведомость'!$B$49</f>
        <v>0</v>
      </c>
    </row>
    <row r="15">
      <c r="A15" s="57" t="s">
        <v>50</v>
      </c>
      <c r="C15" s="62"/>
      <c r="D15" s="56"/>
      <c r="F15" s="56">
        <f>MAX((B15*C15)/'Ведомость'!$B$72,(D15*E15)/'Ведомость'!$B$69)*'Ведомость'!$B$49</f>
        <v>0</v>
      </c>
    </row>
    <row r="16">
      <c r="A16" s="57" t="s">
        <v>52</v>
      </c>
      <c r="B16" s="22">
        <v>2.0</v>
      </c>
      <c r="C16" s="62">
        <v>0.0</v>
      </c>
      <c r="D16" s="56"/>
      <c r="F16" s="56">
        <f>MAX((B16*C16)/'Ведомость'!$B$72,(D16*E16)/'Ведомость'!$B$69)*'Ведомость'!$B$49</f>
        <v>0</v>
      </c>
    </row>
    <row r="17">
      <c r="A17" s="57" t="s">
        <v>54</v>
      </c>
      <c r="B17" s="22">
        <v>2.0</v>
      </c>
      <c r="C17" s="62">
        <v>0.0</v>
      </c>
      <c r="D17" s="56"/>
      <c r="F17" s="56">
        <f>MAX((B17*C17)/'Ведомость'!$B$72,(D17*E17)/'Ведомость'!$B$69)*'Ведомость'!$B$49</f>
        <v>0</v>
      </c>
    </row>
    <row r="18">
      <c r="A18" s="57" t="s">
        <v>56</v>
      </c>
      <c r="C18" s="56"/>
      <c r="D18" s="56"/>
      <c r="F18" s="56">
        <f>MAX((B18*C18)/'Ведомость'!$B$72,(D18*E18)/'Ведомость'!$B$69)*'Ведомость'!$B$49</f>
        <v>0</v>
      </c>
    </row>
    <row r="19">
      <c r="A19" s="57" t="s">
        <v>58</v>
      </c>
      <c r="B19" s="22">
        <v>2.0</v>
      </c>
      <c r="C19" s="67">
        <v>1.0</v>
      </c>
      <c r="D19" s="56"/>
      <c r="F19" s="56">
        <f>MAX((B19*C19)/'Ведомость'!$B$72,(D19*E19)/'Ведомость'!$B$69)*'Ведомость'!$B$49</f>
        <v>4</v>
      </c>
    </row>
    <row r="20">
      <c r="A20" s="57" t="s">
        <v>60</v>
      </c>
      <c r="B20" s="22">
        <v>3.0</v>
      </c>
      <c r="C20" s="67">
        <v>1.0</v>
      </c>
      <c r="D20" s="56"/>
      <c r="F20" s="56">
        <f>MAX((B20*C20)/'Ведомость'!$B$72,(D20*E20)/'Ведомость'!$B$69)*'Ведомость'!$B$49</f>
        <v>6</v>
      </c>
    </row>
    <row r="21">
      <c r="A21" s="57" t="s">
        <v>62</v>
      </c>
      <c r="B21" s="22">
        <v>4.0</v>
      </c>
      <c r="C21" s="62">
        <v>1.0</v>
      </c>
      <c r="D21" s="56"/>
      <c r="F21" s="56">
        <f>MAX((B21*C21)/'Ведомость'!$B$72,(D21*E21)/'Ведомость'!$B$69)*'Ведомость'!$B$49</f>
        <v>8</v>
      </c>
    </row>
    <row r="22">
      <c r="A22" s="57" t="s">
        <v>64</v>
      </c>
      <c r="B22" s="22">
        <v>5.0</v>
      </c>
      <c r="C22" s="67">
        <v>1.0</v>
      </c>
      <c r="D22" s="56"/>
      <c r="F22" s="56">
        <f>MAX((B22*C22)/'Ведомость'!$B$72,(D22*E22)/'Ведомость'!$B$69)*'Ведомость'!$B$49</f>
        <v>10</v>
      </c>
    </row>
    <row r="23">
      <c r="A23" s="57" t="s">
        <v>66</v>
      </c>
      <c r="B23" s="22">
        <v>4.0</v>
      </c>
      <c r="C23" s="67">
        <v>1.0</v>
      </c>
      <c r="D23" s="56"/>
      <c r="F23" s="56">
        <f>MAX((B23*C23)/'Ведомость'!$B$72,(D23*E23)/'Ведомость'!$B$69)*'Ведомость'!$B$49</f>
        <v>8</v>
      </c>
    </row>
    <row r="24">
      <c r="A24" s="57" t="s">
        <v>68</v>
      </c>
      <c r="C24" s="56"/>
      <c r="D24" s="56"/>
      <c r="F24" s="56">
        <f>MAX((B24*C24)/'Ведомость'!$B$72,(D24*E24)/'Ведомость'!$B$69)*'Ведомость'!$B$49</f>
        <v>0</v>
      </c>
    </row>
    <row r="25">
      <c r="A25" s="57" t="s">
        <v>70</v>
      </c>
      <c r="C25" s="62"/>
      <c r="D25" s="56"/>
      <c r="F25" s="56">
        <f>MAX((B25*C25)/'Ведомость'!$B$72,(D25*E25)/'Ведомость'!$B$69)*'Ведомость'!$B$49</f>
        <v>0</v>
      </c>
    </row>
    <row r="26">
      <c r="A26" s="57" t="s">
        <v>72</v>
      </c>
      <c r="B26" s="22">
        <v>4.0</v>
      </c>
      <c r="C26" s="67">
        <v>1.0</v>
      </c>
      <c r="D26" s="56"/>
      <c r="F26" s="56">
        <f>MAX((B26*C26)/'Ведомость'!$B$72,(D26*E26)/'Ведомость'!$B$69)*'Ведомость'!$B$49</f>
        <v>8</v>
      </c>
    </row>
    <row r="27">
      <c r="A27" s="57" t="s">
        <v>74</v>
      </c>
      <c r="C27" s="62"/>
      <c r="D27" s="56"/>
      <c r="F27" s="56">
        <f>MAX((B27*C27)/'Ведомость'!$B$72,(D27*E27)/'Ведомость'!$B$69)*'Ведомость'!$B$49</f>
        <v>0</v>
      </c>
    </row>
    <row r="28">
      <c r="A28" s="57" t="s">
        <v>76</v>
      </c>
      <c r="C28" s="62"/>
      <c r="D28" s="56"/>
      <c r="F28" s="56">
        <f>MAX((B28*C28)/'Ведомость'!$B$72,(D28*E28)/'Ведомость'!$B$69)*'Ведомость'!$B$49</f>
        <v>0</v>
      </c>
    </row>
    <row r="29">
      <c r="A29" s="57" t="s">
        <v>78</v>
      </c>
      <c r="C29" s="56"/>
      <c r="D29" s="56"/>
      <c r="F29" s="56">
        <f>MAX((B29*C29)/'Ведомость'!$B$72,(D29*E29)/'Ведомость'!$B$69)*'Ведомость'!$B$49</f>
        <v>0</v>
      </c>
    </row>
    <row r="30">
      <c r="A30" s="57" t="s">
        <v>80</v>
      </c>
      <c r="C30" s="56"/>
      <c r="D30" s="56"/>
      <c r="F30" s="56">
        <f>MAX((B30*C30)/'Ведомость'!$B$72,(D30*E30)/'Ведомость'!$B$69)*'Ведомость'!$B$49</f>
        <v>0</v>
      </c>
    </row>
    <row r="31">
      <c r="A31" s="57" t="s">
        <v>82</v>
      </c>
      <c r="B31" s="22">
        <v>1.0</v>
      </c>
      <c r="C31" s="67">
        <v>1.0</v>
      </c>
      <c r="D31" s="56"/>
      <c r="F31" s="56">
        <f>MAX((B31*C31)/'Ведомость'!$B$72,(D31*E31)/'Ведомость'!$B$69)*'Ведомость'!$B$49</f>
        <v>2</v>
      </c>
    </row>
    <row r="32">
      <c r="A32" s="57" t="s">
        <v>84</v>
      </c>
      <c r="B32" s="22">
        <v>2.0</v>
      </c>
      <c r="C32" s="62">
        <v>0.0</v>
      </c>
      <c r="D32" s="56"/>
      <c r="F32" s="56">
        <f>MAX((B32*C32)/'Ведомость'!$B$72,(D32*E32)/'Ведомость'!$B$69)*'Ведомость'!$B$49</f>
        <v>0</v>
      </c>
    </row>
    <row r="33">
      <c r="A33" s="57" t="s">
        <v>86</v>
      </c>
      <c r="C33" s="56"/>
      <c r="D33" s="56"/>
      <c r="F33" s="56">
        <f>MAX((B33*C33)/'Ведомость'!$B$72,(D33*E33)/'Ведомость'!$B$69)*'Ведомость'!$B$49</f>
        <v>0</v>
      </c>
    </row>
    <row r="34">
      <c r="A34" s="57" t="s">
        <v>88</v>
      </c>
      <c r="B34" s="22">
        <v>3.0</v>
      </c>
      <c r="C34" s="67">
        <v>1.0</v>
      </c>
      <c r="D34" s="56"/>
      <c r="F34" s="56">
        <f>MAX((B34*C34)/'Ведомость'!$B$72,(D34*E34)/'Ведомость'!$B$69)*'Ведомость'!$B$49</f>
        <v>6</v>
      </c>
    </row>
    <row r="35">
      <c r="A35" s="57" t="s">
        <v>90</v>
      </c>
      <c r="C35" s="62"/>
      <c r="D35" s="56"/>
      <c r="F35" s="56">
        <f>MAX((B35*C35)/'Ведомость'!$B$72,(D35*E35)/'Ведомость'!$B$69)*'Ведомость'!$B$49</f>
        <v>0</v>
      </c>
    </row>
    <row r="36">
      <c r="A36" s="63" t="s">
        <v>92</v>
      </c>
      <c r="C36" s="62"/>
      <c r="D36" s="56"/>
      <c r="F36" s="56">
        <f>MAX((B36*C36)/'Ведомость'!$B$72,(D36*E36)/'Ведомость'!$B$69)*'Ведомость'!$B$49</f>
        <v>0</v>
      </c>
    </row>
    <row r="37">
      <c r="C37" s="56"/>
      <c r="D37" s="56"/>
    </row>
    <row r="38">
      <c r="C38" s="56"/>
      <c r="D38" s="56"/>
    </row>
    <row r="39">
      <c r="C39" s="56"/>
      <c r="D39" s="56"/>
    </row>
    <row r="40">
      <c r="C40" s="56"/>
      <c r="D40" s="56"/>
    </row>
    <row r="41">
      <c r="C41" s="56"/>
      <c r="D41" s="56"/>
    </row>
    <row r="42">
      <c r="C42" s="56"/>
      <c r="D42" s="56"/>
    </row>
    <row r="43">
      <c r="C43" s="56"/>
      <c r="D43" s="5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88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>
      <c r="A2" s="63" t="s">
        <v>24</v>
      </c>
      <c r="B2" s="72" t="s">
        <v>25</v>
      </c>
      <c r="C2" s="73">
        <v>0.0</v>
      </c>
      <c r="D2" s="60"/>
      <c r="E2" s="73"/>
      <c r="F2" s="73"/>
      <c r="G2" s="74">
        <f t="shared" ref="G2:G36" si="1">(MAX(E2-$C$41,0)+MAX(E2+F2-$C$41,0))*0.5</f>
        <v>0</v>
      </c>
      <c r="H2" s="75">
        <f t="shared" ref="H2:H36" si="2">C2+D2+G2</f>
        <v>0</v>
      </c>
      <c r="I2" s="60"/>
      <c r="J2" s="54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>
      <c r="A3" s="63" t="s">
        <v>26</v>
      </c>
      <c r="B3" s="76" t="s">
        <v>27</v>
      </c>
      <c r="C3" s="73">
        <v>1.0</v>
      </c>
      <c r="D3" s="60"/>
      <c r="E3" s="73">
        <v>2.0</v>
      </c>
      <c r="F3" s="73">
        <v>2.0</v>
      </c>
      <c r="G3" s="74">
        <f t="shared" si="1"/>
        <v>2</v>
      </c>
      <c r="H3" s="77">
        <f t="shared" si="2"/>
        <v>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>
      <c r="A4" s="63" t="s">
        <v>28</v>
      </c>
      <c r="B4" s="76" t="s">
        <v>29</v>
      </c>
      <c r="C4" s="73">
        <v>1.0</v>
      </c>
      <c r="D4" s="60"/>
      <c r="E4" s="73">
        <v>2.0</v>
      </c>
      <c r="F4" s="73">
        <v>3.0</v>
      </c>
      <c r="G4" s="74">
        <f t="shared" si="1"/>
        <v>2.5</v>
      </c>
      <c r="H4" s="77">
        <f t="shared" si="2"/>
        <v>3.5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>
      <c r="A5" s="63" t="s">
        <v>30</v>
      </c>
      <c r="B5" s="76" t="s">
        <v>31</v>
      </c>
      <c r="C5" s="73">
        <v>0.0</v>
      </c>
      <c r="D5" s="78"/>
      <c r="E5" s="78"/>
      <c r="F5" s="78"/>
      <c r="G5" s="74">
        <f t="shared" si="1"/>
        <v>0</v>
      </c>
      <c r="H5" s="77">
        <f t="shared" si="2"/>
        <v>0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>
      <c r="A6" s="8" t="s">
        <v>118</v>
      </c>
      <c r="B6" s="76" t="s">
        <v>33</v>
      </c>
      <c r="C6" s="22">
        <v>1.0</v>
      </c>
      <c r="E6" s="22">
        <v>2.0</v>
      </c>
      <c r="F6" s="22">
        <v>4.0</v>
      </c>
      <c r="G6" s="74">
        <f t="shared" si="1"/>
        <v>3</v>
      </c>
      <c r="H6" s="77">
        <f t="shared" si="2"/>
        <v>4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>
      <c r="A7" s="63" t="s">
        <v>34</v>
      </c>
      <c r="B7" s="76" t="s">
        <v>35</v>
      </c>
      <c r="C7" s="73">
        <v>1.0</v>
      </c>
      <c r="D7" s="73">
        <v>1.0</v>
      </c>
      <c r="E7" s="73">
        <v>2.0</v>
      </c>
      <c r="F7" s="73">
        <v>3.0</v>
      </c>
      <c r="G7" s="74">
        <f t="shared" si="1"/>
        <v>2.5</v>
      </c>
      <c r="H7" s="77">
        <f t="shared" si="2"/>
        <v>4.5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>
      <c r="A8" s="63" t="s">
        <v>36</v>
      </c>
      <c r="B8" s="76" t="s">
        <v>37</v>
      </c>
      <c r="C8" s="73">
        <v>1.0</v>
      </c>
      <c r="D8" s="60"/>
      <c r="E8" s="73">
        <v>2.0</v>
      </c>
      <c r="F8" s="73">
        <v>2.0</v>
      </c>
      <c r="G8" s="74">
        <f t="shared" si="1"/>
        <v>2</v>
      </c>
      <c r="H8" s="77">
        <f t="shared" si="2"/>
        <v>3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>
      <c r="A9" s="63" t="s">
        <v>38</v>
      </c>
      <c r="B9" s="76" t="s">
        <v>39</v>
      </c>
      <c r="C9" s="73">
        <v>1.0</v>
      </c>
      <c r="D9" s="73">
        <v>1.0</v>
      </c>
      <c r="E9" s="73">
        <v>3.0</v>
      </c>
      <c r="F9" s="78"/>
      <c r="G9" s="74">
        <f t="shared" si="1"/>
        <v>2</v>
      </c>
      <c r="H9" s="77">
        <f t="shared" si="2"/>
        <v>4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>
      <c r="A10" s="63" t="s">
        <v>40</v>
      </c>
      <c r="B10" s="76" t="s">
        <v>41</v>
      </c>
      <c r="C10" s="73">
        <v>1.0</v>
      </c>
      <c r="D10" s="60"/>
      <c r="E10" s="73">
        <v>2.0</v>
      </c>
      <c r="F10" s="73">
        <v>1.0</v>
      </c>
      <c r="G10" s="74">
        <f t="shared" si="1"/>
        <v>1.5</v>
      </c>
      <c r="H10" s="77">
        <f t="shared" si="2"/>
        <v>2.5</v>
      </c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>
      <c r="A11" s="63" t="s">
        <v>42</v>
      </c>
      <c r="B11" s="76" t="s">
        <v>43</v>
      </c>
      <c r="C11" s="73">
        <v>1.0</v>
      </c>
      <c r="D11" s="60"/>
      <c r="E11" s="78"/>
      <c r="F11" s="73">
        <v>4.0</v>
      </c>
      <c r="G11" s="74">
        <f t="shared" si="1"/>
        <v>1.5</v>
      </c>
      <c r="H11" s="77">
        <f t="shared" si="2"/>
        <v>2.5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>
      <c r="A12" s="63" t="s">
        <v>44</v>
      </c>
      <c r="B12" s="76" t="s">
        <v>45</v>
      </c>
      <c r="C12" s="73">
        <v>1.0</v>
      </c>
      <c r="D12" s="60"/>
      <c r="E12" s="73">
        <v>2.0</v>
      </c>
      <c r="F12" s="78"/>
      <c r="G12" s="74">
        <f t="shared" si="1"/>
        <v>1</v>
      </c>
      <c r="H12" s="77">
        <f t="shared" si="2"/>
        <v>2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>
      <c r="A13" s="63" t="s">
        <v>46</v>
      </c>
      <c r="B13" s="76" t="s">
        <v>47</v>
      </c>
      <c r="C13" s="73">
        <v>1.0</v>
      </c>
      <c r="D13" s="60"/>
      <c r="E13" s="73">
        <v>5.0</v>
      </c>
      <c r="F13" s="78"/>
      <c r="G13" s="74">
        <f t="shared" si="1"/>
        <v>4</v>
      </c>
      <c r="H13" s="77">
        <f t="shared" si="2"/>
        <v>5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>
      <c r="A14" s="63" t="s">
        <v>48</v>
      </c>
      <c r="B14" s="76" t="s">
        <v>49</v>
      </c>
      <c r="C14" s="73">
        <v>1.0</v>
      </c>
      <c r="D14" s="60"/>
      <c r="E14" s="73">
        <v>2.0</v>
      </c>
      <c r="F14" s="73">
        <v>3.0</v>
      </c>
      <c r="G14" s="74">
        <f t="shared" si="1"/>
        <v>2.5</v>
      </c>
      <c r="H14" s="77">
        <f t="shared" si="2"/>
        <v>3.5</v>
      </c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>
      <c r="A15" s="63" t="s">
        <v>50</v>
      </c>
      <c r="B15" s="76" t="s">
        <v>51</v>
      </c>
      <c r="C15" s="73">
        <v>1.0</v>
      </c>
      <c r="D15" s="59">
        <v>1.0</v>
      </c>
      <c r="E15" s="73">
        <v>1.0</v>
      </c>
      <c r="F15" s="73">
        <v>4.0</v>
      </c>
      <c r="G15" s="74">
        <f t="shared" si="1"/>
        <v>2</v>
      </c>
      <c r="H15" s="77">
        <f t="shared" si="2"/>
        <v>4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>
      <c r="A16" s="63" t="s">
        <v>52</v>
      </c>
      <c r="B16" s="76" t="s">
        <v>53</v>
      </c>
      <c r="C16" s="73">
        <v>1.0</v>
      </c>
      <c r="D16" s="60"/>
      <c r="E16" s="73">
        <v>1.0</v>
      </c>
      <c r="F16" s="73">
        <v>5.0</v>
      </c>
      <c r="G16" s="74">
        <f t="shared" si="1"/>
        <v>2.5</v>
      </c>
      <c r="H16" s="77">
        <f t="shared" si="2"/>
        <v>3.5</v>
      </c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>
      <c r="A17" s="63" t="s">
        <v>54</v>
      </c>
      <c r="B17" s="76" t="s">
        <v>55</v>
      </c>
      <c r="C17" s="73">
        <v>1.0</v>
      </c>
      <c r="D17" s="60"/>
      <c r="E17" s="73">
        <v>2.0</v>
      </c>
      <c r="F17" s="73">
        <v>4.0</v>
      </c>
      <c r="G17" s="74">
        <f t="shared" si="1"/>
        <v>3</v>
      </c>
      <c r="H17" s="77">
        <f t="shared" si="2"/>
        <v>4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>
      <c r="A18" s="63" t="s">
        <v>56</v>
      </c>
      <c r="B18" s="76" t="s">
        <v>57</v>
      </c>
      <c r="C18" s="73">
        <v>1.0</v>
      </c>
      <c r="D18" s="60"/>
      <c r="E18" s="73">
        <v>1.0</v>
      </c>
      <c r="F18" s="78"/>
      <c r="G18" s="74">
        <f t="shared" si="1"/>
        <v>0</v>
      </c>
      <c r="H18" s="77">
        <f t="shared" si="2"/>
        <v>1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>
      <c r="A19" s="63" t="s">
        <v>58</v>
      </c>
      <c r="B19" s="76" t="s">
        <v>59</v>
      </c>
      <c r="C19" s="73">
        <v>1.0</v>
      </c>
      <c r="D19" s="60"/>
      <c r="E19" s="73">
        <v>1.0</v>
      </c>
      <c r="F19" s="78"/>
      <c r="G19" s="74">
        <f t="shared" si="1"/>
        <v>0</v>
      </c>
      <c r="H19" s="77">
        <f t="shared" si="2"/>
        <v>1</v>
      </c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>
      <c r="A20" s="63" t="s">
        <v>60</v>
      </c>
      <c r="B20" s="76" t="s">
        <v>61</v>
      </c>
      <c r="C20" s="73">
        <v>1.0</v>
      </c>
      <c r="D20" s="60"/>
      <c r="E20" s="73">
        <v>2.0</v>
      </c>
      <c r="F20" s="73">
        <v>2.0</v>
      </c>
      <c r="G20" s="74">
        <f t="shared" si="1"/>
        <v>2</v>
      </c>
      <c r="H20" s="77">
        <f t="shared" si="2"/>
        <v>3</v>
      </c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>
      <c r="A21" s="63" t="s">
        <v>62</v>
      </c>
      <c r="B21" s="76" t="s">
        <v>63</v>
      </c>
      <c r="C21" s="73">
        <v>1.0</v>
      </c>
      <c r="D21" s="59">
        <v>1.0</v>
      </c>
      <c r="E21" s="73">
        <v>2.0</v>
      </c>
      <c r="F21" s="78"/>
      <c r="G21" s="74">
        <f t="shared" si="1"/>
        <v>1</v>
      </c>
      <c r="H21" s="77">
        <f t="shared" si="2"/>
        <v>3</v>
      </c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>
      <c r="A22" s="63" t="s">
        <v>64</v>
      </c>
      <c r="B22" s="76" t="s">
        <v>65</v>
      </c>
      <c r="C22" s="73">
        <v>1.0</v>
      </c>
      <c r="D22" s="60"/>
      <c r="E22" s="73">
        <v>2.0</v>
      </c>
      <c r="F22" s="73">
        <v>3.0</v>
      </c>
      <c r="G22" s="74">
        <f t="shared" si="1"/>
        <v>2.5</v>
      </c>
      <c r="H22" s="77">
        <f t="shared" si="2"/>
        <v>3.5</v>
      </c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>
      <c r="A23" s="63" t="s">
        <v>66</v>
      </c>
      <c r="B23" s="72" t="s">
        <v>67</v>
      </c>
      <c r="C23" s="73">
        <v>1.0</v>
      </c>
      <c r="D23" s="60"/>
      <c r="E23" s="78"/>
      <c r="F23" s="73">
        <v>2.0</v>
      </c>
      <c r="G23" s="74">
        <f t="shared" si="1"/>
        <v>0.5</v>
      </c>
      <c r="H23" s="77">
        <f t="shared" si="2"/>
        <v>1.5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>
      <c r="A24" s="63" t="s">
        <v>68</v>
      </c>
      <c r="B24" s="76" t="s">
        <v>69</v>
      </c>
      <c r="C24" s="73">
        <v>1.0</v>
      </c>
      <c r="D24" s="59">
        <v>1.0</v>
      </c>
      <c r="E24" s="73">
        <v>2.0</v>
      </c>
      <c r="F24" s="73">
        <v>3.0</v>
      </c>
      <c r="G24" s="74">
        <f t="shared" si="1"/>
        <v>2.5</v>
      </c>
      <c r="H24" s="77">
        <f t="shared" si="2"/>
        <v>4.5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>
      <c r="A25" s="63" t="s">
        <v>70</v>
      </c>
      <c r="B25" s="76" t="s">
        <v>71</v>
      </c>
      <c r="C25" s="73">
        <v>1.0</v>
      </c>
      <c r="D25" s="60"/>
      <c r="E25" s="73">
        <v>4.0</v>
      </c>
      <c r="F25" s="73">
        <v>2.0</v>
      </c>
      <c r="G25" s="74">
        <f t="shared" si="1"/>
        <v>4</v>
      </c>
      <c r="H25" s="77">
        <f t="shared" si="2"/>
        <v>5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>
      <c r="A26" s="63" t="s">
        <v>72</v>
      </c>
      <c r="B26" s="76" t="s">
        <v>73</v>
      </c>
      <c r="C26" s="73">
        <v>1.0</v>
      </c>
      <c r="D26" s="59">
        <v>1.0</v>
      </c>
      <c r="E26" s="73">
        <v>3.0</v>
      </c>
      <c r="F26" s="73">
        <v>3.0</v>
      </c>
      <c r="G26" s="74">
        <f t="shared" si="1"/>
        <v>3.5</v>
      </c>
      <c r="H26" s="77">
        <f t="shared" si="2"/>
        <v>5.5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>
      <c r="A27" s="63" t="s">
        <v>74</v>
      </c>
      <c r="B27" s="76" t="s">
        <v>75</v>
      </c>
      <c r="C27" s="73">
        <v>1.0</v>
      </c>
      <c r="D27" s="60"/>
      <c r="E27" s="73">
        <v>1.0</v>
      </c>
      <c r="F27" s="73">
        <v>5.0</v>
      </c>
      <c r="G27" s="74">
        <f t="shared" si="1"/>
        <v>2.5</v>
      </c>
      <c r="H27" s="77">
        <f t="shared" si="2"/>
        <v>3.5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>
      <c r="A28" s="63" t="s">
        <v>76</v>
      </c>
      <c r="B28" s="76" t="s">
        <v>77</v>
      </c>
      <c r="C28" s="73">
        <v>1.0</v>
      </c>
      <c r="D28" s="60"/>
      <c r="E28" s="73">
        <v>2.0</v>
      </c>
      <c r="F28" s="73">
        <v>2.0</v>
      </c>
      <c r="G28" s="74">
        <f t="shared" si="1"/>
        <v>2</v>
      </c>
      <c r="H28" s="77">
        <f t="shared" si="2"/>
        <v>3</v>
      </c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>
      <c r="A29" s="63" t="s">
        <v>78</v>
      </c>
      <c r="B29" s="76" t="s">
        <v>79</v>
      </c>
      <c r="C29" s="73">
        <v>1.0</v>
      </c>
      <c r="D29" s="60"/>
      <c r="E29" s="78"/>
      <c r="F29" s="78"/>
      <c r="G29" s="74">
        <f t="shared" si="1"/>
        <v>0</v>
      </c>
      <c r="H29" s="77">
        <f t="shared" si="2"/>
        <v>1</v>
      </c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>
      <c r="A30" s="63" t="s">
        <v>80</v>
      </c>
      <c r="B30" s="76" t="s">
        <v>81</v>
      </c>
      <c r="C30" s="73">
        <v>0.0</v>
      </c>
      <c r="D30" s="60"/>
      <c r="E30" s="78"/>
      <c r="F30" s="78"/>
      <c r="G30" s="74">
        <f t="shared" si="1"/>
        <v>0</v>
      </c>
      <c r="H30" s="77">
        <f t="shared" si="2"/>
        <v>0</v>
      </c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>
      <c r="A31" s="63" t="s">
        <v>82</v>
      </c>
      <c r="B31" s="76" t="s">
        <v>83</v>
      </c>
      <c r="C31" s="73">
        <v>0.0</v>
      </c>
      <c r="D31" s="60"/>
      <c r="E31" s="78"/>
      <c r="F31" s="78"/>
      <c r="G31" s="74">
        <f t="shared" si="1"/>
        <v>0</v>
      </c>
      <c r="H31" s="77">
        <f t="shared" si="2"/>
        <v>0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>
      <c r="A32" s="63" t="s">
        <v>84</v>
      </c>
      <c r="B32" s="76" t="s">
        <v>85</v>
      </c>
      <c r="C32" s="73">
        <v>1.0</v>
      </c>
      <c r="D32" s="78"/>
      <c r="E32" s="73">
        <v>1.0</v>
      </c>
      <c r="F32" s="73">
        <v>1.0</v>
      </c>
      <c r="G32" s="74">
        <f t="shared" si="1"/>
        <v>0.5</v>
      </c>
      <c r="H32" s="77">
        <f t="shared" si="2"/>
        <v>1.5</v>
      </c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>
      <c r="A33" s="63" t="s">
        <v>86</v>
      </c>
      <c r="B33" s="76" t="s">
        <v>87</v>
      </c>
      <c r="C33" s="73">
        <v>1.0</v>
      </c>
      <c r="D33" s="59">
        <v>1.0</v>
      </c>
      <c r="E33" s="78"/>
      <c r="F33" s="73">
        <v>2.0</v>
      </c>
      <c r="G33" s="74">
        <f t="shared" si="1"/>
        <v>0.5</v>
      </c>
      <c r="H33" s="77">
        <f t="shared" si="2"/>
        <v>2.5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>
      <c r="A34" s="63" t="s">
        <v>88</v>
      </c>
      <c r="B34" s="76" t="s">
        <v>89</v>
      </c>
      <c r="C34" s="73">
        <v>0.0</v>
      </c>
      <c r="D34" s="60"/>
      <c r="E34" s="78"/>
      <c r="F34" s="78"/>
      <c r="G34" s="74">
        <f t="shared" si="1"/>
        <v>0</v>
      </c>
      <c r="H34" s="77">
        <f t="shared" si="2"/>
        <v>0</v>
      </c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>
      <c r="A35" s="63" t="s">
        <v>90</v>
      </c>
      <c r="B35" s="76" t="s">
        <v>91</v>
      </c>
      <c r="C35" s="73">
        <v>1.0</v>
      </c>
      <c r="D35" s="60"/>
      <c r="E35" s="73"/>
      <c r="F35" s="73">
        <v>5.0</v>
      </c>
      <c r="G35" s="74">
        <f t="shared" si="1"/>
        <v>2</v>
      </c>
      <c r="H35" s="77">
        <f t="shared" si="2"/>
        <v>3</v>
      </c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>
      <c r="A36" s="63" t="s">
        <v>92</v>
      </c>
      <c r="B36" s="63" t="s">
        <v>93</v>
      </c>
      <c r="C36" s="73">
        <v>1.0</v>
      </c>
      <c r="D36" s="73">
        <v>1.0</v>
      </c>
      <c r="E36" s="73">
        <v>2.0</v>
      </c>
      <c r="F36" s="78"/>
      <c r="G36" s="79">
        <f t="shared" si="1"/>
        <v>1</v>
      </c>
      <c r="H36" s="80">
        <f t="shared" si="2"/>
        <v>3</v>
      </c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>
      <c r="A37" s="81"/>
      <c r="B37" s="81"/>
      <c r="C37" s="78"/>
      <c r="D37" s="60"/>
      <c r="E37" s="78"/>
      <c r="F37" s="78"/>
      <c r="G37" s="78"/>
      <c r="H37" s="78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>
      <c r="A40" s="51"/>
      <c r="B40" s="51"/>
      <c r="C40" s="51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>
      <c r="A41" s="82" t="s">
        <v>126</v>
      </c>
      <c r="B41" s="83"/>
      <c r="C41" s="84">
        <v>1.0</v>
      </c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88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>
      <c r="A2" s="63" t="s">
        <v>24</v>
      </c>
      <c r="B2" s="72" t="s">
        <v>25</v>
      </c>
      <c r="C2" s="73">
        <v>0.0</v>
      </c>
      <c r="D2" s="60"/>
      <c r="E2" s="78"/>
      <c r="F2" s="78"/>
      <c r="G2" s="74">
        <f t="shared" ref="G2:G36" si="1">(MAX(E2-$C$41,0)+MAX(E2+F2-$C$41,0))*0.5</f>
        <v>0</v>
      </c>
      <c r="H2" s="75">
        <f t="shared" ref="H2:H36" si="2">C2+D2+G2</f>
        <v>0</v>
      </c>
      <c r="I2" s="60"/>
      <c r="J2" s="54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>
      <c r="A3" s="63" t="s">
        <v>26</v>
      </c>
      <c r="B3" s="76" t="s">
        <v>27</v>
      </c>
      <c r="C3" s="73">
        <v>1.0</v>
      </c>
      <c r="D3" s="60"/>
      <c r="E3" s="78"/>
      <c r="F3" s="73">
        <v>1.0</v>
      </c>
      <c r="G3" s="74">
        <f t="shared" si="1"/>
        <v>0</v>
      </c>
      <c r="H3" s="77">
        <f t="shared" si="2"/>
        <v>1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>
      <c r="A4" s="63" t="s">
        <v>28</v>
      </c>
      <c r="B4" s="76" t="s">
        <v>29</v>
      </c>
      <c r="C4" s="73">
        <v>1.0</v>
      </c>
      <c r="D4" s="60"/>
      <c r="E4" s="78"/>
      <c r="F4" s="73">
        <v>4.0</v>
      </c>
      <c r="G4" s="74">
        <f t="shared" si="1"/>
        <v>1.5</v>
      </c>
      <c r="H4" s="77">
        <f t="shared" si="2"/>
        <v>2.5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>
      <c r="A5" s="63" t="s">
        <v>30</v>
      </c>
      <c r="B5" s="76" t="s">
        <v>31</v>
      </c>
      <c r="C5" s="73">
        <v>0.0</v>
      </c>
      <c r="D5" s="78"/>
      <c r="E5" s="78"/>
      <c r="F5" s="73">
        <v>1.0</v>
      </c>
      <c r="G5" s="74">
        <f t="shared" si="1"/>
        <v>0</v>
      </c>
      <c r="H5" s="77">
        <f t="shared" si="2"/>
        <v>0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>
      <c r="A6" s="8" t="s">
        <v>118</v>
      </c>
      <c r="B6" s="76" t="s">
        <v>33</v>
      </c>
      <c r="C6" s="22">
        <v>1.0</v>
      </c>
      <c r="F6" s="22">
        <v>1.0</v>
      </c>
      <c r="G6" s="74">
        <f t="shared" si="1"/>
        <v>0</v>
      </c>
      <c r="H6" s="77">
        <f t="shared" si="2"/>
        <v>1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>
      <c r="A7" s="63" t="s">
        <v>34</v>
      </c>
      <c r="B7" s="76" t="s">
        <v>35</v>
      </c>
      <c r="C7" s="73">
        <v>1.0</v>
      </c>
      <c r="D7" s="73"/>
      <c r="E7" s="73">
        <v>1.0</v>
      </c>
      <c r="F7" s="73">
        <v>2.0</v>
      </c>
      <c r="G7" s="74">
        <f t="shared" si="1"/>
        <v>1</v>
      </c>
      <c r="H7" s="77">
        <f t="shared" si="2"/>
        <v>2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>
      <c r="A8" s="63" t="s">
        <v>36</v>
      </c>
      <c r="B8" s="76" t="s">
        <v>37</v>
      </c>
      <c r="C8" s="73">
        <v>1.0</v>
      </c>
      <c r="D8" s="60"/>
      <c r="E8" s="78"/>
      <c r="F8" s="78"/>
      <c r="G8" s="74">
        <f t="shared" si="1"/>
        <v>0</v>
      </c>
      <c r="H8" s="77">
        <f t="shared" si="2"/>
        <v>1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>
      <c r="A9" s="63" t="s">
        <v>38</v>
      </c>
      <c r="B9" s="76" t="s">
        <v>39</v>
      </c>
      <c r="C9" s="73">
        <v>1.0</v>
      </c>
      <c r="D9" s="73">
        <v>1.0</v>
      </c>
      <c r="E9" s="73">
        <v>2.0</v>
      </c>
      <c r="F9" s="78"/>
      <c r="G9" s="74">
        <f t="shared" si="1"/>
        <v>1</v>
      </c>
      <c r="H9" s="77">
        <f t="shared" si="2"/>
        <v>3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>
      <c r="A10" s="63" t="s">
        <v>40</v>
      </c>
      <c r="B10" s="76" t="s">
        <v>41</v>
      </c>
      <c r="C10" s="73">
        <v>1.0</v>
      </c>
      <c r="D10" s="60"/>
      <c r="E10" s="78"/>
      <c r="F10" s="73">
        <v>3.0</v>
      </c>
      <c r="G10" s="74">
        <f t="shared" si="1"/>
        <v>1</v>
      </c>
      <c r="H10" s="77">
        <f t="shared" si="2"/>
        <v>2</v>
      </c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>
      <c r="A11" s="63" t="s">
        <v>42</v>
      </c>
      <c r="B11" s="76" t="s">
        <v>43</v>
      </c>
      <c r="C11" s="73">
        <v>1.0</v>
      </c>
      <c r="D11" s="60"/>
      <c r="E11" s="78"/>
      <c r="F11" s="73">
        <v>1.0</v>
      </c>
      <c r="G11" s="74">
        <f t="shared" si="1"/>
        <v>0</v>
      </c>
      <c r="H11" s="77">
        <f t="shared" si="2"/>
        <v>1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>
      <c r="A12" s="63" t="s">
        <v>44</v>
      </c>
      <c r="B12" s="76" t="s">
        <v>45</v>
      </c>
      <c r="C12" s="73">
        <v>1.0</v>
      </c>
      <c r="D12" s="60"/>
      <c r="E12" s="73">
        <v>1.0</v>
      </c>
      <c r="F12" s="78"/>
      <c r="G12" s="74">
        <f t="shared" si="1"/>
        <v>0</v>
      </c>
      <c r="H12" s="77">
        <f t="shared" si="2"/>
        <v>1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>
      <c r="A13" s="63" t="s">
        <v>46</v>
      </c>
      <c r="B13" s="76" t="s">
        <v>47</v>
      </c>
      <c r="C13" s="73">
        <v>1.0</v>
      </c>
      <c r="D13" s="60"/>
      <c r="E13" s="73">
        <v>1.0</v>
      </c>
      <c r="F13" s="78"/>
      <c r="G13" s="74">
        <f t="shared" si="1"/>
        <v>0</v>
      </c>
      <c r="H13" s="77">
        <f t="shared" si="2"/>
        <v>1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>
      <c r="A14" s="63" t="s">
        <v>48</v>
      </c>
      <c r="B14" s="76" t="s">
        <v>49</v>
      </c>
      <c r="C14" s="73">
        <v>1.0</v>
      </c>
      <c r="D14" s="60"/>
      <c r="E14" s="78"/>
      <c r="F14" s="73">
        <v>5.0</v>
      </c>
      <c r="G14" s="74">
        <f t="shared" si="1"/>
        <v>2</v>
      </c>
      <c r="H14" s="77">
        <f t="shared" si="2"/>
        <v>3</v>
      </c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>
      <c r="A15" s="63" t="s">
        <v>50</v>
      </c>
      <c r="B15" s="76" t="s">
        <v>51</v>
      </c>
      <c r="C15" s="73">
        <v>1.0</v>
      </c>
      <c r="D15" s="59"/>
      <c r="E15" s="73">
        <v>1.0</v>
      </c>
      <c r="F15" s="73">
        <v>2.0</v>
      </c>
      <c r="G15" s="74">
        <f t="shared" si="1"/>
        <v>1</v>
      </c>
      <c r="H15" s="77">
        <f t="shared" si="2"/>
        <v>2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>
      <c r="A16" s="63" t="s">
        <v>52</v>
      </c>
      <c r="B16" s="76" t="s">
        <v>53</v>
      </c>
      <c r="C16" s="73">
        <v>1.0</v>
      </c>
      <c r="D16" s="60"/>
      <c r="E16" s="78"/>
      <c r="F16" s="73">
        <v>6.0</v>
      </c>
      <c r="G16" s="74">
        <f t="shared" si="1"/>
        <v>2.5</v>
      </c>
      <c r="H16" s="77">
        <f t="shared" si="2"/>
        <v>3.5</v>
      </c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>
      <c r="A17" s="63" t="s">
        <v>54</v>
      </c>
      <c r="B17" s="76" t="s">
        <v>55</v>
      </c>
      <c r="C17" s="73">
        <v>1.0</v>
      </c>
      <c r="D17" s="60"/>
      <c r="E17" s="78"/>
      <c r="F17" s="73">
        <v>4.0</v>
      </c>
      <c r="G17" s="74">
        <f t="shared" si="1"/>
        <v>1.5</v>
      </c>
      <c r="H17" s="77">
        <f t="shared" si="2"/>
        <v>2.5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>
      <c r="A18" s="63" t="s">
        <v>56</v>
      </c>
      <c r="B18" s="76" t="s">
        <v>57</v>
      </c>
      <c r="C18" s="73">
        <v>1.0</v>
      </c>
      <c r="D18" s="60"/>
      <c r="E18" s="78"/>
      <c r="F18" s="78"/>
      <c r="G18" s="74">
        <f t="shared" si="1"/>
        <v>0</v>
      </c>
      <c r="H18" s="77">
        <f t="shared" si="2"/>
        <v>1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>
      <c r="A19" s="63" t="s">
        <v>58</v>
      </c>
      <c r="B19" s="76" t="s">
        <v>59</v>
      </c>
      <c r="C19" s="73">
        <v>0.0</v>
      </c>
      <c r="D19" s="60"/>
      <c r="E19" s="78"/>
      <c r="F19" s="78"/>
      <c r="G19" s="74">
        <f t="shared" si="1"/>
        <v>0</v>
      </c>
      <c r="H19" s="77">
        <f t="shared" si="2"/>
        <v>0</v>
      </c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>
      <c r="A20" s="63" t="s">
        <v>60</v>
      </c>
      <c r="B20" s="76" t="s">
        <v>61</v>
      </c>
      <c r="C20" s="73">
        <v>1.0</v>
      </c>
      <c r="D20" s="60"/>
      <c r="E20" s="73">
        <v>1.0</v>
      </c>
      <c r="F20" s="78"/>
      <c r="G20" s="74">
        <f t="shared" si="1"/>
        <v>0</v>
      </c>
      <c r="H20" s="77">
        <f t="shared" si="2"/>
        <v>1</v>
      </c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>
      <c r="A21" s="63" t="s">
        <v>62</v>
      </c>
      <c r="B21" s="76" t="s">
        <v>63</v>
      </c>
      <c r="C21" s="73">
        <v>1.0</v>
      </c>
      <c r="D21" s="59"/>
      <c r="E21" s="78"/>
      <c r="F21" s="73">
        <v>1.0</v>
      </c>
      <c r="G21" s="74">
        <f t="shared" si="1"/>
        <v>0</v>
      </c>
      <c r="H21" s="77">
        <f t="shared" si="2"/>
        <v>1</v>
      </c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>
      <c r="A22" s="63" t="s">
        <v>64</v>
      </c>
      <c r="B22" s="76" t="s">
        <v>65</v>
      </c>
      <c r="C22" s="73">
        <v>1.0</v>
      </c>
      <c r="D22" s="59">
        <v>1.0</v>
      </c>
      <c r="E22" s="73">
        <v>3.0</v>
      </c>
      <c r="F22" s="73">
        <v>3.0</v>
      </c>
      <c r="G22" s="74">
        <f t="shared" si="1"/>
        <v>3.5</v>
      </c>
      <c r="H22" s="77">
        <f t="shared" si="2"/>
        <v>5.5</v>
      </c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>
      <c r="A23" s="63" t="s">
        <v>66</v>
      </c>
      <c r="B23" s="72" t="s">
        <v>67</v>
      </c>
      <c r="C23" s="73">
        <v>1.0</v>
      </c>
      <c r="D23" s="60"/>
      <c r="E23" s="73">
        <v>2.0</v>
      </c>
      <c r="F23" s="78"/>
      <c r="G23" s="74">
        <f t="shared" si="1"/>
        <v>1</v>
      </c>
      <c r="H23" s="77">
        <f t="shared" si="2"/>
        <v>2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>
      <c r="A24" s="63" t="s">
        <v>68</v>
      </c>
      <c r="B24" s="76" t="s">
        <v>69</v>
      </c>
      <c r="C24" s="73">
        <v>1.0</v>
      </c>
      <c r="D24" s="59">
        <v>1.0</v>
      </c>
      <c r="E24" s="73">
        <v>1.0</v>
      </c>
      <c r="F24" s="73">
        <v>1.0</v>
      </c>
      <c r="G24" s="74">
        <f t="shared" si="1"/>
        <v>0.5</v>
      </c>
      <c r="H24" s="77">
        <f t="shared" si="2"/>
        <v>2.5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>
      <c r="A25" s="63" t="s">
        <v>70</v>
      </c>
      <c r="B25" s="76" t="s">
        <v>71</v>
      </c>
      <c r="C25" s="73">
        <v>1.0</v>
      </c>
      <c r="D25" s="60"/>
      <c r="E25" s="73">
        <v>1.0</v>
      </c>
      <c r="F25" s="78"/>
      <c r="G25" s="74">
        <f t="shared" si="1"/>
        <v>0</v>
      </c>
      <c r="H25" s="77">
        <f t="shared" si="2"/>
        <v>1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>
      <c r="A26" s="63" t="s">
        <v>72</v>
      </c>
      <c r="B26" s="76" t="s">
        <v>73</v>
      </c>
      <c r="C26" s="73">
        <v>1.0</v>
      </c>
      <c r="D26" s="59"/>
      <c r="E26" s="73">
        <v>2.0</v>
      </c>
      <c r="F26" s="73">
        <v>1.0</v>
      </c>
      <c r="G26" s="74">
        <f t="shared" si="1"/>
        <v>1.5</v>
      </c>
      <c r="H26" s="77">
        <f t="shared" si="2"/>
        <v>2.5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>
      <c r="A27" s="63" t="s">
        <v>74</v>
      </c>
      <c r="B27" s="76" t="s">
        <v>75</v>
      </c>
      <c r="C27" s="73">
        <v>1.0</v>
      </c>
      <c r="D27" s="60"/>
      <c r="E27" s="73">
        <v>1.0</v>
      </c>
      <c r="F27" s="78"/>
      <c r="G27" s="74">
        <f t="shared" si="1"/>
        <v>0</v>
      </c>
      <c r="H27" s="77">
        <f t="shared" si="2"/>
        <v>1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>
      <c r="A28" s="63" t="s">
        <v>76</v>
      </c>
      <c r="B28" s="76" t="s">
        <v>77</v>
      </c>
      <c r="C28" s="73">
        <v>1.0</v>
      </c>
      <c r="D28" s="59">
        <v>1.0</v>
      </c>
      <c r="E28" s="78"/>
      <c r="F28" s="73">
        <v>2.0</v>
      </c>
      <c r="G28" s="74">
        <f t="shared" si="1"/>
        <v>0.5</v>
      </c>
      <c r="H28" s="77">
        <f t="shared" si="2"/>
        <v>2.5</v>
      </c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>
      <c r="A29" s="63" t="s">
        <v>78</v>
      </c>
      <c r="B29" s="76" t="s">
        <v>79</v>
      </c>
      <c r="C29" s="73">
        <v>0.0</v>
      </c>
      <c r="D29" s="60"/>
      <c r="E29" s="78"/>
      <c r="F29" s="73">
        <v>3.0</v>
      </c>
      <c r="G29" s="74">
        <f t="shared" si="1"/>
        <v>1</v>
      </c>
      <c r="H29" s="77">
        <f t="shared" si="2"/>
        <v>1</v>
      </c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>
      <c r="A30" s="63" t="s">
        <v>80</v>
      </c>
      <c r="B30" s="76" t="s">
        <v>81</v>
      </c>
      <c r="C30" s="73">
        <v>0.0</v>
      </c>
      <c r="D30" s="60"/>
      <c r="E30" s="78"/>
      <c r="F30" s="78"/>
      <c r="G30" s="74">
        <f t="shared" si="1"/>
        <v>0</v>
      </c>
      <c r="H30" s="77">
        <f t="shared" si="2"/>
        <v>0</v>
      </c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>
      <c r="A31" s="63" t="s">
        <v>82</v>
      </c>
      <c r="B31" s="76" t="s">
        <v>83</v>
      </c>
      <c r="C31" s="73">
        <v>1.0</v>
      </c>
      <c r="D31" s="60"/>
      <c r="E31" s="73">
        <v>1.0</v>
      </c>
      <c r="F31" s="78"/>
      <c r="G31" s="74">
        <f t="shared" si="1"/>
        <v>0</v>
      </c>
      <c r="H31" s="77">
        <f t="shared" si="2"/>
        <v>1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>
      <c r="A32" s="63" t="s">
        <v>84</v>
      </c>
      <c r="B32" s="76" t="s">
        <v>85</v>
      </c>
      <c r="C32" s="73">
        <v>1.0</v>
      </c>
      <c r="D32" s="78"/>
      <c r="E32" s="73">
        <v>1.0</v>
      </c>
      <c r="F32" s="78"/>
      <c r="G32" s="74">
        <f t="shared" si="1"/>
        <v>0</v>
      </c>
      <c r="H32" s="77">
        <f t="shared" si="2"/>
        <v>1</v>
      </c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>
      <c r="A33" s="63" t="s">
        <v>86</v>
      </c>
      <c r="B33" s="76" t="s">
        <v>87</v>
      </c>
      <c r="C33" s="73">
        <v>1.0</v>
      </c>
      <c r="D33" s="59"/>
      <c r="E33" s="78"/>
      <c r="F33" s="73">
        <v>3.0</v>
      </c>
      <c r="G33" s="74">
        <f t="shared" si="1"/>
        <v>1</v>
      </c>
      <c r="H33" s="77">
        <f t="shared" si="2"/>
        <v>2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>
      <c r="A34" s="63" t="s">
        <v>88</v>
      </c>
      <c r="B34" s="76" t="s">
        <v>89</v>
      </c>
      <c r="C34" s="73">
        <v>0.0</v>
      </c>
      <c r="D34" s="60"/>
      <c r="E34" s="73">
        <v>1.0</v>
      </c>
      <c r="F34" s="78"/>
      <c r="G34" s="74">
        <f t="shared" si="1"/>
        <v>0</v>
      </c>
      <c r="H34" s="77">
        <f t="shared" si="2"/>
        <v>0</v>
      </c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>
      <c r="A35" s="63" t="s">
        <v>90</v>
      </c>
      <c r="B35" s="76" t="s">
        <v>91</v>
      </c>
      <c r="C35" s="73">
        <v>0.0</v>
      </c>
      <c r="D35" s="60"/>
      <c r="E35" s="78"/>
      <c r="F35" s="78"/>
      <c r="G35" s="74">
        <f t="shared" si="1"/>
        <v>0</v>
      </c>
      <c r="H35" s="77">
        <f t="shared" si="2"/>
        <v>0</v>
      </c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>
      <c r="A36" s="63" t="s">
        <v>92</v>
      </c>
      <c r="B36" s="63" t="s">
        <v>93</v>
      </c>
      <c r="C36" s="73">
        <v>1.0</v>
      </c>
      <c r="D36" s="73"/>
      <c r="E36" s="73">
        <v>1.0</v>
      </c>
      <c r="F36" s="78"/>
      <c r="G36" s="79">
        <f t="shared" si="1"/>
        <v>0</v>
      </c>
      <c r="H36" s="80">
        <f t="shared" si="2"/>
        <v>1</v>
      </c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>
      <c r="A37" s="81"/>
      <c r="B37" s="81"/>
      <c r="C37" s="78"/>
      <c r="D37" s="60"/>
      <c r="E37" s="78"/>
      <c r="F37" s="78"/>
      <c r="G37" s="78"/>
      <c r="H37" s="78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>
      <c r="A40" s="51"/>
      <c r="B40" s="51"/>
      <c r="C40" s="51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>
      <c r="A41" s="82" t="s">
        <v>126</v>
      </c>
      <c r="B41" s="83"/>
      <c r="C41" s="84">
        <v>1.0</v>
      </c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0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>
      <c r="A2" s="63" t="s">
        <v>24</v>
      </c>
      <c r="B2" s="72" t="s">
        <v>25</v>
      </c>
      <c r="C2" s="73">
        <v>0.0</v>
      </c>
      <c r="D2" s="60"/>
      <c r="E2" s="78"/>
      <c r="F2" s="78"/>
      <c r="G2" s="74">
        <f t="shared" ref="G2:G36" si="1">(MAX(E2-$C$41,0)+MAX(E2+F2-$C$41,0))*0.5</f>
        <v>0</v>
      </c>
      <c r="H2" s="75">
        <f t="shared" ref="H2:H36" si="2">C2+D2+G2</f>
        <v>0</v>
      </c>
      <c r="I2" s="60"/>
      <c r="J2" s="54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>
      <c r="A3" s="63" t="s">
        <v>26</v>
      </c>
      <c r="B3" s="76" t="s">
        <v>27</v>
      </c>
      <c r="C3" s="73">
        <v>1.0</v>
      </c>
      <c r="D3" s="59">
        <v>1.0</v>
      </c>
      <c r="E3" s="73">
        <v>2.0</v>
      </c>
      <c r="F3" s="78"/>
      <c r="G3" s="74">
        <f t="shared" si="1"/>
        <v>1</v>
      </c>
      <c r="H3" s="77">
        <f t="shared" si="2"/>
        <v>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>
      <c r="A4" s="63" t="s">
        <v>28</v>
      </c>
      <c r="B4" s="76" t="s">
        <v>29</v>
      </c>
      <c r="C4" s="73">
        <v>1.0</v>
      </c>
      <c r="D4" s="60"/>
      <c r="E4" s="78"/>
      <c r="F4" s="73">
        <v>3.0</v>
      </c>
      <c r="G4" s="74">
        <f t="shared" si="1"/>
        <v>1</v>
      </c>
      <c r="H4" s="77">
        <f t="shared" si="2"/>
        <v>2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>
      <c r="A5" s="63" t="s">
        <v>30</v>
      </c>
      <c r="B5" s="76" t="s">
        <v>31</v>
      </c>
      <c r="C5" s="73">
        <v>0.0</v>
      </c>
      <c r="D5" s="78"/>
      <c r="E5" s="78"/>
      <c r="F5" s="78"/>
      <c r="G5" s="74">
        <f t="shared" si="1"/>
        <v>0</v>
      </c>
      <c r="H5" s="77">
        <f t="shared" si="2"/>
        <v>0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>
      <c r="A6" s="8" t="s">
        <v>118</v>
      </c>
      <c r="B6" s="76" t="s">
        <v>33</v>
      </c>
      <c r="C6" s="22">
        <v>1.0</v>
      </c>
      <c r="E6" s="22">
        <v>3.0</v>
      </c>
      <c r="F6" s="22">
        <v>2.0</v>
      </c>
      <c r="G6" s="74">
        <f t="shared" si="1"/>
        <v>3</v>
      </c>
      <c r="H6" s="77">
        <f t="shared" si="2"/>
        <v>4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>
      <c r="A7" s="63" t="s">
        <v>34</v>
      </c>
      <c r="B7" s="76" t="s">
        <v>35</v>
      </c>
      <c r="C7" s="73">
        <v>1.0</v>
      </c>
      <c r="D7" s="73"/>
      <c r="E7" s="73">
        <v>4.0</v>
      </c>
      <c r="F7" s="78"/>
      <c r="G7" s="74">
        <f t="shared" si="1"/>
        <v>3</v>
      </c>
      <c r="H7" s="77">
        <f t="shared" si="2"/>
        <v>4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>
      <c r="A8" s="63" t="s">
        <v>36</v>
      </c>
      <c r="B8" s="76" t="s">
        <v>37</v>
      </c>
      <c r="C8" s="73">
        <v>1.0</v>
      </c>
      <c r="D8" s="60"/>
      <c r="E8" s="73">
        <v>2.0</v>
      </c>
      <c r="F8" s="73">
        <v>2.0</v>
      </c>
      <c r="G8" s="74">
        <f t="shared" si="1"/>
        <v>2</v>
      </c>
      <c r="H8" s="77">
        <f t="shared" si="2"/>
        <v>3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>
      <c r="A9" s="63" t="s">
        <v>38</v>
      </c>
      <c r="B9" s="76" t="s">
        <v>39</v>
      </c>
      <c r="C9" s="73">
        <v>1.0</v>
      </c>
      <c r="D9" s="73">
        <v>1.0</v>
      </c>
      <c r="E9" s="73">
        <v>3.0</v>
      </c>
      <c r="F9" s="78"/>
      <c r="G9" s="74">
        <f t="shared" si="1"/>
        <v>2</v>
      </c>
      <c r="H9" s="77">
        <f t="shared" si="2"/>
        <v>4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>
      <c r="A10" s="63" t="s">
        <v>40</v>
      </c>
      <c r="B10" s="76" t="s">
        <v>41</v>
      </c>
      <c r="C10" s="73">
        <v>1.0</v>
      </c>
      <c r="D10" s="60"/>
      <c r="E10" s="73">
        <v>1.0</v>
      </c>
      <c r="F10" s="78"/>
      <c r="G10" s="74">
        <f t="shared" si="1"/>
        <v>0</v>
      </c>
      <c r="H10" s="77">
        <f t="shared" si="2"/>
        <v>1</v>
      </c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>
      <c r="A11" s="63" t="s">
        <v>42</v>
      </c>
      <c r="B11" s="76" t="s">
        <v>43</v>
      </c>
      <c r="C11" s="73">
        <v>1.0</v>
      </c>
      <c r="D11" s="60"/>
      <c r="E11" s="73">
        <v>1.0</v>
      </c>
      <c r="F11" s="73">
        <v>2.0</v>
      </c>
      <c r="G11" s="74">
        <f t="shared" si="1"/>
        <v>1</v>
      </c>
      <c r="H11" s="77">
        <f t="shared" si="2"/>
        <v>2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>
      <c r="A12" s="63" t="s">
        <v>44</v>
      </c>
      <c r="B12" s="76" t="s">
        <v>45</v>
      </c>
      <c r="C12" s="73">
        <v>1.0</v>
      </c>
      <c r="D12" s="60"/>
      <c r="E12" s="73">
        <v>3.0</v>
      </c>
      <c r="F12" s="78"/>
      <c r="G12" s="74">
        <f t="shared" si="1"/>
        <v>2</v>
      </c>
      <c r="H12" s="77">
        <f t="shared" si="2"/>
        <v>3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>
      <c r="A13" s="63" t="s">
        <v>46</v>
      </c>
      <c r="B13" s="76" t="s">
        <v>47</v>
      </c>
      <c r="C13" s="73">
        <v>1.0</v>
      </c>
      <c r="D13" s="60"/>
      <c r="E13" s="73">
        <v>2.0</v>
      </c>
      <c r="F13" s="73">
        <v>1.0</v>
      </c>
      <c r="G13" s="74">
        <f t="shared" si="1"/>
        <v>1.5</v>
      </c>
      <c r="H13" s="77">
        <f t="shared" si="2"/>
        <v>2.5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>
      <c r="A14" s="63" t="s">
        <v>48</v>
      </c>
      <c r="B14" s="76" t="s">
        <v>49</v>
      </c>
      <c r="C14" s="73">
        <v>1.0</v>
      </c>
      <c r="D14" s="60"/>
      <c r="E14" s="73">
        <v>2.0</v>
      </c>
      <c r="F14" s="73">
        <v>1.0</v>
      </c>
      <c r="G14" s="74">
        <f t="shared" si="1"/>
        <v>1.5</v>
      </c>
      <c r="H14" s="77">
        <f t="shared" si="2"/>
        <v>2.5</v>
      </c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>
      <c r="A15" s="63" t="s">
        <v>50</v>
      </c>
      <c r="B15" s="76" t="s">
        <v>51</v>
      </c>
      <c r="C15" s="73">
        <v>1.0</v>
      </c>
      <c r="D15" s="59"/>
      <c r="E15" s="73">
        <v>2.0</v>
      </c>
      <c r="F15" s="73">
        <v>2.0</v>
      </c>
      <c r="G15" s="74">
        <f t="shared" si="1"/>
        <v>2</v>
      </c>
      <c r="H15" s="77">
        <f t="shared" si="2"/>
        <v>3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>
      <c r="A16" s="63" t="s">
        <v>52</v>
      </c>
      <c r="B16" s="76" t="s">
        <v>53</v>
      </c>
      <c r="C16" s="73">
        <v>1.0</v>
      </c>
      <c r="D16" s="60"/>
      <c r="E16" s="73">
        <v>1.0</v>
      </c>
      <c r="F16" s="73">
        <v>5.0</v>
      </c>
      <c r="G16" s="74">
        <f t="shared" si="1"/>
        <v>2.5</v>
      </c>
      <c r="H16" s="77">
        <f t="shared" si="2"/>
        <v>3.5</v>
      </c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>
      <c r="A17" s="63" t="s">
        <v>54</v>
      </c>
      <c r="B17" s="76" t="s">
        <v>55</v>
      </c>
      <c r="C17" s="73">
        <v>1.0</v>
      </c>
      <c r="D17" s="60"/>
      <c r="E17" s="73">
        <v>1.0</v>
      </c>
      <c r="F17" s="73">
        <v>3.0</v>
      </c>
      <c r="G17" s="74">
        <f t="shared" si="1"/>
        <v>1.5</v>
      </c>
      <c r="H17" s="77">
        <f t="shared" si="2"/>
        <v>2.5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>
      <c r="A18" s="63" t="s">
        <v>56</v>
      </c>
      <c r="B18" s="76" t="s">
        <v>57</v>
      </c>
      <c r="C18" s="73">
        <v>0.0</v>
      </c>
      <c r="D18" s="60"/>
      <c r="E18" s="78"/>
      <c r="F18" s="78"/>
      <c r="G18" s="74">
        <f t="shared" si="1"/>
        <v>0</v>
      </c>
      <c r="H18" s="77">
        <f t="shared" si="2"/>
        <v>0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>
      <c r="A19" s="63" t="s">
        <v>58</v>
      </c>
      <c r="B19" s="76" t="s">
        <v>59</v>
      </c>
      <c r="C19" s="73">
        <v>1.0</v>
      </c>
      <c r="D19" s="60"/>
      <c r="E19" s="73">
        <v>1.0</v>
      </c>
      <c r="F19" s="78"/>
      <c r="G19" s="74">
        <f t="shared" si="1"/>
        <v>0</v>
      </c>
      <c r="H19" s="77">
        <f t="shared" si="2"/>
        <v>1</v>
      </c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>
      <c r="A20" s="63" t="s">
        <v>60</v>
      </c>
      <c r="B20" s="76" t="s">
        <v>61</v>
      </c>
      <c r="C20" s="73">
        <v>1.0</v>
      </c>
      <c r="D20" s="60"/>
      <c r="E20" s="73">
        <v>3.0</v>
      </c>
      <c r="F20" s="78"/>
      <c r="G20" s="74">
        <f t="shared" si="1"/>
        <v>2</v>
      </c>
      <c r="H20" s="77">
        <f t="shared" si="2"/>
        <v>3</v>
      </c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>
      <c r="A21" s="63" t="s">
        <v>62</v>
      </c>
      <c r="B21" s="76" t="s">
        <v>63</v>
      </c>
      <c r="C21" s="73">
        <v>1.0</v>
      </c>
      <c r="D21" s="59">
        <v>1.0</v>
      </c>
      <c r="E21" s="73">
        <v>2.0</v>
      </c>
      <c r="F21" s="78"/>
      <c r="G21" s="74">
        <f t="shared" si="1"/>
        <v>1</v>
      </c>
      <c r="H21" s="77">
        <f t="shared" si="2"/>
        <v>3</v>
      </c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>
      <c r="A22" s="63" t="s">
        <v>64</v>
      </c>
      <c r="B22" s="76" t="s">
        <v>65</v>
      </c>
      <c r="C22" s="73">
        <v>1.0</v>
      </c>
      <c r="D22" s="59"/>
      <c r="E22" s="73">
        <v>1.0</v>
      </c>
      <c r="F22" s="73">
        <v>2.0</v>
      </c>
      <c r="G22" s="74">
        <f t="shared" si="1"/>
        <v>1</v>
      </c>
      <c r="H22" s="77">
        <f t="shared" si="2"/>
        <v>2</v>
      </c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>
      <c r="A23" s="63" t="s">
        <v>66</v>
      </c>
      <c r="B23" s="72" t="s">
        <v>67</v>
      </c>
      <c r="C23" s="73">
        <v>1.0</v>
      </c>
      <c r="D23" s="60"/>
      <c r="E23" s="78"/>
      <c r="F23" s="78"/>
      <c r="G23" s="74">
        <f t="shared" si="1"/>
        <v>0</v>
      </c>
      <c r="H23" s="77">
        <f t="shared" si="2"/>
        <v>1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>
      <c r="A24" s="63" t="s">
        <v>68</v>
      </c>
      <c r="B24" s="76" t="s">
        <v>69</v>
      </c>
      <c r="C24" s="73">
        <v>1.0</v>
      </c>
      <c r="D24" s="59"/>
      <c r="E24" s="73">
        <v>1.0</v>
      </c>
      <c r="F24" s="78"/>
      <c r="G24" s="74">
        <f t="shared" si="1"/>
        <v>0</v>
      </c>
      <c r="H24" s="77">
        <f t="shared" si="2"/>
        <v>1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>
      <c r="A25" s="63" t="s">
        <v>70</v>
      </c>
      <c r="B25" s="76" t="s">
        <v>71</v>
      </c>
      <c r="C25" s="73">
        <v>1.0</v>
      </c>
      <c r="D25" s="60"/>
      <c r="E25" s="73">
        <v>3.0</v>
      </c>
      <c r="F25" s="78"/>
      <c r="G25" s="74">
        <f t="shared" si="1"/>
        <v>2</v>
      </c>
      <c r="H25" s="77">
        <f t="shared" si="2"/>
        <v>3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>
      <c r="A26" s="63" t="s">
        <v>72</v>
      </c>
      <c r="B26" s="76" t="s">
        <v>73</v>
      </c>
      <c r="C26" s="73">
        <v>1.0</v>
      </c>
      <c r="D26" s="59">
        <v>1.0</v>
      </c>
      <c r="E26" s="73">
        <v>2.0</v>
      </c>
      <c r="F26" s="73">
        <v>1.0</v>
      </c>
      <c r="G26" s="74">
        <f t="shared" si="1"/>
        <v>1.5</v>
      </c>
      <c r="H26" s="77">
        <f t="shared" si="2"/>
        <v>3.5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>
      <c r="A27" s="63" t="s">
        <v>74</v>
      </c>
      <c r="B27" s="76" t="s">
        <v>75</v>
      </c>
      <c r="C27" s="73">
        <v>1.0</v>
      </c>
      <c r="D27" s="60"/>
      <c r="E27" s="73">
        <v>2.0</v>
      </c>
      <c r="F27" s="78"/>
      <c r="G27" s="74">
        <f t="shared" si="1"/>
        <v>1</v>
      </c>
      <c r="H27" s="77">
        <f t="shared" si="2"/>
        <v>2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>
      <c r="A28" s="63" t="s">
        <v>76</v>
      </c>
      <c r="B28" s="76" t="s">
        <v>77</v>
      </c>
      <c r="C28" s="73">
        <v>1.0</v>
      </c>
      <c r="D28" s="59">
        <v>1.0</v>
      </c>
      <c r="E28" s="73">
        <v>1.0</v>
      </c>
      <c r="F28" s="73">
        <v>2.0</v>
      </c>
      <c r="G28" s="74">
        <f t="shared" si="1"/>
        <v>1</v>
      </c>
      <c r="H28" s="77">
        <f t="shared" si="2"/>
        <v>3</v>
      </c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>
      <c r="A29" s="63" t="s">
        <v>78</v>
      </c>
      <c r="B29" s="76" t="s">
        <v>79</v>
      </c>
      <c r="C29" s="73">
        <v>0.0</v>
      </c>
      <c r="D29" s="60"/>
      <c r="E29" s="78"/>
      <c r="F29" s="73">
        <v>3.0</v>
      </c>
      <c r="G29" s="74">
        <f t="shared" si="1"/>
        <v>1</v>
      </c>
      <c r="H29" s="77">
        <f t="shared" si="2"/>
        <v>1</v>
      </c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>
      <c r="A30" s="63" t="s">
        <v>80</v>
      </c>
      <c r="B30" s="76" t="s">
        <v>81</v>
      </c>
      <c r="C30" s="73">
        <v>0.0</v>
      </c>
      <c r="D30" s="60"/>
      <c r="E30" s="78"/>
      <c r="F30" s="78"/>
      <c r="G30" s="74">
        <f t="shared" si="1"/>
        <v>0</v>
      </c>
      <c r="H30" s="77">
        <f t="shared" si="2"/>
        <v>0</v>
      </c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>
      <c r="A31" s="63" t="s">
        <v>82</v>
      </c>
      <c r="B31" s="76" t="s">
        <v>83</v>
      </c>
      <c r="C31" s="73">
        <v>1.0</v>
      </c>
      <c r="D31" s="60"/>
      <c r="E31" s="73">
        <v>1.0</v>
      </c>
      <c r="F31" s="78"/>
      <c r="G31" s="74">
        <f t="shared" si="1"/>
        <v>0</v>
      </c>
      <c r="H31" s="77">
        <f t="shared" si="2"/>
        <v>1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>
      <c r="A32" s="63" t="s">
        <v>84</v>
      </c>
      <c r="B32" s="76" t="s">
        <v>85</v>
      </c>
      <c r="C32" s="73">
        <v>1.0</v>
      </c>
      <c r="D32" s="73">
        <v>1.0</v>
      </c>
      <c r="E32" s="73">
        <v>3.0</v>
      </c>
      <c r="F32" s="78"/>
      <c r="G32" s="74">
        <f t="shared" si="1"/>
        <v>2</v>
      </c>
      <c r="H32" s="77">
        <f t="shared" si="2"/>
        <v>4</v>
      </c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>
      <c r="A33" s="63" t="s">
        <v>86</v>
      </c>
      <c r="B33" s="76" t="s">
        <v>87</v>
      </c>
      <c r="C33" s="73">
        <v>1.0</v>
      </c>
      <c r="D33" s="59"/>
      <c r="E33" s="73">
        <v>1.0</v>
      </c>
      <c r="F33" s="73">
        <v>3.0</v>
      </c>
      <c r="G33" s="74">
        <f t="shared" si="1"/>
        <v>1.5</v>
      </c>
      <c r="H33" s="77">
        <f t="shared" si="2"/>
        <v>2.5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>
      <c r="A34" s="63" t="s">
        <v>88</v>
      </c>
      <c r="B34" s="76" t="s">
        <v>89</v>
      </c>
      <c r="C34" s="73">
        <v>1.0</v>
      </c>
      <c r="D34" s="60"/>
      <c r="E34" s="78"/>
      <c r="F34" s="78"/>
      <c r="G34" s="74">
        <f t="shared" si="1"/>
        <v>0</v>
      </c>
      <c r="H34" s="77">
        <f t="shared" si="2"/>
        <v>1</v>
      </c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>
      <c r="A35" s="63" t="s">
        <v>90</v>
      </c>
      <c r="B35" s="76" t="s">
        <v>91</v>
      </c>
      <c r="C35" s="73">
        <v>0.0</v>
      </c>
      <c r="D35" s="60"/>
      <c r="E35" s="78"/>
      <c r="F35" s="78"/>
      <c r="G35" s="74">
        <f t="shared" si="1"/>
        <v>0</v>
      </c>
      <c r="H35" s="77">
        <f t="shared" si="2"/>
        <v>0</v>
      </c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>
      <c r="A36" s="63" t="s">
        <v>92</v>
      </c>
      <c r="B36" s="63" t="s">
        <v>93</v>
      </c>
      <c r="C36" s="73">
        <v>1.0</v>
      </c>
      <c r="D36" s="73">
        <v>1.0</v>
      </c>
      <c r="E36" s="73">
        <v>1.0</v>
      </c>
      <c r="F36" s="73">
        <v>1.0</v>
      </c>
      <c r="G36" s="79">
        <f t="shared" si="1"/>
        <v>0.5</v>
      </c>
      <c r="H36" s="80">
        <f t="shared" si="2"/>
        <v>2.5</v>
      </c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>
      <c r="A37" s="81"/>
      <c r="B37" s="78"/>
      <c r="C37" s="78"/>
      <c r="D37" s="60"/>
      <c r="E37" s="78"/>
      <c r="F37" s="78"/>
      <c r="G37" s="78"/>
      <c r="H37" s="78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>
      <c r="A40" s="51"/>
      <c r="B40" s="51"/>
      <c r="C40" s="51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>
      <c r="A41" s="82" t="s">
        <v>126</v>
      </c>
      <c r="B41" s="84"/>
      <c r="C41" s="84">
        <v>1.0</v>
      </c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75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</row>
    <row r="2">
      <c r="A2" s="63" t="s">
        <v>24</v>
      </c>
      <c r="B2" s="72" t="s">
        <v>25</v>
      </c>
      <c r="C2" s="73">
        <v>0.0</v>
      </c>
      <c r="D2" s="60"/>
      <c r="E2" s="78"/>
      <c r="F2" s="78"/>
      <c r="G2" s="74">
        <f t="shared" ref="G2:G36" si="1">(MAX(E2-$C$41,0)+MAX(E2+F2-$C$41,0))*0.5</f>
        <v>0</v>
      </c>
      <c r="H2" s="75">
        <f t="shared" ref="H2:H36" si="2">C2+D2+G2</f>
        <v>0</v>
      </c>
    </row>
    <row r="3">
      <c r="A3" s="63" t="s">
        <v>26</v>
      </c>
      <c r="B3" s="76" t="s">
        <v>27</v>
      </c>
      <c r="C3" s="73">
        <v>1.0</v>
      </c>
      <c r="D3" s="60"/>
      <c r="E3" s="78"/>
      <c r="F3" s="78"/>
      <c r="G3" s="74">
        <f t="shared" si="1"/>
        <v>0</v>
      </c>
      <c r="H3" s="77">
        <f t="shared" si="2"/>
        <v>1</v>
      </c>
    </row>
    <row r="4">
      <c r="A4" s="63" t="s">
        <v>28</v>
      </c>
      <c r="B4" s="76" t="s">
        <v>29</v>
      </c>
      <c r="C4" s="73">
        <v>1.0</v>
      </c>
      <c r="D4" s="60"/>
      <c r="E4" s="78"/>
      <c r="F4" s="78"/>
      <c r="G4" s="74">
        <f t="shared" si="1"/>
        <v>0</v>
      </c>
      <c r="H4" s="77">
        <f t="shared" si="2"/>
        <v>1</v>
      </c>
    </row>
    <row r="5">
      <c r="A5" s="63" t="s">
        <v>30</v>
      </c>
      <c r="B5" s="76" t="s">
        <v>31</v>
      </c>
      <c r="C5" s="73">
        <v>0.0</v>
      </c>
      <c r="D5" s="78"/>
      <c r="E5" s="78"/>
      <c r="F5" s="78"/>
      <c r="G5" s="74">
        <f t="shared" si="1"/>
        <v>0</v>
      </c>
      <c r="H5" s="77">
        <f t="shared" si="2"/>
        <v>0</v>
      </c>
    </row>
    <row r="6">
      <c r="A6" s="8" t="s">
        <v>118</v>
      </c>
      <c r="B6" s="76" t="s">
        <v>33</v>
      </c>
      <c r="C6" s="22">
        <v>1.0</v>
      </c>
      <c r="F6" s="22">
        <v>2.0</v>
      </c>
      <c r="G6" s="74">
        <f t="shared" si="1"/>
        <v>1</v>
      </c>
      <c r="H6" s="77">
        <f t="shared" si="2"/>
        <v>2</v>
      </c>
    </row>
    <row r="7">
      <c r="A7" s="63" t="s">
        <v>34</v>
      </c>
      <c r="B7" s="76" t="s">
        <v>35</v>
      </c>
      <c r="C7" s="73">
        <v>1.0</v>
      </c>
      <c r="D7" s="73"/>
      <c r="E7" s="73">
        <v>1.0</v>
      </c>
      <c r="F7" s="78"/>
      <c r="G7" s="74">
        <f t="shared" si="1"/>
        <v>1</v>
      </c>
      <c r="H7" s="77">
        <f t="shared" si="2"/>
        <v>2</v>
      </c>
    </row>
    <row r="8">
      <c r="A8" s="63" t="s">
        <v>36</v>
      </c>
      <c r="B8" s="76" t="s">
        <v>37</v>
      </c>
      <c r="C8" s="73">
        <v>1.0</v>
      </c>
      <c r="D8" s="60"/>
      <c r="E8" s="78"/>
      <c r="F8" s="73">
        <v>2.0</v>
      </c>
      <c r="G8" s="74">
        <f t="shared" si="1"/>
        <v>1</v>
      </c>
      <c r="H8" s="77">
        <f t="shared" si="2"/>
        <v>2</v>
      </c>
    </row>
    <row r="9">
      <c r="A9" s="63" t="s">
        <v>38</v>
      </c>
      <c r="B9" s="76" t="s">
        <v>39</v>
      </c>
      <c r="C9" s="73">
        <v>1.0</v>
      </c>
      <c r="D9" s="73"/>
      <c r="E9" s="73">
        <v>1.0</v>
      </c>
      <c r="F9" s="78"/>
      <c r="G9" s="74">
        <f t="shared" si="1"/>
        <v>1</v>
      </c>
      <c r="H9" s="77">
        <f t="shared" si="2"/>
        <v>2</v>
      </c>
    </row>
    <row r="10">
      <c r="A10" s="63" t="s">
        <v>40</v>
      </c>
      <c r="B10" s="76" t="s">
        <v>41</v>
      </c>
      <c r="C10" s="73">
        <v>1.0</v>
      </c>
      <c r="D10" s="60"/>
      <c r="E10" s="78"/>
      <c r="F10" s="78"/>
      <c r="G10" s="74">
        <f t="shared" si="1"/>
        <v>0</v>
      </c>
      <c r="H10" s="77">
        <f t="shared" si="2"/>
        <v>1</v>
      </c>
    </row>
    <row r="11">
      <c r="A11" s="63" t="s">
        <v>42</v>
      </c>
      <c r="B11" s="76" t="s">
        <v>43</v>
      </c>
      <c r="C11" s="73">
        <v>1.0</v>
      </c>
      <c r="D11" s="60"/>
      <c r="E11" s="78"/>
      <c r="F11" s="73">
        <v>2.0</v>
      </c>
      <c r="G11" s="74">
        <f t="shared" si="1"/>
        <v>1</v>
      </c>
      <c r="H11" s="77">
        <f t="shared" si="2"/>
        <v>2</v>
      </c>
    </row>
    <row r="12">
      <c r="A12" s="63" t="s">
        <v>44</v>
      </c>
      <c r="B12" s="76" t="s">
        <v>45</v>
      </c>
      <c r="C12" s="73">
        <v>1.0</v>
      </c>
      <c r="D12" s="60"/>
      <c r="E12" s="78"/>
      <c r="F12" s="78"/>
      <c r="G12" s="74">
        <f t="shared" si="1"/>
        <v>0</v>
      </c>
      <c r="H12" s="77">
        <f t="shared" si="2"/>
        <v>1</v>
      </c>
    </row>
    <row r="13">
      <c r="A13" s="63" t="s">
        <v>46</v>
      </c>
      <c r="B13" s="76" t="s">
        <v>47</v>
      </c>
      <c r="C13" s="73">
        <v>1.0</v>
      </c>
      <c r="D13" s="60"/>
      <c r="E13" s="73"/>
      <c r="F13" s="78"/>
      <c r="G13" s="74">
        <f t="shared" si="1"/>
        <v>0</v>
      </c>
      <c r="H13" s="77">
        <f t="shared" si="2"/>
        <v>1</v>
      </c>
    </row>
    <row r="14">
      <c r="A14" s="63" t="s">
        <v>48</v>
      </c>
      <c r="B14" s="76" t="s">
        <v>49</v>
      </c>
      <c r="C14" s="73">
        <v>0.0</v>
      </c>
      <c r="D14" s="60"/>
      <c r="E14" s="78"/>
      <c r="F14" s="78"/>
      <c r="G14" s="74">
        <f t="shared" si="1"/>
        <v>0</v>
      </c>
      <c r="H14" s="77">
        <f t="shared" si="2"/>
        <v>0</v>
      </c>
    </row>
    <row r="15">
      <c r="A15" s="63" t="s">
        <v>50</v>
      </c>
      <c r="B15" s="76" t="s">
        <v>51</v>
      </c>
      <c r="C15" s="73">
        <v>1.0</v>
      </c>
      <c r="D15" s="59"/>
      <c r="E15" s="78"/>
      <c r="F15" s="73">
        <v>2.0</v>
      </c>
      <c r="G15" s="74">
        <f t="shared" si="1"/>
        <v>1</v>
      </c>
      <c r="H15" s="77">
        <f t="shared" si="2"/>
        <v>2</v>
      </c>
    </row>
    <row r="16">
      <c r="A16" s="63" t="s">
        <v>52</v>
      </c>
      <c r="B16" s="76" t="s">
        <v>53</v>
      </c>
      <c r="C16" s="73">
        <v>1.0</v>
      </c>
      <c r="D16" s="60"/>
      <c r="E16" s="78"/>
      <c r="F16" s="73">
        <v>3.0</v>
      </c>
      <c r="G16" s="74">
        <f t="shared" si="1"/>
        <v>1.5</v>
      </c>
      <c r="H16" s="77">
        <f t="shared" si="2"/>
        <v>2.5</v>
      </c>
    </row>
    <row r="17">
      <c r="A17" s="63" t="s">
        <v>54</v>
      </c>
      <c r="B17" s="76" t="s">
        <v>55</v>
      </c>
      <c r="C17" s="73">
        <v>1.0</v>
      </c>
      <c r="D17" s="60"/>
      <c r="E17" s="73">
        <v>1.0</v>
      </c>
      <c r="F17" s="73">
        <v>1.0</v>
      </c>
      <c r="G17" s="74">
        <f t="shared" si="1"/>
        <v>1.5</v>
      </c>
      <c r="H17" s="77">
        <f t="shared" si="2"/>
        <v>2.5</v>
      </c>
    </row>
    <row r="18">
      <c r="A18" s="63" t="s">
        <v>56</v>
      </c>
      <c r="B18" s="76" t="s">
        <v>57</v>
      </c>
      <c r="C18" s="73">
        <v>0.0</v>
      </c>
      <c r="D18" s="60"/>
      <c r="E18" s="78"/>
      <c r="F18" s="78"/>
      <c r="G18" s="74">
        <f t="shared" si="1"/>
        <v>0</v>
      </c>
      <c r="H18" s="77">
        <f t="shared" si="2"/>
        <v>0</v>
      </c>
    </row>
    <row r="19">
      <c r="A19" s="63" t="s">
        <v>58</v>
      </c>
      <c r="B19" s="76" t="s">
        <v>59</v>
      </c>
      <c r="C19" s="73">
        <v>1.0</v>
      </c>
      <c r="D19" s="60"/>
      <c r="E19" s="78"/>
      <c r="F19" s="78"/>
      <c r="G19" s="74">
        <f t="shared" si="1"/>
        <v>0</v>
      </c>
      <c r="H19" s="77">
        <f t="shared" si="2"/>
        <v>1</v>
      </c>
    </row>
    <row r="20">
      <c r="A20" s="63" t="s">
        <v>60</v>
      </c>
      <c r="B20" s="76" t="s">
        <v>61</v>
      </c>
      <c r="C20" s="73">
        <v>1.0</v>
      </c>
      <c r="D20" s="60"/>
      <c r="E20" s="73">
        <v>1.0</v>
      </c>
      <c r="F20" s="78"/>
      <c r="G20" s="74">
        <f t="shared" si="1"/>
        <v>1</v>
      </c>
      <c r="H20" s="77">
        <f t="shared" si="2"/>
        <v>2</v>
      </c>
    </row>
    <row r="21">
      <c r="A21" s="63" t="s">
        <v>62</v>
      </c>
      <c r="B21" s="76" t="s">
        <v>63</v>
      </c>
      <c r="C21" s="73">
        <v>1.0</v>
      </c>
      <c r="D21" s="59"/>
      <c r="E21" s="73">
        <v>1.0</v>
      </c>
      <c r="F21" s="73">
        <v>1.0</v>
      </c>
      <c r="G21" s="74">
        <f t="shared" si="1"/>
        <v>1.5</v>
      </c>
      <c r="H21" s="77">
        <f t="shared" si="2"/>
        <v>2.5</v>
      </c>
    </row>
    <row r="22">
      <c r="A22" s="63" t="s">
        <v>64</v>
      </c>
      <c r="B22" s="76" t="s">
        <v>65</v>
      </c>
      <c r="C22" s="73">
        <v>1.0</v>
      </c>
      <c r="D22" s="59">
        <v>1.0</v>
      </c>
      <c r="E22" s="73">
        <v>1.0</v>
      </c>
      <c r="F22" s="78"/>
      <c r="G22" s="74">
        <f t="shared" si="1"/>
        <v>1</v>
      </c>
      <c r="H22" s="77">
        <f t="shared" si="2"/>
        <v>3</v>
      </c>
    </row>
    <row r="23">
      <c r="A23" s="63" t="s">
        <v>66</v>
      </c>
      <c r="B23" s="72" t="s">
        <v>67</v>
      </c>
      <c r="C23" s="73">
        <v>0.0</v>
      </c>
      <c r="D23" s="60"/>
      <c r="E23" s="78"/>
      <c r="F23" s="78"/>
      <c r="G23" s="74">
        <f t="shared" si="1"/>
        <v>0</v>
      </c>
      <c r="H23" s="77">
        <f t="shared" si="2"/>
        <v>0</v>
      </c>
    </row>
    <row r="24">
      <c r="A24" s="63" t="s">
        <v>68</v>
      </c>
      <c r="B24" s="76" t="s">
        <v>69</v>
      </c>
      <c r="C24" s="73">
        <v>1.0</v>
      </c>
      <c r="D24" s="59">
        <v>1.0</v>
      </c>
      <c r="E24" s="78"/>
      <c r="F24" s="73">
        <v>3.0</v>
      </c>
      <c r="G24" s="74">
        <f t="shared" si="1"/>
        <v>1.5</v>
      </c>
      <c r="H24" s="77">
        <f t="shared" si="2"/>
        <v>3.5</v>
      </c>
    </row>
    <row r="25">
      <c r="A25" s="63" t="s">
        <v>70</v>
      </c>
      <c r="B25" s="76" t="s">
        <v>71</v>
      </c>
      <c r="C25" s="73">
        <v>1.0</v>
      </c>
      <c r="D25" s="60"/>
      <c r="E25" s="73">
        <v>2.0</v>
      </c>
      <c r="F25" s="78"/>
      <c r="G25" s="74">
        <f t="shared" si="1"/>
        <v>2</v>
      </c>
      <c r="H25" s="77">
        <f t="shared" si="2"/>
        <v>3</v>
      </c>
    </row>
    <row r="26">
      <c r="A26" s="63" t="s">
        <v>72</v>
      </c>
      <c r="B26" s="76" t="s">
        <v>73</v>
      </c>
      <c r="C26" s="73">
        <v>1.0</v>
      </c>
      <c r="D26" s="59"/>
      <c r="E26" s="73">
        <v>1.0</v>
      </c>
      <c r="F26" s="78"/>
      <c r="G26" s="74">
        <f t="shared" si="1"/>
        <v>1</v>
      </c>
      <c r="H26" s="77">
        <f t="shared" si="2"/>
        <v>2</v>
      </c>
    </row>
    <row r="27">
      <c r="A27" s="63" t="s">
        <v>74</v>
      </c>
      <c r="B27" s="76" t="s">
        <v>75</v>
      </c>
      <c r="C27" s="73">
        <v>1.0</v>
      </c>
      <c r="D27" s="60"/>
      <c r="E27" s="78"/>
      <c r="F27" s="78"/>
      <c r="G27" s="74">
        <f t="shared" si="1"/>
        <v>0</v>
      </c>
      <c r="H27" s="77">
        <f t="shared" si="2"/>
        <v>1</v>
      </c>
    </row>
    <row r="28">
      <c r="A28" s="63" t="s">
        <v>76</v>
      </c>
      <c r="B28" s="76" t="s">
        <v>77</v>
      </c>
      <c r="C28" s="73">
        <v>1.0</v>
      </c>
      <c r="D28" s="59"/>
      <c r="E28" s="78"/>
      <c r="F28" s="73">
        <v>2.0</v>
      </c>
      <c r="G28" s="74">
        <f t="shared" si="1"/>
        <v>1</v>
      </c>
      <c r="H28" s="77">
        <f t="shared" si="2"/>
        <v>2</v>
      </c>
    </row>
    <row r="29">
      <c r="A29" s="63" t="s">
        <v>78</v>
      </c>
      <c r="B29" s="76" t="s">
        <v>79</v>
      </c>
      <c r="C29" s="73">
        <v>0.0</v>
      </c>
      <c r="D29" s="60"/>
      <c r="E29" s="78"/>
      <c r="F29" s="73">
        <v>1.0</v>
      </c>
      <c r="G29" s="74">
        <f t="shared" si="1"/>
        <v>0.5</v>
      </c>
      <c r="H29" s="77">
        <f t="shared" si="2"/>
        <v>0.5</v>
      </c>
    </row>
    <row r="30">
      <c r="A30" s="63" t="s">
        <v>80</v>
      </c>
      <c r="B30" s="76" t="s">
        <v>81</v>
      </c>
      <c r="C30" s="73">
        <v>0.0</v>
      </c>
      <c r="D30" s="60"/>
      <c r="E30" s="78"/>
      <c r="F30" s="78"/>
      <c r="G30" s="74">
        <f t="shared" si="1"/>
        <v>0</v>
      </c>
      <c r="H30" s="77">
        <f t="shared" si="2"/>
        <v>0</v>
      </c>
    </row>
    <row r="31">
      <c r="A31" s="63" t="s">
        <v>82</v>
      </c>
      <c r="B31" s="76" t="s">
        <v>83</v>
      </c>
      <c r="C31" s="73">
        <v>0.0</v>
      </c>
      <c r="D31" s="60"/>
      <c r="E31" s="78"/>
      <c r="F31" s="78"/>
      <c r="G31" s="74">
        <f t="shared" si="1"/>
        <v>0</v>
      </c>
      <c r="H31" s="77">
        <f t="shared" si="2"/>
        <v>0</v>
      </c>
    </row>
    <row r="32">
      <c r="A32" s="63" t="s">
        <v>84</v>
      </c>
      <c r="B32" s="76" t="s">
        <v>85</v>
      </c>
      <c r="C32" s="73">
        <v>1.0</v>
      </c>
      <c r="D32" s="78"/>
      <c r="E32" s="78"/>
      <c r="F32" s="73">
        <v>1.0</v>
      </c>
      <c r="G32" s="74">
        <f t="shared" si="1"/>
        <v>0.5</v>
      </c>
      <c r="H32" s="77">
        <f t="shared" si="2"/>
        <v>1.5</v>
      </c>
    </row>
    <row r="33">
      <c r="A33" s="63" t="s">
        <v>86</v>
      </c>
      <c r="B33" s="76" t="s">
        <v>87</v>
      </c>
      <c r="C33" s="73">
        <v>1.0</v>
      </c>
      <c r="D33" s="59"/>
      <c r="E33" s="78"/>
      <c r="F33" s="73">
        <v>2.0</v>
      </c>
      <c r="G33" s="74">
        <f t="shared" si="1"/>
        <v>1</v>
      </c>
      <c r="H33" s="77">
        <f t="shared" si="2"/>
        <v>2</v>
      </c>
    </row>
    <row r="34">
      <c r="A34" s="63" t="s">
        <v>88</v>
      </c>
      <c r="B34" s="76" t="s">
        <v>89</v>
      </c>
      <c r="C34" s="73">
        <v>0.0</v>
      </c>
      <c r="D34" s="60"/>
      <c r="E34" s="78"/>
      <c r="F34" s="78"/>
      <c r="G34" s="74">
        <f t="shared" si="1"/>
        <v>0</v>
      </c>
      <c r="H34" s="77">
        <f t="shared" si="2"/>
        <v>0</v>
      </c>
    </row>
    <row r="35">
      <c r="A35" s="63" t="s">
        <v>90</v>
      </c>
      <c r="B35" s="76" t="s">
        <v>91</v>
      </c>
      <c r="C35" s="73">
        <v>0.0</v>
      </c>
      <c r="D35" s="60"/>
      <c r="E35" s="78"/>
      <c r="F35" s="78"/>
      <c r="G35" s="74">
        <f t="shared" si="1"/>
        <v>0</v>
      </c>
      <c r="H35" s="77">
        <f t="shared" si="2"/>
        <v>0</v>
      </c>
    </row>
    <row r="36">
      <c r="A36" s="63" t="s">
        <v>92</v>
      </c>
      <c r="B36" s="63" t="s">
        <v>93</v>
      </c>
      <c r="C36" s="73">
        <v>1.0</v>
      </c>
      <c r="D36" s="73"/>
      <c r="E36" s="78"/>
      <c r="F36" s="78"/>
      <c r="G36" s="79">
        <f t="shared" si="1"/>
        <v>0</v>
      </c>
      <c r="H36" s="80">
        <f t="shared" si="2"/>
        <v>1</v>
      </c>
    </row>
    <row r="37">
      <c r="A37" s="81"/>
      <c r="B37" s="81"/>
      <c r="C37" s="78"/>
      <c r="D37" s="60"/>
      <c r="E37" s="78"/>
      <c r="F37" s="78"/>
      <c r="G37" s="78"/>
      <c r="H37" s="78"/>
    </row>
    <row r="38">
      <c r="A38" s="60"/>
      <c r="B38" s="60"/>
      <c r="C38" s="60"/>
      <c r="D38" s="60"/>
      <c r="E38" s="60"/>
      <c r="F38" s="60"/>
      <c r="G38" s="60"/>
      <c r="H38" s="60"/>
    </row>
    <row r="39">
      <c r="A39" s="60"/>
      <c r="B39" s="60"/>
      <c r="C39" s="60"/>
      <c r="D39" s="60"/>
      <c r="E39" s="60"/>
      <c r="F39" s="60"/>
      <c r="G39" s="60"/>
      <c r="H39" s="60"/>
    </row>
    <row r="40">
      <c r="A40" s="51"/>
      <c r="B40" s="51"/>
      <c r="C40" s="51"/>
      <c r="D40" s="60"/>
      <c r="E40" s="60"/>
      <c r="F40" s="60"/>
      <c r="G40" s="60"/>
      <c r="H40" s="60"/>
    </row>
    <row r="41">
      <c r="A41" s="82" t="s">
        <v>126</v>
      </c>
      <c r="B41" s="83"/>
      <c r="C41" s="84">
        <v>0.0</v>
      </c>
      <c r="D41" s="60"/>
      <c r="E41" s="60"/>
      <c r="F41" s="60"/>
      <c r="G41" s="60"/>
      <c r="H41" s="60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8.5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</row>
    <row r="2">
      <c r="A2" s="63" t="s">
        <v>24</v>
      </c>
      <c r="B2" s="72" t="s">
        <v>25</v>
      </c>
      <c r="C2" s="73">
        <f>0</f>
        <v>0</v>
      </c>
      <c r="D2" s="60"/>
      <c r="E2" s="78"/>
      <c r="F2" s="78"/>
      <c r="G2" s="74">
        <f t="shared" ref="G2:G36" si="1">(MAX(E2-$C$41,0)+MAX(E2+F2-$C$41,0))*0.5</f>
        <v>0</v>
      </c>
      <c r="H2" s="75">
        <f t="shared" ref="H2:H36" si="2">C2+D2+G2</f>
        <v>0</v>
      </c>
    </row>
    <row r="3">
      <c r="A3" s="63" t="s">
        <v>26</v>
      </c>
      <c r="B3" s="76" t="s">
        <v>27</v>
      </c>
      <c r="C3" s="73">
        <f t="shared" ref="C3:C4" si="3">1</f>
        <v>1</v>
      </c>
      <c r="D3" s="60"/>
      <c r="E3" s="73">
        <v>1.0</v>
      </c>
      <c r="F3" s="78"/>
      <c r="G3" s="74">
        <f t="shared" si="1"/>
        <v>0</v>
      </c>
      <c r="H3" s="77">
        <f t="shared" si="2"/>
        <v>1</v>
      </c>
    </row>
    <row r="4">
      <c r="A4" s="63" t="s">
        <v>28</v>
      </c>
      <c r="B4" s="76" t="s">
        <v>29</v>
      </c>
      <c r="C4" s="73">
        <f t="shared" si="3"/>
        <v>1</v>
      </c>
      <c r="D4" s="60"/>
      <c r="E4" s="73">
        <v>2.0</v>
      </c>
      <c r="F4" s="73"/>
      <c r="G4" s="74">
        <f t="shared" si="1"/>
        <v>1</v>
      </c>
      <c r="H4" s="77">
        <f t="shared" si="2"/>
        <v>2</v>
      </c>
    </row>
    <row r="5">
      <c r="A5" s="63" t="s">
        <v>30</v>
      </c>
      <c r="B5" s="76" t="s">
        <v>31</v>
      </c>
      <c r="C5" s="73">
        <f>0</f>
        <v>0</v>
      </c>
      <c r="D5" s="78"/>
      <c r="E5" s="78"/>
      <c r="F5" s="78"/>
      <c r="G5" s="74">
        <f t="shared" si="1"/>
        <v>0</v>
      </c>
      <c r="H5" s="77">
        <f t="shared" si="2"/>
        <v>0</v>
      </c>
    </row>
    <row r="6">
      <c r="A6" s="8" t="s">
        <v>118</v>
      </c>
      <c r="B6" s="76" t="s">
        <v>33</v>
      </c>
      <c r="C6" s="65">
        <f t="shared" ref="C6:C8" si="4">1</f>
        <v>1</v>
      </c>
      <c r="E6" s="22">
        <v>2.0</v>
      </c>
      <c r="G6" s="74">
        <f t="shared" si="1"/>
        <v>1</v>
      </c>
      <c r="H6" s="77">
        <f t="shared" si="2"/>
        <v>2</v>
      </c>
    </row>
    <row r="7">
      <c r="A7" s="63" t="s">
        <v>34</v>
      </c>
      <c r="B7" s="76" t="s">
        <v>35</v>
      </c>
      <c r="C7" s="73">
        <f t="shared" si="4"/>
        <v>1</v>
      </c>
      <c r="D7" s="73"/>
      <c r="E7" s="73">
        <v>2.0</v>
      </c>
      <c r="F7" s="78"/>
      <c r="G7" s="74">
        <f t="shared" si="1"/>
        <v>1</v>
      </c>
      <c r="H7" s="77">
        <f t="shared" si="2"/>
        <v>2</v>
      </c>
    </row>
    <row r="8">
      <c r="A8" s="63" t="s">
        <v>36</v>
      </c>
      <c r="B8" s="76" t="s">
        <v>37</v>
      </c>
      <c r="C8" s="73">
        <f t="shared" si="4"/>
        <v>1</v>
      </c>
      <c r="D8" s="60"/>
      <c r="E8" s="73">
        <v>1.0</v>
      </c>
      <c r="F8" s="73">
        <v>1.0</v>
      </c>
      <c r="G8" s="74">
        <f t="shared" si="1"/>
        <v>0.5</v>
      </c>
      <c r="H8" s="77">
        <f t="shared" si="2"/>
        <v>1.5</v>
      </c>
    </row>
    <row r="9">
      <c r="A9" s="63" t="s">
        <v>38</v>
      </c>
      <c r="B9" s="76" t="s">
        <v>39</v>
      </c>
      <c r="C9" s="73">
        <f>0</f>
        <v>0</v>
      </c>
      <c r="D9" s="73"/>
      <c r="E9" s="73"/>
      <c r="F9" s="78"/>
      <c r="G9" s="74">
        <f t="shared" si="1"/>
        <v>0</v>
      </c>
      <c r="H9" s="77">
        <f t="shared" si="2"/>
        <v>0</v>
      </c>
    </row>
    <row r="10">
      <c r="A10" s="63" t="s">
        <v>40</v>
      </c>
      <c r="B10" s="76" t="s">
        <v>41</v>
      </c>
      <c r="C10" s="73">
        <f t="shared" ref="C10:C14" si="5">1</f>
        <v>1</v>
      </c>
      <c r="D10" s="60"/>
      <c r="E10" s="78"/>
      <c r="F10" s="73"/>
      <c r="G10" s="74">
        <f t="shared" si="1"/>
        <v>0</v>
      </c>
      <c r="H10" s="77">
        <f t="shared" si="2"/>
        <v>1</v>
      </c>
    </row>
    <row r="11">
      <c r="A11" s="63" t="s">
        <v>42</v>
      </c>
      <c r="B11" s="76" t="s">
        <v>43</v>
      </c>
      <c r="C11" s="73">
        <f t="shared" si="5"/>
        <v>1</v>
      </c>
      <c r="D11" s="60"/>
      <c r="E11" s="73">
        <v>1.0</v>
      </c>
      <c r="F11" s="78"/>
      <c r="G11" s="74">
        <f t="shared" si="1"/>
        <v>0</v>
      </c>
      <c r="H11" s="77">
        <f t="shared" si="2"/>
        <v>1</v>
      </c>
    </row>
    <row r="12">
      <c r="A12" s="63" t="s">
        <v>44</v>
      </c>
      <c r="B12" s="76" t="s">
        <v>45</v>
      </c>
      <c r="C12" s="73">
        <f t="shared" si="5"/>
        <v>1</v>
      </c>
      <c r="D12" s="60"/>
      <c r="E12" s="78"/>
      <c r="F12" s="78"/>
      <c r="G12" s="74">
        <f t="shared" si="1"/>
        <v>0</v>
      </c>
      <c r="H12" s="77">
        <f t="shared" si="2"/>
        <v>1</v>
      </c>
    </row>
    <row r="13">
      <c r="A13" s="63" t="s">
        <v>46</v>
      </c>
      <c r="B13" s="76" t="s">
        <v>47</v>
      </c>
      <c r="C13" s="73">
        <f t="shared" si="5"/>
        <v>1</v>
      </c>
      <c r="D13" s="60"/>
      <c r="E13" s="73">
        <v>2.0</v>
      </c>
      <c r="F13" s="78"/>
      <c r="G13" s="74">
        <f t="shared" si="1"/>
        <v>1</v>
      </c>
      <c r="H13" s="77">
        <f t="shared" si="2"/>
        <v>2</v>
      </c>
    </row>
    <row r="14">
      <c r="A14" s="63" t="s">
        <v>48</v>
      </c>
      <c r="B14" s="76" t="s">
        <v>49</v>
      </c>
      <c r="C14" s="73">
        <f t="shared" si="5"/>
        <v>1</v>
      </c>
      <c r="D14" s="60"/>
      <c r="E14" s="78"/>
      <c r="F14" s="73">
        <v>3.0</v>
      </c>
      <c r="G14" s="74">
        <f t="shared" si="1"/>
        <v>1</v>
      </c>
      <c r="H14" s="77">
        <f t="shared" si="2"/>
        <v>2</v>
      </c>
    </row>
    <row r="15">
      <c r="A15" s="63" t="s">
        <v>50</v>
      </c>
      <c r="B15" s="76" t="s">
        <v>51</v>
      </c>
      <c r="C15" s="73">
        <v>1.0</v>
      </c>
      <c r="D15" s="59"/>
      <c r="E15" s="78"/>
      <c r="F15" s="73">
        <v>1.0</v>
      </c>
      <c r="G15" s="74">
        <f t="shared" si="1"/>
        <v>0</v>
      </c>
      <c r="H15" s="77">
        <f t="shared" si="2"/>
        <v>1</v>
      </c>
    </row>
    <row r="16">
      <c r="A16" s="63" t="s">
        <v>52</v>
      </c>
      <c r="B16" s="76" t="s">
        <v>53</v>
      </c>
      <c r="C16" s="73">
        <f t="shared" ref="C16:C17" si="6">1</f>
        <v>1</v>
      </c>
      <c r="D16" s="60"/>
      <c r="E16" s="73">
        <v>1.0</v>
      </c>
      <c r="F16" s="73">
        <v>1.0</v>
      </c>
      <c r="G16" s="74">
        <f t="shared" si="1"/>
        <v>0.5</v>
      </c>
      <c r="H16" s="77">
        <f t="shared" si="2"/>
        <v>1.5</v>
      </c>
    </row>
    <row r="17">
      <c r="A17" s="63" t="s">
        <v>54</v>
      </c>
      <c r="B17" s="76" t="s">
        <v>55</v>
      </c>
      <c r="C17" s="73">
        <f t="shared" si="6"/>
        <v>1</v>
      </c>
      <c r="D17" s="60"/>
      <c r="E17" s="73"/>
      <c r="F17" s="73">
        <v>2.0</v>
      </c>
      <c r="G17" s="74">
        <f t="shared" si="1"/>
        <v>0.5</v>
      </c>
      <c r="H17" s="77">
        <f t="shared" si="2"/>
        <v>1.5</v>
      </c>
    </row>
    <row r="18">
      <c r="A18" s="63" t="s">
        <v>56</v>
      </c>
      <c r="B18" s="76" t="s">
        <v>57</v>
      </c>
      <c r="C18" s="73">
        <f t="shared" ref="C18:C19" si="7">0</f>
        <v>0</v>
      </c>
      <c r="D18" s="60"/>
      <c r="E18" s="78"/>
      <c r="F18" s="78"/>
      <c r="G18" s="74">
        <f t="shared" si="1"/>
        <v>0</v>
      </c>
      <c r="H18" s="77">
        <f t="shared" si="2"/>
        <v>0</v>
      </c>
    </row>
    <row r="19">
      <c r="A19" s="63" t="s">
        <v>58</v>
      </c>
      <c r="B19" s="76" t="s">
        <v>59</v>
      </c>
      <c r="C19" s="73">
        <f t="shared" si="7"/>
        <v>0</v>
      </c>
      <c r="D19" s="60"/>
      <c r="E19" s="78"/>
      <c r="F19" s="78"/>
      <c r="G19" s="74">
        <f t="shared" si="1"/>
        <v>0</v>
      </c>
      <c r="H19" s="77">
        <f t="shared" si="2"/>
        <v>0</v>
      </c>
    </row>
    <row r="20">
      <c r="A20" s="63" t="s">
        <v>60</v>
      </c>
      <c r="B20" s="76" t="s">
        <v>61</v>
      </c>
      <c r="C20" s="73">
        <f t="shared" ref="C20:C22" si="8">1</f>
        <v>1</v>
      </c>
      <c r="D20" s="60"/>
      <c r="E20" s="73"/>
      <c r="F20" s="73">
        <v>1.0</v>
      </c>
      <c r="G20" s="74">
        <f t="shared" si="1"/>
        <v>0</v>
      </c>
      <c r="H20" s="77">
        <f t="shared" si="2"/>
        <v>1</v>
      </c>
    </row>
    <row r="21">
      <c r="A21" s="63" t="s">
        <v>62</v>
      </c>
      <c r="B21" s="76" t="s">
        <v>63</v>
      </c>
      <c r="C21" s="73">
        <f t="shared" si="8"/>
        <v>1</v>
      </c>
      <c r="D21" s="59">
        <v>1.0</v>
      </c>
      <c r="E21" s="73">
        <v>1.0</v>
      </c>
      <c r="F21" s="78"/>
      <c r="G21" s="74">
        <f t="shared" si="1"/>
        <v>0</v>
      </c>
      <c r="H21" s="77">
        <f t="shared" si="2"/>
        <v>2</v>
      </c>
    </row>
    <row r="22">
      <c r="A22" s="63" t="s">
        <v>64</v>
      </c>
      <c r="B22" s="76" t="s">
        <v>65</v>
      </c>
      <c r="C22" s="73">
        <f t="shared" si="8"/>
        <v>1</v>
      </c>
      <c r="D22" s="59"/>
      <c r="E22" s="73">
        <v>3.0</v>
      </c>
      <c r="F22" s="73">
        <v>2.0</v>
      </c>
      <c r="G22" s="74">
        <f t="shared" si="1"/>
        <v>3</v>
      </c>
      <c r="H22" s="77">
        <f t="shared" si="2"/>
        <v>4</v>
      </c>
    </row>
    <row r="23">
      <c r="A23" s="63" t="s">
        <v>66</v>
      </c>
      <c r="B23" s="72" t="s">
        <v>67</v>
      </c>
      <c r="C23" s="73">
        <f>0</f>
        <v>0</v>
      </c>
      <c r="D23" s="60"/>
      <c r="E23" s="78"/>
      <c r="F23" s="78"/>
      <c r="G23" s="74">
        <f t="shared" si="1"/>
        <v>0</v>
      </c>
      <c r="H23" s="77">
        <f t="shared" si="2"/>
        <v>0</v>
      </c>
    </row>
    <row r="24">
      <c r="A24" s="63" t="s">
        <v>68</v>
      </c>
      <c r="B24" s="76" t="s">
        <v>69</v>
      </c>
      <c r="C24" s="73">
        <f t="shared" ref="C24:C26" si="9">1</f>
        <v>1</v>
      </c>
      <c r="D24" s="59"/>
      <c r="E24" s="73"/>
      <c r="F24" s="73">
        <v>1.0</v>
      </c>
      <c r="G24" s="74">
        <f t="shared" si="1"/>
        <v>0</v>
      </c>
      <c r="H24" s="77">
        <f t="shared" si="2"/>
        <v>1</v>
      </c>
    </row>
    <row r="25">
      <c r="A25" s="63" t="s">
        <v>70</v>
      </c>
      <c r="B25" s="76" t="s">
        <v>71</v>
      </c>
      <c r="C25" s="73">
        <f t="shared" si="9"/>
        <v>1</v>
      </c>
      <c r="D25" s="60"/>
      <c r="E25" s="73">
        <v>3.0</v>
      </c>
      <c r="F25" s="78"/>
      <c r="G25" s="74">
        <f t="shared" si="1"/>
        <v>2</v>
      </c>
      <c r="H25" s="77">
        <f t="shared" si="2"/>
        <v>3</v>
      </c>
    </row>
    <row r="26">
      <c r="A26" s="63" t="s">
        <v>72</v>
      </c>
      <c r="B26" s="76" t="s">
        <v>73</v>
      </c>
      <c r="C26" s="73">
        <f t="shared" si="9"/>
        <v>1</v>
      </c>
      <c r="D26" s="59"/>
      <c r="E26" s="73">
        <v>3.0</v>
      </c>
      <c r="F26" s="73">
        <v>1.0</v>
      </c>
      <c r="G26" s="74">
        <f t="shared" si="1"/>
        <v>2.5</v>
      </c>
      <c r="H26" s="77">
        <f t="shared" si="2"/>
        <v>3.5</v>
      </c>
    </row>
    <row r="27">
      <c r="A27" s="63" t="s">
        <v>74</v>
      </c>
      <c r="B27" s="76" t="s">
        <v>75</v>
      </c>
      <c r="C27" s="73">
        <v>1.0</v>
      </c>
      <c r="D27" s="60"/>
      <c r="E27" s="73">
        <v>2.0</v>
      </c>
      <c r="F27" s="78"/>
      <c r="G27" s="74">
        <f t="shared" si="1"/>
        <v>1</v>
      </c>
      <c r="H27" s="77">
        <f t="shared" si="2"/>
        <v>2</v>
      </c>
    </row>
    <row r="28">
      <c r="A28" s="63" t="s">
        <v>76</v>
      </c>
      <c r="B28" s="76" t="s">
        <v>77</v>
      </c>
      <c r="C28" s="73">
        <f>1</f>
        <v>1</v>
      </c>
      <c r="D28" s="59"/>
      <c r="E28" s="78"/>
      <c r="F28" s="78"/>
      <c r="G28" s="74">
        <f t="shared" si="1"/>
        <v>0</v>
      </c>
      <c r="H28" s="77">
        <f t="shared" si="2"/>
        <v>1</v>
      </c>
    </row>
    <row r="29">
      <c r="A29" s="63" t="s">
        <v>78</v>
      </c>
      <c r="B29" s="76" t="s">
        <v>79</v>
      </c>
      <c r="C29" s="73">
        <f t="shared" ref="C29:C30" si="10">0</f>
        <v>0</v>
      </c>
      <c r="D29" s="60"/>
      <c r="E29" s="78"/>
      <c r="F29" s="78"/>
      <c r="G29" s="74">
        <f t="shared" si="1"/>
        <v>0</v>
      </c>
      <c r="H29" s="77">
        <f t="shared" si="2"/>
        <v>0</v>
      </c>
    </row>
    <row r="30">
      <c r="A30" s="63" t="s">
        <v>80</v>
      </c>
      <c r="B30" s="76" t="s">
        <v>81</v>
      </c>
      <c r="C30" s="73">
        <f t="shared" si="10"/>
        <v>0</v>
      </c>
      <c r="D30" s="60"/>
      <c r="E30" s="78"/>
      <c r="F30" s="78"/>
      <c r="G30" s="74">
        <f t="shared" si="1"/>
        <v>0</v>
      </c>
      <c r="H30" s="77">
        <f t="shared" si="2"/>
        <v>0</v>
      </c>
    </row>
    <row r="31">
      <c r="A31" s="63" t="s">
        <v>82</v>
      </c>
      <c r="B31" s="76" t="s">
        <v>83</v>
      </c>
      <c r="C31" s="73">
        <f t="shared" ref="C31:C33" si="11">1</f>
        <v>1</v>
      </c>
      <c r="D31" s="60"/>
      <c r="E31" s="78"/>
      <c r="F31" s="78"/>
      <c r="G31" s="74">
        <f t="shared" si="1"/>
        <v>0</v>
      </c>
      <c r="H31" s="77">
        <f t="shared" si="2"/>
        <v>1</v>
      </c>
    </row>
    <row r="32">
      <c r="A32" s="63" t="s">
        <v>84</v>
      </c>
      <c r="B32" s="76" t="s">
        <v>85</v>
      </c>
      <c r="C32" s="73">
        <f t="shared" si="11"/>
        <v>1</v>
      </c>
      <c r="D32" s="78"/>
      <c r="E32" s="73">
        <v>1.0</v>
      </c>
      <c r="F32" s="73">
        <v>1.0</v>
      </c>
      <c r="G32" s="74">
        <f t="shared" si="1"/>
        <v>0.5</v>
      </c>
      <c r="H32" s="77">
        <f t="shared" si="2"/>
        <v>1.5</v>
      </c>
    </row>
    <row r="33">
      <c r="A33" s="63" t="s">
        <v>86</v>
      </c>
      <c r="B33" s="76" t="s">
        <v>87</v>
      </c>
      <c r="C33" s="73">
        <f t="shared" si="11"/>
        <v>1</v>
      </c>
      <c r="D33" s="59"/>
      <c r="E33" s="78"/>
      <c r="F33" s="78"/>
      <c r="G33" s="74">
        <f t="shared" si="1"/>
        <v>0</v>
      </c>
      <c r="H33" s="77">
        <f t="shared" si="2"/>
        <v>1</v>
      </c>
    </row>
    <row r="34">
      <c r="A34" s="63" t="s">
        <v>88</v>
      </c>
      <c r="B34" s="76" t="s">
        <v>89</v>
      </c>
      <c r="C34" s="73">
        <f t="shared" ref="C34:C35" si="12">0</f>
        <v>0</v>
      </c>
      <c r="D34" s="60"/>
      <c r="E34" s="78"/>
      <c r="F34" s="78"/>
      <c r="G34" s="74">
        <f t="shared" si="1"/>
        <v>0</v>
      </c>
      <c r="H34" s="77">
        <f t="shared" si="2"/>
        <v>0</v>
      </c>
    </row>
    <row r="35">
      <c r="A35" s="63" t="s">
        <v>90</v>
      </c>
      <c r="B35" s="76" t="s">
        <v>91</v>
      </c>
      <c r="C35" s="73">
        <f t="shared" si="12"/>
        <v>0</v>
      </c>
      <c r="D35" s="60"/>
      <c r="E35" s="78"/>
      <c r="F35" s="73"/>
      <c r="G35" s="74">
        <f t="shared" si="1"/>
        <v>0</v>
      </c>
      <c r="H35" s="77">
        <f t="shared" si="2"/>
        <v>0</v>
      </c>
    </row>
    <row r="36">
      <c r="A36" s="63" t="s">
        <v>92</v>
      </c>
      <c r="B36" s="63" t="s">
        <v>93</v>
      </c>
      <c r="C36" s="73">
        <f>1</f>
        <v>1</v>
      </c>
      <c r="D36" s="73">
        <v>1.0</v>
      </c>
      <c r="E36" s="73">
        <v>1.0</v>
      </c>
      <c r="F36" s="73">
        <v>1.0</v>
      </c>
      <c r="G36" s="79">
        <f t="shared" si="1"/>
        <v>0.5</v>
      </c>
      <c r="H36" s="80">
        <f t="shared" si="2"/>
        <v>2.5</v>
      </c>
    </row>
    <row r="37">
      <c r="A37" s="81"/>
      <c r="B37" s="81"/>
      <c r="C37" s="78"/>
      <c r="D37" s="60"/>
      <c r="E37" s="78"/>
      <c r="F37" s="78"/>
      <c r="G37" s="78"/>
      <c r="H37" s="78"/>
    </row>
    <row r="38">
      <c r="A38" s="60"/>
      <c r="B38" s="60"/>
      <c r="C38" s="60"/>
      <c r="D38" s="60"/>
      <c r="E38" s="60"/>
      <c r="F38" s="60"/>
      <c r="G38" s="60"/>
      <c r="H38" s="60"/>
    </row>
    <row r="39">
      <c r="A39" s="60"/>
      <c r="B39" s="60"/>
      <c r="C39" s="60"/>
      <c r="D39" s="60"/>
      <c r="E39" s="60"/>
      <c r="F39" s="60"/>
      <c r="G39" s="60"/>
      <c r="H39" s="60"/>
    </row>
    <row r="40">
      <c r="A40" s="51"/>
      <c r="B40" s="51"/>
      <c r="C40" s="51"/>
      <c r="D40" s="60"/>
      <c r="E40" s="60"/>
      <c r="F40" s="60"/>
      <c r="G40" s="60"/>
      <c r="H40" s="60"/>
    </row>
    <row r="41">
      <c r="A41" s="82" t="s">
        <v>126</v>
      </c>
      <c r="B41" s="83"/>
      <c r="C41" s="84">
        <v>1.0</v>
      </c>
      <c r="D41" s="60"/>
      <c r="E41" s="60"/>
      <c r="F41" s="60"/>
      <c r="G41" s="60"/>
      <c r="H41" s="6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8.5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</row>
    <row r="2">
      <c r="A2" s="63" t="s">
        <v>24</v>
      </c>
      <c r="B2" s="72" t="s">
        <v>25</v>
      </c>
      <c r="C2" s="73">
        <v>0.0</v>
      </c>
      <c r="D2" s="60"/>
      <c r="E2" s="78"/>
      <c r="F2" s="78"/>
      <c r="G2" s="74">
        <f t="shared" ref="G2:G36" si="1">(MAX(E2-$C$41,0)+MAX(E2+F2-$C$41,0))*0.5</f>
        <v>0</v>
      </c>
      <c r="H2" s="75">
        <f t="shared" ref="H2:H36" si="2">C2+D2+G2</f>
        <v>0</v>
      </c>
    </row>
    <row r="3">
      <c r="A3" s="63" t="s">
        <v>26</v>
      </c>
      <c r="B3" s="76" t="s">
        <v>27</v>
      </c>
      <c r="C3" s="73">
        <v>1.0</v>
      </c>
      <c r="D3" s="60"/>
      <c r="E3" s="73">
        <v>1.0</v>
      </c>
      <c r="F3" s="78"/>
      <c r="G3" s="74">
        <f t="shared" si="1"/>
        <v>0</v>
      </c>
      <c r="H3" s="77">
        <f t="shared" si="2"/>
        <v>1</v>
      </c>
    </row>
    <row r="4">
      <c r="A4" s="63" t="s">
        <v>28</v>
      </c>
      <c r="B4" s="76" t="s">
        <v>29</v>
      </c>
      <c r="C4" s="73">
        <v>1.0</v>
      </c>
      <c r="D4" s="60"/>
      <c r="E4" s="73">
        <v>1.0</v>
      </c>
      <c r="F4" s="73">
        <v>1.0</v>
      </c>
      <c r="G4" s="74">
        <f t="shared" si="1"/>
        <v>0.5</v>
      </c>
      <c r="H4" s="77">
        <f t="shared" si="2"/>
        <v>1.5</v>
      </c>
    </row>
    <row r="5">
      <c r="A5" s="63" t="s">
        <v>30</v>
      </c>
      <c r="B5" s="76" t="s">
        <v>31</v>
      </c>
      <c r="C5" s="73">
        <v>0.0</v>
      </c>
      <c r="D5" s="78"/>
      <c r="E5" s="78"/>
      <c r="F5" s="78"/>
      <c r="G5" s="74">
        <f t="shared" si="1"/>
        <v>0</v>
      </c>
      <c r="H5" s="77">
        <f t="shared" si="2"/>
        <v>0</v>
      </c>
    </row>
    <row r="6">
      <c r="A6" s="8" t="s">
        <v>118</v>
      </c>
      <c r="B6" s="76" t="s">
        <v>33</v>
      </c>
      <c r="C6" s="22">
        <v>1.0</v>
      </c>
      <c r="E6" s="22">
        <v>2.0</v>
      </c>
      <c r="G6" s="74">
        <f t="shared" si="1"/>
        <v>1</v>
      </c>
      <c r="H6" s="77">
        <f t="shared" si="2"/>
        <v>2</v>
      </c>
    </row>
    <row r="7">
      <c r="A7" s="63" t="s">
        <v>34</v>
      </c>
      <c r="B7" s="76" t="s">
        <v>35</v>
      </c>
      <c r="C7" s="73">
        <v>1.0</v>
      </c>
      <c r="D7" s="73"/>
      <c r="E7" s="73">
        <v>2.0</v>
      </c>
      <c r="F7" s="78"/>
      <c r="G7" s="74">
        <f t="shared" si="1"/>
        <v>1</v>
      </c>
      <c r="H7" s="77">
        <f t="shared" si="2"/>
        <v>2</v>
      </c>
    </row>
    <row r="8">
      <c r="A8" s="63" t="s">
        <v>36</v>
      </c>
      <c r="B8" s="76" t="s">
        <v>37</v>
      </c>
      <c r="C8" s="73">
        <v>1.0</v>
      </c>
      <c r="D8" s="60"/>
      <c r="E8" s="73">
        <v>2.0</v>
      </c>
      <c r="F8" s="78"/>
      <c r="G8" s="74">
        <f t="shared" si="1"/>
        <v>1</v>
      </c>
      <c r="H8" s="77">
        <f t="shared" si="2"/>
        <v>2</v>
      </c>
    </row>
    <row r="9">
      <c r="A9" s="63" t="s">
        <v>38</v>
      </c>
      <c r="B9" s="76" t="s">
        <v>39</v>
      </c>
      <c r="C9" s="73">
        <v>1.0</v>
      </c>
      <c r="D9" s="73">
        <v>1.0</v>
      </c>
      <c r="E9" s="73">
        <v>3.0</v>
      </c>
      <c r="F9" s="78"/>
      <c r="G9" s="74">
        <f t="shared" si="1"/>
        <v>2</v>
      </c>
      <c r="H9" s="77">
        <f t="shared" si="2"/>
        <v>4</v>
      </c>
    </row>
    <row r="10">
      <c r="A10" s="63" t="s">
        <v>40</v>
      </c>
      <c r="B10" s="76" t="s">
        <v>41</v>
      </c>
      <c r="C10" s="73">
        <v>1.0</v>
      </c>
      <c r="D10" s="60"/>
      <c r="E10" s="78"/>
      <c r="F10" s="73">
        <v>2.0</v>
      </c>
      <c r="G10" s="74">
        <f t="shared" si="1"/>
        <v>0.5</v>
      </c>
      <c r="H10" s="77">
        <f t="shared" si="2"/>
        <v>1.5</v>
      </c>
    </row>
    <row r="11">
      <c r="A11" s="63" t="s">
        <v>42</v>
      </c>
      <c r="B11" s="76" t="s">
        <v>43</v>
      </c>
      <c r="C11" s="73">
        <v>1.0</v>
      </c>
      <c r="D11" s="60"/>
      <c r="E11" s="73">
        <v>1.0</v>
      </c>
      <c r="F11" s="78"/>
      <c r="G11" s="74">
        <f t="shared" si="1"/>
        <v>0</v>
      </c>
      <c r="H11" s="77">
        <f t="shared" si="2"/>
        <v>1</v>
      </c>
    </row>
    <row r="12">
      <c r="A12" s="63" t="s">
        <v>44</v>
      </c>
      <c r="B12" s="76" t="s">
        <v>45</v>
      </c>
      <c r="C12" s="73">
        <v>1.0</v>
      </c>
      <c r="D12" s="60"/>
      <c r="E12" s="73">
        <v>1.0</v>
      </c>
      <c r="F12" s="78"/>
      <c r="G12" s="74">
        <f t="shared" si="1"/>
        <v>0</v>
      </c>
      <c r="H12" s="77">
        <f t="shared" si="2"/>
        <v>1</v>
      </c>
    </row>
    <row r="13">
      <c r="A13" s="63" t="s">
        <v>46</v>
      </c>
      <c r="B13" s="76" t="s">
        <v>47</v>
      </c>
      <c r="C13" s="73">
        <v>1.0</v>
      </c>
      <c r="D13" s="60"/>
      <c r="E13" s="73">
        <v>1.0</v>
      </c>
      <c r="F13" s="78"/>
      <c r="G13" s="74">
        <f t="shared" si="1"/>
        <v>0</v>
      </c>
      <c r="H13" s="77">
        <f t="shared" si="2"/>
        <v>1</v>
      </c>
    </row>
    <row r="14">
      <c r="A14" s="63" t="s">
        <v>48</v>
      </c>
      <c r="B14" s="76" t="s">
        <v>49</v>
      </c>
      <c r="C14" s="73">
        <v>1.0</v>
      </c>
      <c r="D14" s="60"/>
      <c r="E14" s="73">
        <v>1.0</v>
      </c>
      <c r="F14" s="73">
        <v>1.0</v>
      </c>
      <c r="G14" s="74">
        <f t="shared" si="1"/>
        <v>0.5</v>
      </c>
      <c r="H14" s="77">
        <f t="shared" si="2"/>
        <v>1.5</v>
      </c>
    </row>
    <row r="15">
      <c r="A15" s="63" t="s">
        <v>50</v>
      </c>
      <c r="B15" s="76" t="s">
        <v>51</v>
      </c>
      <c r="C15" s="73">
        <v>0.5</v>
      </c>
      <c r="D15" s="59"/>
      <c r="E15" s="73">
        <v>1.0</v>
      </c>
      <c r="F15" s="73">
        <v>1.0</v>
      </c>
      <c r="G15" s="74">
        <f t="shared" si="1"/>
        <v>0.5</v>
      </c>
      <c r="H15" s="77">
        <f t="shared" si="2"/>
        <v>1</v>
      </c>
    </row>
    <row r="16">
      <c r="A16" s="63" t="s">
        <v>52</v>
      </c>
      <c r="B16" s="76" t="s">
        <v>53</v>
      </c>
      <c r="C16" s="73">
        <v>1.0</v>
      </c>
      <c r="D16" s="60"/>
      <c r="E16" s="73">
        <v>1.0</v>
      </c>
      <c r="F16" s="73">
        <v>1.0</v>
      </c>
      <c r="G16" s="74">
        <f t="shared" si="1"/>
        <v>0.5</v>
      </c>
      <c r="H16" s="77">
        <f t="shared" si="2"/>
        <v>1.5</v>
      </c>
    </row>
    <row r="17">
      <c r="A17" s="63" t="s">
        <v>54</v>
      </c>
      <c r="B17" s="76" t="s">
        <v>55</v>
      </c>
      <c r="C17" s="73">
        <v>0.0</v>
      </c>
      <c r="D17" s="60"/>
      <c r="E17" s="73"/>
      <c r="F17" s="73">
        <v>2.0</v>
      </c>
      <c r="G17" s="74">
        <f t="shared" si="1"/>
        <v>0.5</v>
      </c>
      <c r="H17" s="77">
        <f t="shared" si="2"/>
        <v>0.5</v>
      </c>
    </row>
    <row r="18">
      <c r="A18" s="63" t="s">
        <v>56</v>
      </c>
      <c r="B18" s="76" t="s">
        <v>57</v>
      </c>
      <c r="C18" s="73">
        <v>0.0</v>
      </c>
      <c r="D18" s="60"/>
      <c r="E18" s="78"/>
      <c r="F18" s="78"/>
      <c r="G18" s="74">
        <f t="shared" si="1"/>
        <v>0</v>
      </c>
      <c r="H18" s="77">
        <f t="shared" si="2"/>
        <v>0</v>
      </c>
    </row>
    <row r="19">
      <c r="A19" s="63" t="s">
        <v>58</v>
      </c>
      <c r="B19" s="76" t="s">
        <v>59</v>
      </c>
      <c r="C19" s="73">
        <v>0.0</v>
      </c>
      <c r="D19" s="60"/>
      <c r="E19" s="73">
        <v>1.0</v>
      </c>
      <c r="F19" s="78"/>
      <c r="G19" s="74">
        <f t="shared" si="1"/>
        <v>0</v>
      </c>
      <c r="H19" s="77">
        <f t="shared" si="2"/>
        <v>0</v>
      </c>
    </row>
    <row r="20">
      <c r="A20" s="63" t="s">
        <v>60</v>
      </c>
      <c r="B20" s="76" t="s">
        <v>61</v>
      </c>
      <c r="C20" s="73">
        <v>1.0</v>
      </c>
      <c r="D20" s="60"/>
      <c r="E20" s="73">
        <v>2.0</v>
      </c>
      <c r="F20" s="78"/>
      <c r="G20" s="74">
        <f t="shared" si="1"/>
        <v>1</v>
      </c>
      <c r="H20" s="77">
        <f t="shared" si="2"/>
        <v>2</v>
      </c>
    </row>
    <row r="21">
      <c r="A21" s="63" t="s">
        <v>62</v>
      </c>
      <c r="B21" s="76" t="s">
        <v>63</v>
      </c>
      <c r="C21" s="73">
        <v>1.0</v>
      </c>
      <c r="D21" s="59">
        <v>1.0</v>
      </c>
      <c r="E21" s="73">
        <v>1.0</v>
      </c>
      <c r="F21" s="78"/>
      <c r="G21" s="74">
        <f t="shared" si="1"/>
        <v>0</v>
      </c>
      <c r="H21" s="77">
        <f t="shared" si="2"/>
        <v>2</v>
      </c>
    </row>
    <row r="22">
      <c r="A22" s="63" t="s">
        <v>64</v>
      </c>
      <c r="B22" s="76" t="s">
        <v>65</v>
      </c>
      <c r="C22" s="73">
        <v>1.0</v>
      </c>
      <c r="D22" s="59"/>
      <c r="E22" s="73">
        <v>2.0</v>
      </c>
      <c r="F22" s="73">
        <v>1.0</v>
      </c>
      <c r="G22" s="74">
        <f t="shared" si="1"/>
        <v>1.5</v>
      </c>
      <c r="H22" s="77">
        <f t="shared" si="2"/>
        <v>2.5</v>
      </c>
    </row>
    <row r="23">
      <c r="A23" s="63" t="s">
        <v>66</v>
      </c>
      <c r="B23" s="72" t="s">
        <v>67</v>
      </c>
      <c r="C23" s="73">
        <v>1.0</v>
      </c>
      <c r="D23" s="60"/>
      <c r="E23" s="78"/>
      <c r="F23" s="78"/>
      <c r="G23" s="74">
        <f t="shared" si="1"/>
        <v>0</v>
      </c>
      <c r="H23" s="77">
        <f t="shared" si="2"/>
        <v>1</v>
      </c>
    </row>
    <row r="24">
      <c r="A24" s="63" t="s">
        <v>68</v>
      </c>
      <c r="B24" s="76" t="s">
        <v>69</v>
      </c>
      <c r="C24" s="73">
        <v>1.0</v>
      </c>
      <c r="D24" s="59"/>
      <c r="E24" s="73">
        <v>1.0</v>
      </c>
      <c r="F24" s="78"/>
      <c r="G24" s="74">
        <f t="shared" si="1"/>
        <v>0</v>
      </c>
      <c r="H24" s="77">
        <f t="shared" si="2"/>
        <v>1</v>
      </c>
    </row>
    <row r="25">
      <c r="A25" s="63" t="s">
        <v>70</v>
      </c>
      <c r="B25" s="76" t="s">
        <v>71</v>
      </c>
      <c r="C25" s="73">
        <v>1.0</v>
      </c>
      <c r="D25" s="60"/>
      <c r="E25" s="73">
        <v>3.0</v>
      </c>
      <c r="F25" s="78"/>
      <c r="G25" s="74">
        <f t="shared" si="1"/>
        <v>2</v>
      </c>
      <c r="H25" s="77">
        <f t="shared" si="2"/>
        <v>3</v>
      </c>
    </row>
    <row r="26">
      <c r="A26" s="63" t="s">
        <v>72</v>
      </c>
      <c r="B26" s="76" t="s">
        <v>73</v>
      </c>
      <c r="C26" s="73">
        <v>1.0</v>
      </c>
      <c r="D26" s="59"/>
      <c r="E26" s="73">
        <v>2.0</v>
      </c>
      <c r="F26" s="73">
        <v>1.0</v>
      </c>
      <c r="G26" s="74">
        <f t="shared" si="1"/>
        <v>1.5</v>
      </c>
      <c r="H26" s="77">
        <f t="shared" si="2"/>
        <v>2.5</v>
      </c>
    </row>
    <row r="27">
      <c r="A27" s="63" t="s">
        <v>74</v>
      </c>
      <c r="B27" s="76" t="s">
        <v>75</v>
      </c>
      <c r="C27" s="73">
        <v>1.0</v>
      </c>
      <c r="D27" s="60"/>
      <c r="E27" s="73">
        <v>1.0</v>
      </c>
      <c r="F27" s="73">
        <v>1.0</v>
      </c>
      <c r="G27" s="74">
        <f t="shared" si="1"/>
        <v>0.5</v>
      </c>
      <c r="H27" s="77">
        <f t="shared" si="2"/>
        <v>1.5</v>
      </c>
    </row>
    <row r="28">
      <c r="A28" s="63" t="s">
        <v>76</v>
      </c>
      <c r="B28" s="76" t="s">
        <v>77</v>
      </c>
      <c r="C28" s="73">
        <v>1.0</v>
      </c>
      <c r="D28" s="59">
        <v>1.0</v>
      </c>
      <c r="E28" s="73">
        <v>1.0</v>
      </c>
      <c r="F28" s="73">
        <v>2.0</v>
      </c>
      <c r="G28" s="74">
        <f t="shared" si="1"/>
        <v>1</v>
      </c>
      <c r="H28" s="77">
        <f t="shared" si="2"/>
        <v>3</v>
      </c>
    </row>
    <row r="29">
      <c r="A29" s="63" t="s">
        <v>78</v>
      </c>
      <c r="B29" s="76" t="s">
        <v>79</v>
      </c>
      <c r="C29" s="73">
        <v>0.0</v>
      </c>
      <c r="D29" s="60"/>
      <c r="E29" s="78"/>
      <c r="F29" s="78"/>
      <c r="G29" s="74">
        <f t="shared" si="1"/>
        <v>0</v>
      </c>
      <c r="H29" s="77">
        <f t="shared" si="2"/>
        <v>0</v>
      </c>
    </row>
    <row r="30">
      <c r="A30" s="63" t="s">
        <v>80</v>
      </c>
      <c r="B30" s="76" t="s">
        <v>81</v>
      </c>
      <c r="C30" s="73">
        <v>0.0</v>
      </c>
      <c r="D30" s="60"/>
      <c r="E30" s="78"/>
      <c r="F30" s="78"/>
      <c r="G30" s="74">
        <f t="shared" si="1"/>
        <v>0</v>
      </c>
      <c r="H30" s="77">
        <f t="shared" si="2"/>
        <v>0</v>
      </c>
    </row>
    <row r="31">
      <c r="A31" s="63" t="s">
        <v>82</v>
      </c>
      <c r="B31" s="76" t="s">
        <v>83</v>
      </c>
      <c r="C31" s="73">
        <v>1.0</v>
      </c>
      <c r="D31" s="60"/>
      <c r="E31" s="78"/>
      <c r="F31" s="78"/>
      <c r="G31" s="74">
        <f t="shared" si="1"/>
        <v>0</v>
      </c>
      <c r="H31" s="77">
        <f t="shared" si="2"/>
        <v>1</v>
      </c>
    </row>
    <row r="32">
      <c r="A32" s="63" t="s">
        <v>84</v>
      </c>
      <c r="B32" s="76" t="s">
        <v>85</v>
      </c>
      <c r="C32" s="73">
        <v>1.0</v>
      </c>
      <c r="D32" s="73">
        <v>1.0</v>
      </c>
      <c r="E32" s="73">
        <v>2.0</v>
      </c>
      <c r="F32" s="78"/>
      <c r="G32" s="74">
        <f t="shared" si="1"/>
        <v>1</v>
      </c>
      <c r="H32" s="77">
        <f t="shared" si="2"/>
        <v>3</v>
      </c>
    </row>
    <row r="33">
      <c r="A33" s="63" t="s">
        <v>86</v>
      </c>
      <c r="B33" s="76" t="s">
        <v>87</v>
      </c>
      <c r="C33" s="73">
        <v>1.0</v>
      </c>
      <c r="D33" s="59"/>
      <c r="E33" s="73">
        <v>1.0</v>
      </c>
      <c r="F33" s="78"/>
      <c r="G33" s="74">
        <f t="shared" si="1"/>
        <v>0</v>
      </c>
      <c r="H33" s="77">
        <f t="shared" si="2"/>
        <v>1</v>
      </c>
    </row>
    <row r="34">
      <c r="A34" s="63" t="s">
        <v>88</v>
      </c>
      <c r="B34" s="76" t="s">
        <v>89</v>
      </c>
      <c r="C34" s="73">
        <v>0.5</v>
      </c>
      <c r="D34" s="60"/>
      <c r="E34" s="73">
        <v>2.0</v>
      </c>
      <c r="F34" s="78"/>
      <c r="G34" s="74">
        <f t="shared" si="1"/>
        <v>1</v>
      </c>
      <c r="H34" s="77">
        <f t="shared" si="2"/>
        <v>1.5</v>
      </c>
    </row>
    <row r="35">
      <c r="A35" s="63" t="s">
        <v>90</v>
      </c>
      <c r="B35" s="76" t="s">
        <v>91</v>
      </c>
      <c r="C35" s="73">
        <v>0.0</v>
      </c>
      <c r="D35" s="60"/>
      <c r="E35" s="78"/>
      <c r="F35" s="73">
        <v>2.0</v>
      </c>
      <c r="G35" s="74">
        <f t="shared" si="1"/>
        <v>0.5</v>
      </c>
      <c r="H35" s="77">
        <f t="shared" si="2"/>
        <v>0.5</v>
      </c>
    </row>
    <row r="36">
      <c r="A36" s="63" t="s">
        <v>92</v>
      </c>
      <c r="B36" s="63" t="s">
        <v>93</v>
      </c>
      <c r="C36" s="73">
        <v>0.0</v>
      </c>
      <c r="D36" s="73"/>
      <c r="E36" s="73">
        <v>1.0</v>
      </c>
      <c r="F36" s="73">
        <v>1.0</v>
      </c>
      <c r="G36" s="79">
        <f t="shared" si="1"/>
        <v>0.5</v>
      </c>
      <c r="H36" s="80">
        <f t="shared" si="2"/>
        <v>0.5</v>
      </c>
    </row>
    <row r="37">
      <c r="A37" s="81"/>
      <c r="B37" s="81"/>
      <c r="C37" s="78"/>
      <c r="D37" s="60"/>
      <c r="E37" s="78"/>
      <c r="F37" s="78"/>
      <c r="G37" s="78"/>
      <c r="H37" s="78"/>
    </row>
    <row r="38">
      <c r="A38" s="60"/>
      <c r="B38" s="60"/>
      <c r="C38" s="60"/>
      <c r="D38" s="60"/>
      <c r="E38" s="60"/>
      <c r="F38" s="60"/>
      <c r="G38" s="60"/>
      <c r="H38" s="60"/>
    </row>
    <row r="39">
      <c r="A39" s="60"/>
      <c r="B39" s="60"/>
      <c r="C39" s="60"/>
      <c r="D39" s="60"/>
      <c r="E39" s="60"/>
      <c r="F39" s="60"/>
      <c r="G39" s="60"/>
      <c r="H39" s="60"/>
    </row>
    <row r="40">
      <c r="A40" s="51"/>
      <c r="B40" s="51"/>
      <c r="C40" s="51"/>
      <c r="D40" s="60"/>
      <c r="E40" s="60"/>
      <c r="F40" s="60"/>
      <c r="G40" s="60"/>
      <c r="H40" s="60"/>
    </row>
    <row r="41">
      <c r="A41" s="82" t="s">
        <v>126</v>
      </c>
      <c r="B41" s="83"/>
      <c r="C41" s="84">
        <v>1.0</v>
      </c>
      <c r="D41" s="60"/>
      <c r="E41" s="60"/>
      <c r="F41" s="60"/>
      <c r="G41" s="60"/>
      <c r="H41" s="60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0.25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</row>
    <row r="2">
      <c r="A2" s="63" t="s">
        <v>24</v>
      </c>
      <c r="B2" s="72" t="s">
        <v>25</v>
      </c>
      <c r="C2" s="73">
        <f>0</f>
        <v>0</v>
      </c>
      <c r="D2" s="60"/>
      <c r="E2" s="78"/>
      <c r="F2" s="78"/>
      <c r="G2" s="74">
        <f t="shared" ref="G2:G36" si="1">(MAX(E2-$C$41,0)+MAX(E2+F2-$C$41,0))*0.5</f>
        <v>0</v>
      </c>
      <c r="H2" s="75">
        <f t="shared" ref="H2:H36" si="2">C2+D2+G2</f>
        <v>0</v>
      </c>
    </row>
    <row r="3">
      <c r="A3" s="63" t="s">
        <v>26</v>
      </c>
      <c r="B3" s="76" t="s">
        <v>27</v>
      </c>
      <c r="C3" s="73">
        <f t="shared" ref="C3:C4" si="3">1</f>
        <v>1</v>
      </c>
      <c r="D3" s="59">
        <v>1.0</v>
      </c>
      <c r="E3" s="73">
        <v>1.0</v>
      </c>
      <c r="F3" s="73">
        <v>2.0</v>
      </c>
      <c r="G3" s="74">
        <f t="shared" si="1"/>
        <v>1</v>
      </c>
      <c r="H3" s="77">
        <f t="shared" si="2"/>
        <v>3</v>
      </c>
    </row>
    <row r="4">
      <c r="A4" s="63" t="s">
        <v>28</v>
      </c>
      <c r="B4" s="76" t="s">
        <v>29</v>
      </c>
      <c r="C4" s="73">
        <f t="shared" si="3"/>
        <v>1</v>
      </c>
      <c r="D4" s="60"/>
      <c r="E4" s="73"/>
      <c r="F4" s="73">
        <v>3.0</v>
      </c>
      <c r="G4" s="74">
        <f t="shared" si="1"/>
        <v>1</v>
      </c>
      <c r="H4" s="77">
        <f t="shared" si="2"/>
        <v>2</v>
      </c>
    </row>
    <row r="5">
      <c r="A5" s="63" t="s">
        <v>30</v>
      </c>
      <c r="B5" s="76" t="s">
        <v>31</v>
      </c>
      <c r="C5" s="73">
        <f>0</f>
        <v>0</v>
      </c>
      <c r="D5" s="78"/>
      <c r="E5" s="78"/>
      <c r="F5" s="78"/>
      <c r="G5" s="74">
        <f t="shared" si="1"/>
        <v>0</v>
      </c>
      <c r="H5" s="77">
        <f t="shared" si="2"/>
        <v>0</v>
      </c>
    </row>
    <row r="6">
      <c r="A6" s="8" t="s">
        <v>118</v>
      </c>
      <c r="B6" s="76" t="s">
        <v>33</v>
      </c>
      <c r="C6" s="65">
        <f t="shared" ref="C6:C12" si="4">1</f>
        <v>1</v>
      </c>
      <c r="E6" s="22">
        <v>2.0</v>
      </c>
      <c r="F6" s="22">
        <v>1.0</v>
      </c>
      <c r="G6" s="74">
        <f t="shared" si="1"/>
        <v>1.5</v>
      </c>
      <c r="H6" s="77">
        <f t="shared" si="2"/>
        <v>2.5</v>
      </c>
    </row>
    <row r="7">
      <c r="A7" s="63" t="s">
        <v>34</v>
      </c>
      <c r="B7" s="76" t="s">
        <v>35</v>
      </c>
      <c r="C7" s="73">
        <f t="shared" si="4"/>
        <v>1</v>
      </c>
      <c r="D7" s="73"/>
      <c r="E7" s="73">
        <v>2.0</v>
      </c>
      <c r="F7" s="78"/>
      <c r="G7" s="74">
        <f t="shared" si="1"/>
        <v>1</v>
      </c>
      <c r="H7" s="77">
        <f t="shared" si="2"/>
        <v>2</v>
      </c>
    </row>
    <row r="8">
      <c r="A8" s="63" t="s">
        <v>36</v>
      </c>
      <c r="B8" s="76" t="s">
        <v>37</v>
      </c>
      <c r="C8" s="73">
        <f t="shared" si="4"/>
        <v>1</v>
      </c>
      <c r="D8" s="60"/>
      <c r="E8" s="73">
        <v>1.0</v>
      </c>
      <c r="F8" s="73">
        <v>1.0</v>
      </c>
      <c r="G8" s="74">
        <f t="shared" si="1"/>
        <v>0.5</v>
      </c>
      <c r="H8" s="77">
        <f t="shared" si="2"/>
        <v>1.5</v>
      </c>
    </row>
    <row r="9">
      <c r="A9" s="63" t="s">
        <v>38</v>
      </c>
      <c r="B9" s="76" t="s">
        <v>39</v>
      </c>
      <c r="C9" s="73">
        <f t="shared" si="4"/>
        <v>1</v>
      </c>
      <c r="D9" s="73"/>
      <c r="E9" s="73">
        <v>3.0</v>
      </c>
      <c r="F9" s="78"/>
      <c r="G9" s="74">
        <f t="shared" si="1"/>
        <v>2</v>
      </c>
      <c r="H9" s="77">
        <f t="shared" si="2"/>
        <v>3</v>
      </c>
    </row>
    <row r="10">
      <c r="A10" s="63" t="s">
        <v>40</v>
      </c>
      <c r="B10" s="76" t="s">
        <v>41</v>
      </c>
      <c r="C10" s="73">
        <f t="shared" si="4"/>
        <v>1</v>
      </c>
      <c r="D10" s="60"/>
      <c r="E10" s="78"/>
      <c r="F10" s="73">
        <v>2.0</v>
      </c>
      <c r="G10" s="74">
        <f t="shared" si="1"/>
        <v>0.5</v>
      </c>
      <c r="H10" s="77">
        <f t="shared" si="2"/>
        <v>1.5</v>
      </c>
    </row>
    <row r="11">
      <c r="A11" s="63" t="s">
        <v>42</v>
      </c>
      <c r="B11" s="76" t="s">
        <v>43</v>
      </c>
      <c r="C11" s="73">
        <f t="shared" si="4"/>
        <v>1</v>
      </c>
      <c r="D11" s="60"/>
      <c r="E11" s="73">
        <v>2.0</v>
      </c>
      <c r="F11" s="73">
        <v>1.0</v>
      </c>
      <c r="G11" s="74">
        <f t="shared" si="1"/>
        <v>1.5</v>
      </c>
      <c r="H11" s="77">
        <f t="shared" si="2"/>
        <v>2.5</v>
      </c>
    </row>
    <row r="12">
      <c r="A12" s="63" t="s">
        <v>44</v>
      </c>
      <c r="B12" s="76" t="s">
        <v>45</v>
      </c>
      <c r="C12" s="73">
        <f t="shared" si="4"/>
        <v>1</v>
      </c>
      <c r="D12" s="60"/>
      <c r="E12" s="73"/>
      <c r="F12" s="78"/>
      <c r="G12" s="74">
        <f t="shared" si="1"/>
        <v>0</v>
      </c>
      <c r="H12" s="77">
        <f t="shared" si="2"/>
        <v>1</v>
      </c>
    </row>
    <row r="13">
      <c r="A13" s="63" t="s">
        <v>46</v>
      </c>
      <c r="B13" s="76" t="s">
        <v>47</v>
      </c>
      <c r="C13" s="73">
        <v>1.0</v>
      </c>
      <c r="D13" s="60"/>
      <c r="E13" s="73">
        <v>2.0</v>
      </c>
      <c r="F13" s="78"/>
      <c r="G13" s="74">
        <f t="shared" si="1"/>
        <v>1</v>
      </c>
      <c r="H13" s="77">
        <f t="shared" si="2"/>
        <v>2</v>
      </c>
    </row>
    <row r="14">
      <c r="A14" s="63" t="s">
        <v>48</v>
      </c>
      <c r="B14" s="76" t="s">
        <v>49</v>
      </c>
      <c r="C14" s="73">
        <f t="shared" ref="C14:C17" si="5">1</f>
        <v>1</v>
      </c>
      <c r="D14" s="60"/>
      <c r="E14" s="73"/>
      <c r="F14" s="73">
        <v>3.0</v>
      </c>
      <c r="G14" s="74">
        <f t="shared" si="1"/>
        <v>1</v>
      </c>
      <c r="H14" s="77">
        <f t="shared" si="2"/>
        <v>2</v>
      </c>
    </row>
    <row r="15">
      <c r="A15" s="63" t="s">
        <v>50</v>
      </c>
      <c r="B15" s="76" t="s">
        <v>51</v>
      </c>
      <c r="C15" s="73">
        <f t="shared" si="5"/>
        <v>1</v>
      </c>
      <c r="D15" s="59"/>
      <c r="E15" s="73">
        <v>2.0</v>
      </c>
      <c r="F15" s="73">
        <v>1.0</v>
      </c>
      <c r="G15" s="74">
        <f t="shared" si="1"/>
        <v>1.5</v>
      </c>
      <c r="H15" s="77">
        <f t="shared" si="2"/>
        <v>2.5</v>
      </c>
    </row>
    <row r="16">
      <c r="A16" s="63" t="s">
        <v>52</v>
      </c>
      <c r="B16" s="76" t="s">
        <v>53</v>
      </c>
      <c r="C16" s="73">
        <f t="shared" si="5"/>
        <v>1</v>
      </c>
      <c r="D16" s="60"/>
      <c r="E16" s="73">
        <v>2.0</v>
      </c>
      <c r="F16" s="73">
        <v>2.0</v>
      </c>
      <c r="G16" s="74">
        <f t="shared" si="1"/>
        <v>2</v>
      </c>
      <c r="H16" s="77">
        <f t="shared" si="2"/>
        <v>3</v>
      </c>
    </row>
    <row r="17">
      <c r="A17" s="63" t="s">
        <v>54</v>
      </c>
      <c r="B17" s="76" t="s">
        <v>55</v>
      </c>
      <c r="C17" s="73">
        <f t="shared" si="5"/>
        <v>1</v>
      </c>
      <c r="D17" s="60"/>
      <c r="E17" s="73">
        <v>1.0</v>
      </c>
      <c r="F17" s="78"/>
      <c r="G17" s="74">
        <f t="shared" si="1"/>
        <v>0</v>
      </c>
      <c r="H17" s="77">
        <f t="shared" si="2"/>
        <v>1</v>
      </c>
    </row>
    <row r="18">
      <c r="A18" s="63" t="s">
        <v>56</v>
      </c>
      <c r="B18" s="76" t="s">
        <v>57</v>
      </c>
      <c r="C18" s="73">
        <f t="shared" ref="C18:C19" si="6">0</f>
        <v>0</v>
      </c>
      <c r="D18" s="60"/>
      <c r="E18" s="73"/>
      <c r="F18" s="78"/>
      <c r="G18" s="74">
        <f t="shared" si="1"/>
        <v>0</v>
      </c>
      <c r="H18" s="77">
        <f t="shared" si="2"/>
        <v>0</v>
      </c>
    </row>
    <row r="19">
      <c r="A19" s="63" t="s">
        <v>58</v>
      </c>
      <c r="B19" s="76" t="s">
        <v>59</v>
      </c>
      <c r="C19" s="73">
        <f t="shared" si="6"/>
        <v>0</v>
      </c>
      <c r="D19" s="60"/>
      <c r="E19" s="73"/>
      <c r="F19" s="78"/>
      <c r="G19" s="74">
        <f t="shared" si="1"/>
        <v>0</v>
      </c>
      <c r="H19" s="77">
        <f t="shared" si="2"/>
        <v>0</v>
      </c>
    </row>
    <row r="20">
      <c r="A20" s="63" t="s">
        <v>60</v>
      </c>
      <c r="B20" s="76" t="s">
        <v>61</v>
      </c>
      <c r="C20" s="73">
        <f>1</f>
        <v>1</v>
      </c>
      <c r="D20" s="60"/>
      <c r="E20" s="73">
        <v>2.0</v>
      </c>
      <c r="F20" s="78"/>
      <c r="G20" s="74">
        <f t="shared" si="1"/>
        <v>1</v>
      </c>
      <c r="H20" s="77">
        <f t="shared" si="2"/>
        <v>2</v>
      </c>
    </row>
    <row r="21">
      <c r="A21" s="63" t="s">
        <v>62</v>
      </c>
      <c r="B21" s="76" t="s">
        <v>63</v>
      </c>
      <c r="C21" s="73">
        <v>1.0</v>
      </c>
      <c r="D21" s="59"/>
      <c r="E21" s="73">
        <v>1.0</v>
      </c>
      <c r="F21" s="73">
        <v>1.0</v>
      </c>
      <c r="G21" s="74">
        <f t="shared" si="1"/>
        <v>0.5</v>
      </c>
      <c r="H21" s="77">
        <f t="shared" si="2"/>
        <v>1.5</v>
      </c>
    </row>
    <row r="22">
      <c r="A22" s="63" t="s">
        <v>64</v>
      </c>
      <c r="B22" s="76" t="s">
        <v>65</v>
      </c>
      <c r="C22" s="73">
        <f>1</f>
        <v>1</v>
      </c>
      <c r="D22" s="59"/>
      <c r="E22" s="73">
        <v>2.0</v>
      </c>
      <c r="F22" s="73">
        <v>1.0</v>
      </c>
      <c r="G22" s="74">
        <f t="shared" si="1"/>
        <v>1.5</v>
      </c>
      <c r="H22" s="77">
        <f t="shared" si="2"/>
        <v>2.5</v>
      </c>
    </row>
    <row r="23">
      <c r="A23" s="63" t="s">
        <v>66</v>
      </c>
      <c r="B23" s="72" t="s">
        <v>67</v>
      </c>
      <c r="C23" s="73">
        <v>1.0</v>
      </c>
      <c r="D23" s="60"/>
      <c r="E23" s="73">
        <v>1.0</v>
      </c>
      <c r="F23" s="73">
        <v>1.0</v>
      </c>
      <c r="G23" s="74">
        <f t="shared" si="1"/>
        <v>0.5</v>
      </c>
      <c r="H23" s="77">
        <f t="shared" si="2"/>
        <v>1.5</v>
      </c>
    </row>
    <row r="24">
      <c r="A24" s="63" t="s">
        <v>68</v>
      </c>
      <c r="B24" s="76" t="s">
        <v>69</v>
      </c>
      <c r="C24" s="73">
        <f t="shared" ref="C24:C26" si="7">1</f>
        <v>1</v>
      </c>
      <c r="D24" s="59"/>
      <c r="E24" s="73"/>
      <c r="F24" s="73">
        <v>2.0</v>
      </c>
      <c r="G24" s="74">
        <f t="shared" si="1"/>
        <v>0.5</v>
      </c>
      <c r="H24" s="77">
        <f t="shared" si="2"/>
        <v>1.5</v>
      </c>
    </row>
    <row r="25">
      <c r="A25" s="63" t="s">
        <v>70</v>
      </c>
      <c r="B25" s="76" t="s">
        <v>71</v>
      </c>
      <c r="C25" s="73">
        <f t="shared" si="7"/>
        <v>1</v>
      </c>
      <c r="D25" s="60"/>
      <c r="E25" s="73">
        <v>3.0</v>
      </c>
      <c r="F25" s="78"/>
      <c r="G25" s="74">
        <f t="shared" si="1"/>
        <v>2</v>
      </c>
      <c r="H25" s="77">
        <f t="shared" si="2"/>
        <v>3</v>
      </c>
    </row>
    <row r="26">
      <c r="A26" s="63" t="s">
        <v>72</v>
      </c>
      <c r="B26" s="76" t="s">
        <v>73</v>
      </c>
      <c r="C26" s="73">
        <f t="shared" si="7"/>
        <v>1</v>
      </c>
      <c r="D26" s="59">
        <v>1.0</v>
      </c>
      <c r="E26" s="73">
        <v>3.0</v>
      </c>
      <c r="F26" s="73"/>
      <c r="G26" s="74">
        <f t="shared" si="1"/>
        <v>2</v>
      </c>
      <c r="H26" s="77">
        <f t="shared" si="2"/>
        <v>4</v>
      </c>
    </row>
    <row r="27">
      <c r="A27" s="63" t="s">
        <v>74</v>
      </c>
      <c r="B27" s="76" t="s">
        <v>75</v>
      </c>
      <c r="C27" s="73">
        <f>0</f>
        <v>0</v>
      </c>
      <c r="D27" s="60"/>
      <c r="E27" s="73"/>
      <c r="F27" s="78"/>
      <c r="G27" s="74">
        <f t="shared" si="1"/>
        <v>0</v>
      </c>
      <c r="H27" s="77">
        <f t="shared" si="2"/>
        <v>0</v>
      </c>
    </row>
    <row r="28">
      <c r="A28" s="63" t="s">
        <v>76</v>
      </c>
      <c r="B28" s="76" t="s">
        <v>77</v>
      </c>
      <c r="C28" s="73">
        <f>1</f>
        <v>1</v>
      </c>
      <c r="D28" s="59"/>
      <c r="E28" s="73"/>
      <c r="F28" s="78"/>
      <c r="G28" s="74">
        <f t="shared" si="1"/>
        <v>0</v>
      </c>
      <c r="H28" s="77">
        <f t="shared" si="2"/>
        <v>1</v>
      </c>
    </row>
    <row r="29">
      <c r="A29" s="63" t="s">
        <v>78</v>
      </c>
      <c r="B29" s="76" t="s">
        <v>79</v>
      </c>
      <c r="C29" s="73">
        <f t="shared" ref="C29:C31" si="8">0</f>
        <v>0</v>
      </c>
      <c r="D29" s="60"/>
      <c r="E29" s="78"/>
      <c r="F29" s="78"/>
      <c r="G29" s="74">
        <f t="shared" si="1"/>
        <v>0</v>
      </c>
      <c r="H29" s="77">
        <f t="shared" si="2"/>
        <v>0</v>
      </c>
    </row>
    <row r="30">
      <c r="A30" s="63" t="s">
        <v>80</v>
      </c>
      <c r="B30" s="76" t="s">
        <v>81</v>
      </c>
      <c r="C30" s="73">
        <f t="shared" si="8"/>
        <v>0</v>
      </c>
      <c r="D30" s="60"/>
      <c r="E30" s="78"/>
      <c r="F30" s="78"/>
      <c r="G30" s="74">
        <f t="shared" si="1"/>
        <v>0</v>
      </c>
      <c r="H30" s="77">
        <f t="shared" si="2"/>
        <v>0</v>
      </c>
    </row>
    <row r="31">
      <c r="A31" s="63" t="s">
        <v>82</v>
      </c>
      <c r="B31" s="76" t="s">
        <v>83</v>
      </c>
      <c r="C31" s="73">
        <f t="shared" si="8"/>
        <v>0</v>
      </c>
      <c r="D31" s="60"/>
      <c r="E31" s="78"/>
      <c r="F31" s="78"/>
      <c r="G31" s="74">
        <f t="shared" si="1"/>
        <v>0</v>
      </c>
      <c r="H31" s="77">
        <f t="shared" si="2"/>
        <v>0</v>
      </c>
    </row>
    <row r="32">
      <c r="A32" s="63" t="s">
        <v>84</v>
      </c>
      <c r="B32" s="76" t="s">
        <v>85</v>
      </c>
      <c r="C32" s="73">
        <f t="shared" ref="C32:C33" si="9">1</f>
        <v>1</v>
      </c>
      <c r="D32" s="73">
        <v>1.0</v>
      </c>
      <c r="E32" s="73">
        <v>1.0</v>
      </c>
      <c r="F32" s="73">
        <v>1.0</v>
      </c>
      <c r="G32" s="74">
        <f t="shared" si="1"/>
        <v>0.5</v>
      </c>
      <c r="H32" s="77">
        <f t="shared" si="2"/>
        <v>2.5</v>
      </c>
    </row>
    <row r="33">
      <c r="A33" s="63" t="s">
        <v>86</v>
      </c>
      <c r="B33" s="76" t="s">
        <v>87</v>
      </c>
      <c r="C33" s="73">
        <f t="shared" si="9"/>
        <v>1</v>
      </c>
      <c r="D33" s="59"/>
      <c r="E33" s="73">
        <v>2.0</v>
      </c>
      <c r="F33" s="78"/>
      <c r="G33" s="74">
        <f t="shared" si="1"/>
        <v>1</v>
      </c>
      <c r="H33" s="77">
        <f t="shared" si="2"/>
        <v>2</v>
      </c>
    </row>
    <row r="34">
      <c r="A34" s="63" t="s">
        <v>88</v>
      </c>
      <c r="B34" s="76" t="s">
        <v>89</v>
      </c>
      <c r="C34" s="73">
        <v>1.0</v>
      </c>
      <c r="D34" s="59">
        <v>1.0</v>
      </c>
      <c r="E34" s="73">
        <v>2.0</v>
      </c>
      <c r="F34" s="78"/>
      <c r="G34" s="74">
        <f t="shared" si="1"/>
        <v>1</v>
      </c>
      <c r="H34" s="77">
        <f t="shared" si="2"/>
        <v>3</v>
      </c>
    </row>
    <row r="35">
      <c r="A35" s="63" t="s">
        <v>90</v>
      </c>
      <c r="B35" s="76" t="s">
        <v>91</v>
      </c>
      <c r="C35" s="73">
        <f>0</f>
        <v>0</v>
      </c>
      <c r="D35" s="60"/>
      <c r="E35" s="78"/>
      <c r="F35" s="78"/>
      <c r="G35" s="74">
        <f t="shared" si="1"/>
        <v>0</v>
      </c>
      <c r="H35" s="77">
        <f t="shared" si="2"/>
        <v>0</v>
      </c>
    </row>
    <row r="36">
      <c r="A36" s="63" t="s">
        <v>92</v>
      </c>
      <c r="B36" s="63" t="s">
        <v>93</v>
      </c>
      <c r="C36" s="73">
        <f>1</f>
        <v>1</v>
      </c>
      <c r="D36" s="73">
        <v>1.0</v>
      </c>
      <c r="E36" s="73"/>
      <c r="F36" s="78"/>
      <c r="G36" s="79">
        <f t="shared" si="1"/>
        <v>0</v>
      </c>
      <c r="H36" s="80">
        <f t="shared" si="2"/>
        <v>2</v>
      </c>
    </row>
    <row r="37">
      <c r="A37" s="81"/>
      <c r="B37" s="81"/>
      <c r="C37" s="78"/>
      <c r="D37" s="60"/>
      <c r="E37" s="78"/>
      <c r="F37" s="78"/>
      <c r="G37" s="78"/>
      <c r="H37" s="78"/>
    </row>
    <row r="38">
      <c r="A38" s="60"/>
      <c r="B38" s="60"/>
      <c r="C38" s="60"/>
      <c r="D38" s="60"/>
      <c r="E38" s="60"/>
      <c r="F38" s="60"/>
      <c r="G38" s="60"/>
      <c r="H38" s="60"/>
    </row>
    <row r="39">
      <c r="A39" s="60"/>
      <c r="B39" s="60"/>
      <c r="C39" s="60"/>
      <c r="D39" s="60"/>
      <c r="E39" s="60"/>
      <c r="F39" s="60"/>
      <c r="G39" s="60"/>
      <c r="H39" s="60"/>
    </row>
    <row r="40">
      <c r="A40" s="51"/>
      <c r="B40" s="51"/>
      <c r="C40" s="51"/>
      <c r="D40" s="60"/>
      <c r="E40" s="60"/>
      <c r="F40" s="60"/>
      <c r="G40" s="60"/>
      <c r="H40" s="60"/>
    </row>
    <row r="41">
      <c r="A41" s="82" t="s">
        <v>126</v>
      </c>
      <c r="B41" s="83"/>
      <c r="C41" s="84">
        <v>1.0</v>
      </c>
      <c r="D41" s="60"/>
      <c r="E41" s="60"/>
      <c r="F41" s="60"/>
      <c r="G41" s="60"/>
      <c r="H41" s="6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9.63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</row>
    <row r="2">
      <c r="A2" s="63" t="s">
        <v>24</v>
      </c>
      <c r="B2" s="72" t="s">
        <v>25</v>
      </c>
      <c r="C2" s="73">
        <f>0</f>
        <v>0</v>
      </c>
      <c r="D2" s="60"/>
      <c r="E2" s="78"/>
      <c r="F2" s="78"/>
      <c r="G2" s="74">
        <f t="shared" ref="G2:G36" si="1">(MAX(E2-$C$41,0)+MAX(E2+F2-$C$41,0))*0.5</f>
        <v>0</v>
      </c>
      <c r="H2" s="75">
        <f t="shared" ref="H2:H36" si="2">C2+D2+G2</f>
        <v>0</v>
      </c>
    </row>
    <row r="3">
      <c r="A3" s="63" t="s">
        <v>26</v>
      </c>
      <c r="B3" s="76" t="s">
        <v>27</v>
      </c>
      <c r="C3" s="73">
        <f>1</f>
        <v>1</v>
      </c>
      <c r="D3" s="59"/>
      <c r="E3" s="73">
        <v>2.0</v>
      </c>
      <c r="F3" s="73"/>
      <c r="G3" s="74">
        <f t="shared" si="1"/>
        <v>1</v>
      </c>
      <c r="H3" s="77">
        <f t="shared" si="2"/>
        <v>2</v>
      </c>
    </row>
    <row r="4">
      <c r="A4" s="63" t="s">
        <v>28</v>
      </c>
      <c r="B4" s="76" t="s">
        <v>29</v>
      </c>
      <c r="C4" s="73">
        <f t="shared" ref="C4:C5" si="3">0</f>
        <v>0</v>
      </c>
      <c r="D4" s="60"/>
      <c r="E4" s="73"/>
      <c r="F4" s="73">
        <v>3.0</v>
      </c>
      <c r="G4" s="74">
        <f t="shared" si="1"/>
        <v>1</v>
      </c>
      <c r="H4" s="77">
        <f t="shared" si="2"/>
        <v>1</v>
      </c>
    </row>
    <row r="5">
      <c r="A5" s="63" t="s">
        <v>30</v>
      </c>
      <c r="B5" s="76" t="s">
        <v>31</v>
      </c>
      <c r="C5" s="73">
        <f t="shared" si="3"/>
        <v>0</v>
      </c>
      <c r="D5" s="78"/>
      <c r="E5" s="78"/>
      <c r="F5" s="78"/>
      <c r="G5" s="74">
        <f t="shared" si="1"/>
        <v>0</v>
      </c>
      <c r="H5" s="77">
        <f t="shared" si="2"/>
        <v>0</v>
      </c>
    </row>
    <row r="6">
      <c r="A6" s="8" t="s">
        <v>118</v>
      </c>
      <c r="B6" s="76" t="s">
        <v>33</v>
      </c>
      <c r="C6" s="65">
        <f t="shared" ref="C6:C13" si="4">1</f>
        <v>1</v>
      </c>
      <c r="E6" s="22">
        <v>2.0</v>
      </c>
      <c r="F6" s="22">
        <v>1.0</v>
      </c>
      <c r="G6" s="74">
        <f t="shared" si="1"/>
        <v>1.5</v>
      </c>
      <c r="H6" s="77">
        <f t="shared" si="2"/>
        <v>2.5</v>
      </c>
    </row>
    <row r="7">
      <c r="A7" s="63" t="s">
        <v>34</v>
      </c>
      <c r="B7" s="76" t="s">
        <v>35</v>
      </c>
      <c r="C7" s="73">
        <f t="shared" si="4"/>
        <v>1</v>
      </c>
      <c r="D7" s="73"/>
      <c r="E7" s="73">
        <v>3.0</v>
      </c>
      <c r="F7" s="73">
        <v>1.0</v>
      </c>
      <c r="G7" s="74">
        <f t="shared" si="1"/>
        <v>2.5</v>
      </c>
      <c r="H7" s="77">
        <f t="shared" si="2"/>
        <v>3.5</v>
      </c>
    </row>
    <row r="8">
      <c r="A8" s="63" t="s">
        <v>36</v>
      </c>
      <c r="B8" s="76" t="s">
        <v>37</v>
      </c>
      <c r="C8" s="73">
        <f t="shared" si="4"/>
        <v>1</v>
      </c>
      <c r="D8" s="60"/>
      <c r="E8" s="73">
        <v>2.0</v>
      </c>
      <c r="F8" s="73">
        <v>1.0</v>
      </c>
      <c r="G8" s="74">
        <f t="shared" si="1"/>
        <v>1.5</v>
      </c>
      <c r="H8" s="77">
        <f t="shared" si="2"/>
        <v>2.5</v>
      </c>
    </row>
    <row r="9">
      <c r="A9" s="63" t="s">
        <v>38</v>
      </c>
      <c r="B9" s="76" t="s">
        <v>39</v>
      </c>
      <c r="C9" s="73">
        <f t="shared" si="4"/>
        <v>1</v>
      </c>
      <c r="D9" s="73">
        <v>1.0</v>
      </c>
      <c r="E9" s="73">
        <v>4.0</v>
      </c>
      <c r="F9" s="78"/>
      <c r="G9" s="74">
        <f t="shared" si="1"/>
        <v>3</v>
      </c>
      <c r="H9" s="77">
        <f t="shared" si="2"/>
        <v>5</v>
      </c>
    </row>
    <row r="10">
      <c r="A10" s="63" t="s">
        <v>40</v>
      </c>
      <c r="B10" s="76" t="s">
        <v>41</v>
      </c>
      <c r="C10" s="73">
        <f t="shared" si="4"/>
        <v>1</v>
      </c>
      <c r="D10" s="60"/>
      <c r="E10" s="73">
        <v>2.0</v>
      </c>
      <c r="F10" s="73"/>
      <c r="G10" s="74">
        <f t="shared" si="1"/>
        <v>1</v>
      </c>
      <c r="H10" s="77">
        <f t="shared" si="2"/>
        <v>2</v>
      </c>
    </row>
    <row r="11">
      <c r="A11" s="63" t="s">
        <v>42</v>
      </c>
      <c r="B11" s="76" t="s">
        <v>43</v>
      </c>
      <c r="C11" s="73">
        <f t="shared" si="4"/>
        <v>1</v>
      </c>
      <c r="D11" s="60"/>
      <c r="E11" s="73">
        <v>1.0</v>
      </c>
      <c r="F11" s="73">
        <v>2.0</v>
      </c>
      <c r="G11" s="74">
        <f t="shared" si="1"/>
        <v>1</v>
      </c>
      <c r="H11" s="77">
        <f t="shared" si="2"/>
        <v>2</v>
      </c>
    </row>
    <row r="12">
      <c r="A12" s="63" t="s">
        <v>44</v>
      </c>
      <c r="B12" s="76" t="s">
        <v>45</v>
      </c>
      <c r="C12" s="73">
        <f t="shared" si="4"/>
        <v>1</v>
      </c>
      <c r="D12" s="60"/>
      <c r="E12" s="73">
        <v>3.0</v>
      </c>
      <c r="F12" s="78"/>
      <c r="G12" s="74">
        <f t="shared" si="1"/>
        <v>2</v>
      </c>
      <c r="H12" s="77">
        <f t="shared" si="2"/>
        <v>3</v>
      </c>
    </row>
    <row r="13">
      <c r="A13" s="63" t="s">
        <v>46</v>
      </c>
      <c r="B13" s="76" t="s">
        <v>47</v>
      </c>
      <c r="C13" s="73">
        <f t="shared" si="4"/>
        <v>1</v>
      </c>
      <c r="D13" s="60"/>
      <c r="E13" s="73">
        <v>1.0</v>
      </c>
      <c r="F13" s="73">
        <v>2.0</v>
      </c>
      <c r="G13" s="74">
        <f t="shared" si="1"/>
        <v>1</v>
      </c>
      <c r="H13" s="77">
        <f t="shared" si="2"/>
        <v>2</v>
      </c>
    </row>
    <row r="14">
      <c r="A14" s="63" t="s">
        <v>48</v>
      </c>
      <c r="B14" s="76" t="s">
        <v>49</v>
      </c>
      <c r="C14" s="73">
        <f>0</f>
        <v>0</v>
      </c>
      <c r="D14" s="60"/>
      <c r="E14" s="73"/>
      <c r="F14" s="73">
        <v>5.0</v>
      </c>
      <c r="G14" s="74">
        <f t="shared" si="1"/>
        <v>2</v>
      </c>
      <c r="H14" s="77">
        <f t="shared" si="2"/>
        <v>2</v>
      </c>
    </row>
    <row r="15">
      <c r="A15" s="63" t="s">
        <v>50</v>
      </c>
      <c r="B15" s="76" t="s">
        <v>51</v>
      </c>
      <c r="C15" s="73">
        <v>1.0</v>
      </c>
      <c r="D15" s="59"/>
      <c r="E15" s="73">
        <v>4.0</v>
      </c>
      <c r="F15" s="73">
        <v>1.0</v>
      </c>
      <c r="G15" s="74">
        <f t="shared" si="1"/>
        <v>3.5</v>
      </c>
      <c r="H15" s="77">
        <f t="shared" si="2"/>
        <v>4.5</v>
      </c>
    </row>
    <row r="16">
      <c r="A16" s="63" t="s">
        <v>52</v>
      </c>
      <c r="B16" s="76" t="s">
        <v>53</v>
      </c>
      <c r="C16" s="73">
        <f t="shared" ref="C16:C17" si="5">1</f>
        <v>1</v>
      </c>
      <c r="D16" s="60"/>
      <c r="E16" s="73">
        <v>3.0</v>
      </c>
      <c r="F16" s="73">
        <v>2.0</v>
      </c>
      <c r="G16" s="74">
        <f t="shared" si="1"/>
        <v>3</v>
      </c>
      <c r="H16" s="77">
        <f t="shared" si="2"/>
        <v>4</v>
      </c>
    </row>
    <row r="17">
      <c r="A17" s="63" t="s">
        <v>54</v>
      </c>
      <c r="B17" s="76" t="s">
        <v>55</v>
      </c>
      <c r="C17" s="73">
        <f t="shared" si="5"/>
        <v>1</v>
      </c>
      <c r="D17" s="60"/>
      <c r="E17" s="73">
        <v>1.0</v>
      </c>
      <c r="F17" s="73">
        <v>2.0</v>
      </c>
      <c r="G17" s="74">
        <f t="shared" si="1"/>
        <v>1</v>
      </c>
      <c r="H17" s="77">
        <f t="shared" si="2"/>
        <v>2</v>
      </c>
    </row>
    <row r="18">
      <c r="A18" s="63" t="s">
        <v>56</v>
      </c>
      <c r="B18" s="76" t="s">
        <v>57</v>
      </c>
      <c r="C18" s="73">
        <f>0</f>
        <v>0</v>
      </c>
      <c r="D18" s="60"/>
      <c r="E18" s="78"/>
      <c r="F18" s="78"/>
      <c r="G18" s="74">
        <f t="shared" si="1"/>
        <v>0</v>
      </c>
      <c r="H18" s="77">
        <f t="shared" si="2"/>
        <v>0</v>
      </c>
    </row>
    <row r="19">
      <c r="A19" s="63" t="s">
        <v>58</v>
      </c>
      <c r="B19" s="76" t="s">
        <v>59</v>
      </c>
      <c r="C19" s="73">
        <f t="shared" ref="C19:C22" si="6">1</f>
        <v>1</v>
      </c>
      <c r="D19" s="60"/>
      <c r="E19" s="73">
        <v>1.0</v>
      </c>
      <c r="F19" s="78"/>
      <c r="G19" s="74">
        <f t="shared" si="1"/>
        <v>0</v>
      </c>
      <c r="H19" s="77">
        <f t="shared" si="2"/>
        <v>1</v>
      </c>
    </row>
    <row r="20">
      <c r="A20" s="63" t="s">
        <v>60</v>
      </c>
      <c r="B20" s="76" t="s">
        <v>61</v>
      </c>
      <c r="C20" s="73">
        <f t="shared" si="6"/>
        <v>1</v>
      </c>
      <c r="D20" s="60"/>
      <c r="E20" s="73">
        <v>3.0</v>
      </c>
      <c r="F20" s="78"/>
      <c r="G20" s="74">
        <f t="shared" si="1"/>
        <v>2</v>
      </c>
      <c r="H20" s="77">
        <f t="shared" si="2"/>
        <v>3</v>
      </c>
    </row>
    <row r="21">
      <c r="A21" s="63" t="s">
        <v>62</v>
      </c>
      <c r="B21" s="76" t="s">
        <v>63</v>
      </c>
      <c r="C21" s="73">
        <f t="shared" si="6"/>
        <v>1</v>
      </c>
      <c r="D21" s="59"/>
      <c r="E21" s="73">
        <v>3.0</v>
      </c>
      <c r="F21" s="73"/>
      <c r="G21" s="74">
        <f t="shared" si="1"/>
        <v>2</v>
      </c>
      <c r="H21" s="77">
        <f t="shared" si="2"/>
        <v>3</v>
      </c>
    </row>
    <row r="22">
      <c r="A22" s="63" t="s">
        <v>64</v>
      </c>
      <c r="B22" s="76" t="s">
        <v>65</v>
      </c>
      <c r="C22" s="73">
        <f t="shared" si="6"/>
        <v>1</v>
      </c>
      <c r="D22" s="59"/>
      <c r="E22" s="73">
        <v>3.0</v>
      </c>
      <c r="F22" s="73"/>
      <c r="G22" s="74">
        <f t="shared" si="1"/>
        <v>2</v>
      </c>
      <c r="H22" s="77">
        <f t="shared" si="2"/>
        <v>3</v>
      </c>
    </row>
    <row r="23">
      <c r="A23" s="63" t="s">
        <v>66</v>
      </c>
      <c r="B23" s="72" t="s">
        <v>67</v>
      </c>
      <c r="C23" s="73">
        <f>0</f>
        <v>0</v>
      </c>
      <c r="D23" s="60"/>
      <c r="E23" s="73"/>
      <c r="F23" s="73"/>
      <c r="G23" s="74">
        <f t="shared" si="1"/>
        <v>0</v>
      </c>
      <c r="H23" s="77">
        <f t="shared" si="2"/>
        <v>0</v>
      </c>
    </row>
    <row r="24">
      <c r="A24" s="63" t="s">
        <v>68</v>
      </c>
      <c r="B24" s="76" t="s">
        <v>69</v>
      </c>
      <c r="C24" s="73">
        <f t="shared" ref="C24:C25" si="7">1</f>
        <v>1</v>
      </c>
      <c r="D24" s="59"/>
      <c r="E24" s="73">
        <v>2.0</v>
      </c>
      <c r="F24" s="73">
        <v>1.0</v>
      </c>
      <c r="G24" s="74">
        <f t="shared" si="1"/>
        <v>1.5</v>
      </c>
      <c r="H24" s="77">
        <f t="shared" si="2"/>
        <v>2.5</v>
      </c>
    </row>
    <row r="25">
      <c r="A25" s="63" t="s">
        <v>70</v>
      </c>
      <c r="B25" s="76" t="s">
        <v>71</v>
      </c>
      <c r="C25" s="73">
        <f t="shared" si="7"/>
        <v>1</v>
      </c>
      <c r="D25" s="60"/>
      <c r="E25" s="73">
        <v>5.0</v>
      </c>
      <c r="F25" s="78"/>
      <c r="G25" s="74">
        <f t="shared" si="1"/>
        <v>4</v>
      </c>
      <c r="H25" s="77">
        <f t="shared" si="2"/>
        <v>5</v>
      </c>
    </row>
    <row r="26">
      <c r="A26" s="63" t="s">
        <v>72</v>
      </c>
      <c r="B26" s="76" t="s">
        <v>73</v>
      </c>
      <c r="C26" s="73">
        <v>1.0</v>
      </c>
      <c r="D26" s="59"/>
      <c r="E26" s="73">
        <v>5.0</v>
      </c>
      <c r="F26" s="73"/>
      <c r="G26" s="74">
        <f t="shared" si="1"/>
        <v>4</v>
      </c>
      <c r="H26" s="77">
        <f t="shared" si="2"/>
        <v>5</v>
      </c>
    </row>
    <row r="27">
      <c r="A27" s="63" t="s">
        <v>74</v>
      </c>
      <c r="B27" s="76" t="s">
        <v>75</v>
      </c>
      <c r="C27" s="73">
        <v>1.0</v>
      </c>
      <c r="D27" s="60"/>
      <c r="E27" s="73">
        <v>3.0</v>
      </c>
      <c r="F27" s="73">
        <v>2.0</v>
      </c>
      <c r="G27" s="74">
        <f t="shared" si="1"/>
        <v>3</v>
      </c>
      <c r="H27" s="77">
        <f t="shared" si="2"/>
        <v>4</v>
      </c>
    </row>
    <row r="28">
      <c r="A28" s="63" t="s">
        <v>76</v>
      </c>
      <c r="B28" s="76" t="s">
        <v>77</v>
      </c>
      <c r="C28" s="73">
        <f>1</f>
        <v>1</v>
      </c>
      <c r="D28" s="59"/>
      <c r="E28" s="73">
        <v>2.0</v>
      </c>
      <c r="F28" s="73">
        <v>1.0</v>
      </c>
      <c r="G28" s="74">
        <f t="shared" si="1"/>
        <v>1.5</v>
      </c>
      <c r="H28" s="77">
        <f t="shared" si="2"/>
        <v>2.5</v>
      </c>
    </row>
    <row r="29">
      <c r="A29" s="63" t="s">
        <v>78</v>
      </c>
      <c r="B29" s="76" t="s">
        <v>79</v>
      </c>
      <c r="C29" s="73">
        <f t="shared" ref="C29:C31" si="8">0</f>
        <v>0</v>
      </c>
      <c r="D29" s="60"/>
      <c r="E29" s="78"/>
      <c r="F29" s="78"/>
      <c r="G29" s="74">
        <f t="shared" si="1"/>
        <v>0</v>
      </c>
      <c r="H29" s="77">
        <f t="shared" si="2"/>
        <v>0</v>
      </c>
    </row>
    <row r="30">
      <c r="A30" s="63" t="s">
        <v>80</v>
      </c>
      <c r="B30" s="76" t="s">
        <v>81</v>
      </c>
      <c r="C30" s="73">
        <f t="shared" si="8"/>
        <v>0</v>
      </c>
      <c r="D30" s="60"/>
      <c r="E30" s="78"/>
      <c r="F30" s="78"/>
      <c r="G30" s="74">
        <f t="shared" si="1"/>
        <v>0</v>
      </c>
      <c r="H30" s="77">
        <f t="shared" si="2"/>
        <v>0</v>
      </c>
    </row>
    <row r="31">
      <c r="A31" s="63" t="s">
        <v>82</v>
      </c>
      <c r="B31" s="76" t="s">
        <v>83</v>
      </c>
      <c r="C31" s="73">
        <f t="shared" si="8"/>
        <v>0</v>
      </c>
      <c r="D31" s="60"/>
      <c r="E31" s="78"/>
      <c r="F31" s="78"/>
      <c r="G31" s="74">
        <f t="shared" si="1"/>
        <v>0</v>
      </c>
      <c r="H31" s="77">
        <f t="shared" si="2"/>
        <v>0</v>
      </c>
    </row>
    <row r="32">
      <c r="A32" s="63" t="s">
        <v>84</v>
      </c>
      <c r="B32" s="76" t="s">
        <v>85</v>
      </c>
      <c r="C32" s="73">
        <f t="shared" ref="C32:C33" si="9">1</f>
        <v>1</v>
      </c>
      <c r="D32" s="73"/>
      <c r="E32" s="73">
        <v>2.0</v>
      </c>
      <c r="F32" s="73">
        <v>1.0</v>
      </c>
      <c r="G32" s="74">
        <f t="shared" si="1"/>
        <v>1.5</v>
      </c>
      <c r="H32" s="77">
        <f t="shared" si="2"/>
        <v>2.5</v>
      </c>
    </row>
    <row r="33">
      <c r="A33" s="63" t="s">
        <v>86</v>
      </c>
      <c r="B33" s="76" t="s">
        <v>87</v>
      </c>
      <c r="C33" s="73">
        <f t="shared" si="9"/>
        <v>1</v>
      </c>
      <c r="D33" s="59"/>
      <c r="E33" s="73">
        <v>2.0</v>
      </c>
      <c r="F33" s="73">
        <v>2.0</v>
      </c>
      <c r="G33" s="74">
        <f t="shared" si="1"/>
        <v>2</v>
      </c>
      <c r="H33" s="77">
        <f t="shared" si="2"/>
        <v>3</v>
      </c>
    </row>
    <row r="34">
      <c r="A34" s="63" t="s">
        <v>88</v>
      </c>
      <c r="B34" s="76" t="s">
        <v>89</v>
      </c>
      <c r="C34" s="73">
        <v>1.0</v>
      </c>
      <c r="D34" s="59"/>
      <c r="E34" s="73">
        <v>3.0</v>
      </c>
      <c r="F34" s="78"/>
      <c r="G34" s="74">
        <f t="shared" si="1"/>
        <v>2</v>
      </c>
      <c r="H34" s="77">
        <f t="shared" si="2"/>
        <v>3</v>
      </c>
    </row>
    <row r="35">
      <c r="A35" s="63" t="s">
        <v>90</v>
      </c>
      <c r="B35" s="76" t="s">
        <v>91</v>
      </c>
      <c r="C35" s="73">
        <v>0.0</v>
      </c>
      <c r="D35" s="60"/>
      <c r="E35" s="78"/>
      <c r="F35" s="78"/>
      <c r="G35" s="74">
        <f t="shared" si="1"/>
        <v>0</v>
      </c>
      <c r="H35" s="77">
        <f t="shared" si="2"/>
        <v>0</v>
      </c>
    </row>
    <row r="36">
      <c r="A36" s="63" t="s">
        <v>92</v>
      </c>
      <c r="B36" s="63" t="s">
        <v>93</v>
      </c>
      <c r="C36" s="73">
        <f>1</f>
        <v>1</v>
      </c>
      <c r="D36" s="73"/>
      <c r="E36" s="73">
        <v>3.0</v>
      </c>
      <c r="F36" s="78"/>
      <c r="G36" s="79">
        <f t="shared" si="1"/>
        <v>2</v>
      </c>
      <c r="H36" s="80">
        <f t="shared" si="2"/>
        <v>3</v>
      </c>
    </row>
    <row r="37">
      <c r="A37" s="81"/>
      <c r="B37" s="81"/>
      <c r="C37" s="78"/>
      <c r="D37" s="60"/>
      <c r="E37" s="78"/>
      <c r="F37" s="78"/>
      <c r="G37" s="78"/>
      <c r="H37" s="78"/>
    </row>
    <row r="38">
      <c r="A38" s="60"/>
      <c r="B38" s="60"/>
      <c r="C38" s="60"/>
      <c r="D38" s="60"/>
      <c r="E38" s="60"/>
      <c r="F38" s="60"/>
      <c r="G38" s="60"/>
      <c r="H38" s="60"/>
    </row>
    <row r="39">
      <c r="A39" s="60"/>
      <c r="B39" s="60"/>
      <c r="C39" s="60"/>
      <c r="D39" s="60"/>
      <c r="E39" s="60"/>
      <c r="F39" s="60"/>
      <c r="G39" s="60"/>
      <c r="H39" s="60"/>
    </row>
    <row r="40">
      <c r="A40" s="51"/>
      <c r="B40" s="51"/>
      <c r="C40" s="51"/>
      <c r="D40" s="60"/>
      <c r="E40" s="60"/>
      <c r="F40" s="60"/>
      <c r="G40" s="60"/>
      <c r="H40" s="60"/>
    </row>
    <row r="41">
      <c r="A41" s="82" t="s">
        <v>126</v>
      </c>
      <c r="B41" s="83"/>
      <c r="C41" s="84">
        <v>1.0</v>
      </c>
      <c r="D41" s="60"/>
      <c r="E41" s="60"/>
      <c r="F41" s="60"/>
      <c r="G41" s="60"/>
      <c r="H41" s="6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9.63"/>
  </cols>
  <sheetData>
    <row r="1">
      <c r="A1" s="51"/>
      <c r="B1" s="68" t="s">
        <v>1</v>
      </c>
      <c r="C1" s="69" t="s">
        <v>120</v>
      </c>
      <c r="D1" s="69" t="s">
        <v>121</v>
      </c>
      <c r="E1" s="69" t="s">
        <v>122</v>
      </c>
      <c r="F1" s="70" t="s">
        <v>123</v>
      </c>
      <c r="G1" s="71" t="s">
        <v>124</v>
      </c>
      <c r="H1" s="71" t="s">
        <v>125</v>
      </c>
    </row>
    <row r="2">
      <c r="A2" s="63" t="s">
        <v>24</v>
      </c>
      <c r="B2" s="72" t="s">
        <v>25</v>
      </c>
      <c r="C2" s="73">
        <f>0</f>
        <v>0</v>
      </c>
      <c r="D2" s="60"/>
      <c r="E2" s="78"/>
      <c r="F2" s="78"/>
      <c r="G2" s="74">
        <f t="shared" ref="G2:G36" si="2">(MAX(E2-$C$41,0)+MAX(E2+F2-$C$41,0))*0.5</f>
        <v>0</v>
      </c>
      <c r="H2" s="75">
        <f t="shared" ref="H2:H36" si="3">C2+D2+G2</f>
        <v>0</v>
      </c>
    </row>
    <row r="3">
      <c r="A3" s="63" t="s">
        <v>26</v>
      </c>
      <c r="B3" s="76" t="s">
        <v>27</v>
      </c>
      <c r="C3" s="73">
        <f t="shared" ref="C3:D3" si="1">1</f>
        <v>1</v>
      </c>
      <c r="D3" s="59">
        <f t="shared" si="1"/>
        <v>1</v>
      </c>
      <c r="E3" s="73">
        <v>3.0</v>
      </c>
      <c r="F3" s="73">
        <v>3.0</v>
      </c>
      <c r="G3" s="74">
        <f t="shared" si="2"/>
        <v>2.5</v>
      </c>
      <c r="H3" s="77">
        <f t="shared" si="3"/>
        <v>4.5</v>
      </c>
    </row>
    <row r="4">
      <c r="A4" s="63" t="s">
        <v>28</v>
      </c>
      <c r="B4" s="76" t="s">
        <v>29</v>
      </c>
      <c r="C4" s="73">
        <f>1</f>
        <v>1</v>
      </c>
      <c r="D4" s="59">
        <v>1.0</v>
      </c>
      <c r="E4" s="73">
        <v>3.0</v>
      </c>
      <c r="F4" s="73">
        <v>1.0</v>
      </c>
      <c r="G4" s="74">
        <f t="shared" si="2"/>
        <v>1.5</v>
      </c>
      <c r="H4" s="77">
        <f t="shared" si="3"/>
        <v>3.5</v>
      </c>
    </row>
    <row r="5">
      <c r="A5" s="63" t="s">
        <v>30</v>
      </c>
      <c r="B5" s="76" t="s">
        <v>31</v>
      </c>
      <c r="C5" s="73">
        <f>0</f>
        <v>0</v>
      </c>
      <c r="D5" s="78"/>
      <c r="E5" s="78"/>
      <c r="F5" s="78"/>
      <c r="G5" s="74">
        <f t="shared" si="2"/>
        <v>0</v>
      </c>
      <c r="H5" s="77">
        <f t="shared" si="3"/>
        <v>0</v>
      </c>
    </row>
    <row r="6">
      <c r="A6" s="8" t="s">
        <v>118</v>
      </c>
      <c r="B6" s="76" t="s">
        <v>33</v>
      </c>
      <c r="C6" s="65">
        <f t="shared" ref="C6:C8" si="4">1</f>
        <v>1</v>
      </c>
      <c r="E6" s="22">
        <v>3.0</v>
      </c>
      <c r="F6" s="22">
        <v>1.0</v>
      </c>
      <c r="G6" s="74">
        <f t="shared" si="2"/>
        <v>1.5</v>
      </c>
      <c r="H6" s="77">
        <f t="shared" si="3"/>
        <v>2.5</v>
      </c>
    </row>
    <row r="7">
      <c r="A7" s="63" t="s">
        <v>34</v>
      </c>
      <c r="B7" s="76" t="s">
        <v>35</v>
      </c>
      <c r="C7" s="73">
        <f t="shared" si="4"/>
        <v>1</v>
      </c>
      <c r="D7" s="73">
        <f>1</f>
        <v>1</v>
      </c>
      <c r="E7" s="73">
        <v>3.0</v>
      </c>
      <c r="F7" s="78"/>
      <c r="G7" s="74">
        <f t="shared" si="2"/>
        <v>1</v>
      </c>
      <c r="H7" s="77">
        <f t="shared" si="3"/>
        <v>3</v>
      </c>
    </row>
    <row r="8">
      <c r="A8" s="63" t="s">
        <v>36</v>
      </c>
      <c r="B8" s="76" t="s">
        <v>37</v>
      </c>
      <c r="C8" s="73">
        <f t="shared" si="4"/>
        <v>1</v>
      </c>
      <c r="D8" s="60"/>
      <c r="E8" s="73">
        <v>3.0</v>
      </c>
      <c r="F8" s="73">
        <v>1.0</v>
      </c>
      <c r="G8" s="74">
        <f t="shared" si="2"/>
        <v>1.5</v>
      </c>
      <c r="H8" s="77">
        <f t="shared" si="3"/>
        <v>2.5</v>
      </c>
    </row>
    <row r="9">
      <c r="A9" s="63" t="s">
        <v>38</v>
      </c>
      <c r="B9" s="76" t="s">
        <v>39</v>
      </c>
      <c r="C9" s="73">
        <f>0</f>
        <v>0</v>
      </c>
      <c r="D9" s="73"/>
      <c r="E9" s="73"/>
      <c r="F9" s="78"/>
      <c r="G9" s="74">
        <f t="shared" si="2"/>
        <v>0</v>
      </c>
      <c r="H9" s="77">
        <f t="shared" si="3"/>
        <v>0</v>
      </c>
    </row>
    <row r="10">
      <c r="A10" s="63" t="s">
        <v>40</v>
      </c>
      <c r="B10" s="76" t="s">
        <v>41</v>
      </c>
      <c r="C10" s="73">
        <f t="shared" ref="C10:C12" si="5">1</f>
        <v>1</v>
      </c>
      <c r="D10" s="60"/>
      <c r="E10" s="73">
        <v>6.0</v>
      </c>
      <c r="F10" s="73"/>
      <c r="G10" s="74">
        <f t="shared" si="2"/>
        <v>4</v>
      </c>
      <c r="H10" s="77">
        <f t="shared" si="3"/>
        <v>5</v>
      </c>
    </row>
    <row r="11">
      <c r="A11" s="63" t="s">
        <v>42</v>
      </c>
      <c r="B11" s="76" t="s">
        <v>43</v>
      </c>
      <c r="C11" s="73">
        <f t="shared" si="5"/>
        <v>1</v>
      </c>
      <c r="D11" s="60">
        <f>2</f>
        <v>2</v>
      </c>
      <c r="E11" s="73">
        <v>3.0</v>
      </c>
      <c r="F11" s="73">
        <v>2.0</v>
      </c>
      <c r="G11" s="74">
        <f t="shared" si="2"/>
        <v>2</v>
      </c>
      <c r="H11" s="77">
        <f t="shared" si="3"/>
        <v>5</v>
      </c>
    </row>
    <row r="12">
      <c r="A12" s="63" t="s">
        <v>44</v>
      </c>
      <c r="B12" s="76" t="s">
        <v>45</v>
      </c>
      <c r="C12" s="73">
        <f t="shared" si="5"/>
        <v>1</v>
      </c>
      <c r="D12" s="60">
        <f>1</f>
        <v>1</v>
      </c>
      <c r="E12" s="73">
        <v>4.0</v>
      </c>
      <c r="F12" s="78"/>
      <c r="G12" s="74">
        <f t="shared" si="2"/>
        <v>2</v>
      </c>
      <c r="H12" s="77">
        <f t="shared" si="3"/>
        <v>4</v>
      </c>
    </row>
    <row r="13">
      <c r="A13" s="63" t="s">
        <v>46</v>
      </c>
      <c r="B13" s="76" t="s">
        <v>47</v>
      </c>
      <c r="C13" s="73">
        <v>1.0</v>
      </c>
      <c r="D13" s="60"/>
      <c r="E13" s="73">
        <v>3.0</v>
      </c>
      <c r="F13" s="73">
        <v>1.0</v>
      </c>
      <c r="G13" s="74">
        <f t="shared" si="2"/>
        <v>1.5</v>
      </c>
      <c r="H13" s="77">
        <f t="shared" si="3"/>
        <v>2.5</v>
      </c>
    </row>
    <row r="14">
      <c r="A14" s="63" t="s">
        <v>48</v>
      </c>
      <c r="B14" s="76" t="s">
        <v>49</v>
      </c>
      <c r="C14" s="73">
        <f>0</f>
        <v>0</v>
      </c>
      <c r="D14" s="60"/>
      <c r="E14" s="73"/>
      <c r="F14" s="73">
        <v>4.0</v>
      </c>
      <c r="G14" s="74">
        <f t="shared" si="2"/>
        <v>1</v>
      </c>
      <c r="H14" s="77">
        <f t="shared" si="3"/>
        <v>1</v>
      </c>
    </row>
    <row r="15">
      <c r="A15" s="63" t="s">
        <v>50</v>
      </c>
      <c r="B15" s="76" t="s">
        <v>51</v>
      </c>
      <c r="C15" s="73">
        <f t="shared" ref="C15:C16" si="6">1</f>
        <v>1</v>
      </c>
      <c r="D15" s="59">
        <v>1.0</v>
      </c>
      <c r="E15" s="73">
        <v>3.0</v>
      </c>
      <c r="F15" s="73">
        <v>1.0</v>
      </c>
      <c r="G15" s="74">
        <f t="shared" si="2"/>
        <v>1.5</v>
      </c>
      <c r="H15" s="77">
        <f t="shared" si="3"/>
        <v>3.5</v>
      </c>
    </row>
    <row r="16">
      <c r="A16" s="63" t="s">
        <v>52</v>
      </c>
      <c r="B16" s="76" t="s">
        <v>53</v>
      </c>
      <c r="C16" s="73">
        <f t="shared" si="6"/>
        <v>1</v>
      </c>
      <c r="D16" s="60"/>
      <c r="E16" s="73">
        <v>3.0</v>
      </c>
      <c r="F16" s="73"/>
      <c r="G16" s="74">
        <f t="shared" si="2"/>
        <v>1</v>
      </c>
      <c r="H16" s="77">
        <f t="shared" si="3"/>
        <v>2</v>
      </c>
    </row>
    <row r="17">
      <c r="A17" s="63" t="s">
        <v>54</v>
      </c>
      <c r="B17" s="76" t="s">
        <v>55</v>
      </c>
      <c r="C17" s="73">
        <f t="shared" ref="C17:C18" si="7">0</f>
        <v>0</v>
      </c>
      <c r="D17" s="60"/>
      <c r="E17" s="73"/>
      <c r="F17" s="73">
        <v>6.0</v>
      </c>
      <c r="G17" s="74">
        <f t="shared" si="2"/>
        <v>2</v>
      </c>
      <c r="H17" s="77">
        <f t="shared" si="3"/>
        <v>2</v>
      </c>
    </row>
    <row r="18">
      <c r="A18" s="63" t="s">
        <v>56</v>
      </c>
      <c r="B18" s="76" t="s">
        <v>57</v>
      </c>
      <c r="C18" s="73">
        <f t="shared" si="7"/>
        <v>0</v>
      </c>
      <c r="D18" s="60"/>
      <c r="E18" s="78"/>
      <c r="F18" s="78"/>
      <c r="G18" s="74">
        <f t="shared" si="2"/>
        <v>0</v>
      </c>
      <c r="H18" s="77">
        <f t="shared" si="3"/>
        <v>0</v>
      </c>
    </row>
    <row r="19">
      <c r="A19" s="63" t="s">
        <v>58</v>
      </c>
      <c r="B19" s="76" t="s">
        <v>59</v>
      </c>
      <c r="C19" s="73">
        <f t="shared" ref="C19:D19" si="8">1</f>
        <v>1</v>
      </c>
      <c r="D19" s="60">
        <f t="shared" si="8"/>
        <v>1</v>
      </c>
      <c r="E19" s="73">
        <v>3.0</v>
      </c>
      <c r="F19" s="78"/>
      <c r="G19" s="74">
        <f t="shared" si="2"/>
        <v>1</v>
      </c>
      <c r="H19" s="77">
        <f t="shared" si="3"/>
        <v>3</v>
      </c>
    </row>
    <row r="20">
      <c r="A20" s="63" t="s">
        <v>60</v>
      </c>
      <c r="B20" s="76" t="s">
        <v>61</v>
      </c>
      <c r="C20" s="73">
        <f t="shared" ref="C20:C22" si="9">1</f>
        <v>1</v>
      </c>
      <c r="D20" s="59">
        <v>1.0</v>
      </c>
      <c r="E20" s="73">
        <v>4.0</v>
      </c>
      <c r="F20" s="78"/>
      <c r="G20" s="74">
        <f t="shared" si="2"/>
        <v>2</v>
      </c>
      <c r="H20" s="77">
        <f t="shared" si="3"/>
        <v>4</v>
      </c>
    </row>
    <row r="21">
      <c r="A21" s="63" t="s">
        <v>62</v>
      </c>
      <c r="B21" s="76" t="s">
        <v>63</v>
      </c>
      <c r="C21" s="73">
        <f t="shared" si="9"/>
        <v>1</v>
      </c>
      <c r="D21" s="59"/>
      <c r="E21" s="73">
        <v>4.0</v>
      </c>
      <c r="F21" s="73"/>
      <c r="G21" s="74">
        <f t="shared" si="2"/>
        <v>2</v>
      </c>
      <c r="H21" s="77">
        <f t="shared" si="3"/>
        <v>3</v>
      </c>
    </row>
    <row r="22">
      <c r="A22" s="63" t="s">
        <v>64</v>
      </c>
      <c r="B22" s="76" t="s">
        <v>65</v>
      </c>
      <c r="C22" s="73">
        <f t="shared" si="9"/>
        <v>1</v>
      </c>
      <c r="D22" s="59"/>
      <c r="E22" s="73">
        <v>4.0</v>
      </c>
      <c r="F22" s="73"/>
      <c r="G22" s="74">
        <f t="shared" si="2"/>
        <v>2</v>
      </c>
      <c r="H22" s="77">
        <f t="shared" si="3"/>
        <v>3</v>
      </c>
    </row>
    <row r="23">
      <c r="A23" s="63" t="s">
        <v>66</v>
      </c>
      <c r="B23" s="72" t="s">
        <v>67</v>
      </c>
      <c r="C23" s="73">
        <f>0</f>
        <v>0</v>
      </c>
      <c r="D23" s="60"/>
      <c r="E23" s="73"/>
      <c r="F23" s="73"/>
      <c r="G23" s="74">
        <f t="shared" si="2"/>
        <v>0</v>
      </c>
      <c r="H23" s="77">
        <f t="shared" si="3"/>
        <v>0</v>
      </c>
    </row>
    <row r="24">
      <c r="A24" s="63" t="s">
        <v>68</v>
      </c>
      <c r="B24" s="76" t="s">
        <v>69</v>
      </c>
      <c r="C24" s="73">
        <f t="shared" ref="C24:C26" si="10">1</f>
        <v>1</v>
      </c>
      <c r="D24" s="59">
        <v>1.0</v>
      </c>
      <c r="E24" s="73">
        <v>3.0</v>
      </c>
      <c r="F24" s="73"/>
      <c r="G24" s="74">
        <f t="shared" si="2"/>
        <v>1</v>
      </c>
      <c r="H24" s="77">
        <f t="shared" si="3"/>
        <v>3</v>
      </c>
    </row>
    <row r="25">
      <c r="A25" s="63" t="s">
        <v>70</v>
      </c>
      <c r="B25" s="76" t="s">
        <v>71</v>
      </c>
      <c r="C25" s="73">
        <f t="shared" si="10"/>
        <v>1</v>
      </c>
      <c r="D25" s="60"/>
      <c r="E25" s="73">
        <v>6.0</v>
      </c>
      <c r="F25" s="73">
        <v>1.0</v>
      </c>
      <c r="G25" s="74">
        <f t="shared" si="2"/>
        <v>4.5</v>
      </c>
      <c r="H25" s="77">
        <f t="shared" si="3"/>
        <v>5.5</v>
      </c>
    </row>
    <row r="26">
      <c r="A26" s="63" t="s">
        <v>72</v>
      </c>
      <c r="B26" s="76" t="s">
        <v>73</v>
      </c>
      <c r="C26" s="73">
        <f t="shared" si="10"/>
        <v>1</v>
      </c>
      <c r="D26" s="59">
        <f>1</f>
        <v>1</v>
      </c>
      <c r="E26" s="73">
        <v>3.0</v>
      </c>
      <c r="F26" s="73"/>
      <c r="G26" s="74">
        <f t="shared" si="2"/>
        <v>1</v>
      </c>
      <c r="H26" s="77">
        <f t="shared" si="3"/>
        <v>3</v>
      </c>
    </row>
    <row r="27">
      <c r="A27" s="63" t="s">
        <v>74</v>
      </c>
      <c r="B27" s="76" t="s">
        <v>75</v>
      </c>
      <c r="C27" s="73">
        <v>1.0</v>
      </c>
      <c r="D27" s="60"/>
      <c r="E27" s="73">
        <v>3.0</v>
      </c>
      <c r="F27" s="73">
        <v>3.0</v>
      </c>
      <c r="G27" s="74">
        <f t="shared" si="2"/>
        <v>2.5</v>
      </c>
      <c r="H27" s="77">
        <f t="shared" si="3"/>
        <v>3.5</v>
      </c>
    </row>
    <row r="28">
      <c r="A28" s="63" t="s">
        <v>76</v>
      </c>
      <c r="B28" s="76" t="s">
        <v>77</v>
      </c>
      <c r="C28" s="73">
        <f t="shared" ref="C28:D28" si="11">1</f>
        <v>1</v>
      </c>
      <c r="D28" s="59">
        <f t="shared" si="11"/>
        <v>1</v>
      </c>
      <c r="E28" s="73">
        <v>3.0</v>
      </c>
      <c r="F28" s="78"/>
      <c r="G28" s="74">
        <f t="shared" si="2"/>
        <v>1</v>
      </c>
      <c r="H28" s="77">
        <f t="shared" si="3"/>
        <v>3</v>
      </c>
    </row>
    <row r="29">
      <c r="A29" s="63" t="s">
        <v>78</v>
      </c>
      <c r="B29" s="76" t="s">
        <v>79</v>
      </c>
      <c r="C29" s="73">
        <f t="shared" ref="C29:C31" si="12">0</f>
        <v>0</v>
      </c>
      <c r="D29" s="60"/>
      <c r="E29" s="78"/>
      <c r="F29" s="78"/>
      <c r="G29" s="74">
        <f t="shared" si="2"/>
        <v>0</v>
      </c>
      <c r="H29" s="77">
        <f t="shared" si="3"/>
        <v>0</v>
      </c>
    </row>
    <row r="30">
      <c r="A30" s="63" t="s">
        <v>80</v>
      </c>
      <c r="B30" s="76" t="s">
        <v>81</v>
      </c>
      <c r="C30" s="73">
        <f t="shared" si="12"/>
        <v>0</v>
      </c>
      <c r="D30" s="60"/>
      <c r="E30" s="78"/>
      <c r="F30" s="78"/>
      <c r="G30" s="74">
        <f t="shared" si="2"/>
        <v>0</v>
      </c>
      <c r="H30" s="77">
        <f t="shared" si="3"/>
        <v>0</v>
      </c>
    </row>
    <row r="31">
      <c r="A31" s="63" t="s">
        <v>82</v>
      </c>
      <c r="B31" s="76" t="s">
        <v>83</v>
      </c>
      <c r="C31" s="73">
        <f t="shared" si="12"/>
        <v>0</v>
      </c>
      <c r="D31" s="60"/>
      <c r="E31" s="78"/>
      <c r="F31" s="78"/>
      <c r="G31" s="74">
        <f t="shared" si="2"/>
        <v>0</v>
      </c>
      <c r="H31" s="77">
        <f t="shared" si="3"/>
        <v>0</v>
      </c>
    </row>
    <row r="32">
      <c r="A32" s="63" t="s">
        <v>84</v>
      </c>
      <c r="B32" s="76" t="s">
        <v>85</v>
      </c>
      <c r="C32" s="73">
        <v>1.0</v>
      </c>
      <c r="D32" s="73">
        <v>1.0</v>
      </c>
      <c r="E32" s="73">
        <v>3.0</v>
      </c>
      <c r="F32" s="73"/>
      <c r="G32" s="74">
        <f t="shared" si="2"/>
        <v>1</v>
      </c>
      <c r="H32" s="77">
        <f t="shared" si="3"/>
        <v>3</v>
      </c>
    </row>
    <row r="33">
      <c r="A33" s="63" t="s">
        <v>86</v>
      </c>
      <c r="B33" s="76" t="s">
        <v>87</v>
      </c>
      <c r="C33" s="73">
        <f>1</f>
        <v>1</v>
      </c>
      <c r="D33" s="59">
        <v>1.0</v>
      </c>
      <c r="E33" s="73">
        <v>3.0</v>
      </c>
      <c r="F33" s="78"/>
      <c r="G33" s="74">
        <f t="shared" si="2"/>
        <v>1</v>
      </c>
      <c r="H33" s="77">
        <f t="shared" si="3"/>
        <v>3</v>
      </c>
    </row>
    <row r="34">
      <c r="A34" s="63" t="s">
        <v>88</v>
      </c>
      <c r="B34" s="76" t="s">
        <v>89</v>
      </c>
      <c r="C34" s="73">
        <v>1.0</v>
      </c>
      <c r="D34" s="59">
        <f>1</f>
        <v>1</v>
      </c>
      <c r="E34" s="73">
        <v>3.0</v>
      </c>
      <c r="F34" s="78"/>
      <c r="G34" s="74">
        <f t="shared" si="2"/>
        <v>1</v>
      </c>
      <c r="H34" s="77">
        <f t="shared" si="3"/>
        <v>3</v>
      </c>
    </row>
    <row r="35">
      <c r="A35" s="63" t="s">
        <v>90</v>
      </c>
      <c r="B35" s="76" t="s">
        <v>91</v>
      </c>
      <c r="C35" s="73">
        <f t="shared" ref="C35:C36" si="13">1</f>
        <v>1</v>
      </c>
      <c r="D35" s="60"/>
      <c r="E35" s="73">
        <v>3.0</v>
      </c>
      <c r="F35" s="78"/>
      <c r="G35" s="74">
        <f t="shared" si="2"/>
        <v>1</v>
      </c>
      <c r="H35" s="77">
        <f t="shared" si="3"/>
        <v>2</v>
      </c>
    </row>
    <row r="36">
      <c r="A36" s="63" t="s">
        <v>92</v>
      </c>
      <c r="B36" s="63" t="s">
        <v>93</v>
      </c>
      <c r="C36" s="73">
        <f t="shared" si="13"/>
        <v>1</v>
      </c>
      <c r="D36" s="73">
        <v>1.0</v>
      </c>
      <c r="E36" s="73">
        <v>3.0</v>
      </c>
      <c r="F36" s="78"/>
      <c r="G36" s="79">
        <f t="shared" si="2"/>
        <v>1</v>
      </c>
      <c r="H36" s="80">
        <f t="shared" si="3"/>
        <v>3</v>
      </c>
    </row>
    <row r="37">
      <c r="A37" s="81"/>
      <c r="B37" s="81"/>
      <c r="C37" s="78">
        <f>SUM(C2:C36)</f>
        <v>25</v>
      </c>
      <c r="D37" s="60"/>
      <c r="E37" s="78"/>
      <c r="F37" s="78"/>
      <c r="G37" s="78"/>
      <c r="H37" s="78"/>
    </row>
    <row r="38">
      <c r="A38" s="60"/>
      <c r="B38" s="60"/>
      <c r="C38" s="60"/>
      <c r="D38" s="60"/>
      <c r="E38" s="60"/>
      <c r="F38" s="60"/>
      <c r="G38" s="60"/>
      <c r="H38" s="60"/>
    </row>
    <row r="39">
      <c r="A39" s="60"/>
      <c r="B39" s="60"/>
      <c r="C39" s="60"/>
      <c r="D39" s="60"/>
      <c r="E39" s="60"/>
      <c r="F39" s="60"/>
      <c r="G39" s="60"/>
      <c r="H39" s="60"/>
    </row>
    <row r="40">
      <c r="A40" s="51"/>
      <c r="B40" s="51"/>
      <c r="C40" s="51"/>
      <c r="D40" s="60"/>
      <c r="E40" s="60"/>
      <c r="F40" s="60"/>
      <c r="G40" s="60"/>
      <c r="H40" s="60"/>
    </row>
    <row r="41">
      <c r="A41" s="82" t="s">
        <v>126</v>
      </c>
      <c r="B41" s="83"/>
      <c r="C41" s="84">
        <v>2.0</v>
      </c>
      <c r="D41" s="60"/>
      <c r="E41" s="60"/>
      <c r="F41" s="60"/>
      <c r="G41" s="60"/>
      <c r="H41" s="6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B1" s="85">
        <v>45388.0</v>
      </c>
      <c r="C1" s="85">
        <v>45395.0</v>
      </c>
      <c r="D1" s="85">
        <v>45400.0</v>
      </c>
      <c r="E1" s="85">
        <v>45409.0</v>
      </c>
      <c r="F1" s="85">
        <v>45423.0</v>
      </c>
      <c r="G1" s="85">
        <v>45430.0</v>
      </c>
      <c r="H1" s="85">
        <v>45437.0</v>
      </c>
      <c r="I1" s="85">
        <v>45444.0</v>
      </c>
      <c r="J1" s="85">
        <v>45458.0</v>
      </c>
      <c r="K1" s="22" t="s">
        <v>117</v>
      </c>
      <c r="L1" s="22" t="s">
        <v>22</v>
      </c>
    </row>
    <row r="2">
      <c r="A2" s="63" t="s">
        <v>24</v>
      </c>
      <c r="B2" s="65">
        <f>INT('6 апреля'!$C2&gt;0)</f>
        <v>0</v>
      </c>
      <c r="C2" s="65">
        <f>INT('13 апреля'!$C2&gt;0)</f>
        <v>0</v>
      </c>
      <c r="D2" s="65">
        <f>INT('18 апреля'!$C2&gt;0)</f>
        <v>0</v>
      </c>
      <c r="E2" s="65">
        <f>INT('27 апреля'!$C2&gt;0)</f>
        <v>0</v>
      </c>
      <c r="F2" s="65">
        <f>INT('11 мая'!$C2&gt;0)</f>
        <v>0</v>
      </c>
      <c r="G2" s="65">
        <f>INT('18 мая'!$C2&gt;0)</f>
        <v>0</v>
      </c>
      <c r="H2" s="65">
        <f>INT('25 мая'!$C2&gt;0)</f>
        <v>0</v>
      </c>
      <c r="I2" s="65">
        <f>INT('1 июня'!$C2&gt;0)</f>
        <v>0</v>
      </c>
      <c r="J2" s="65">
        <f>INT('15 июня'!$C2&gt;0)</f>
        <v>0</v>
      </c>
      <c r="K2" s="65">
        <f t="shared" ref="K2:K36" si="1">SUM(B2:J2)</f>
        <v>0</v>
      </c>
      <c r="L2" s="65">
        <f t="shared" ref="L2:L36" si="2">INT(K2&gt;=9)*10</f>
        <v>0</v>
      </c>
    </row>
    <row r="3">
      <c r="A3" s="63" t="s">
        <v>26</v>
      </c>
      <c r="B3" s="65">
        <f>INT('6 апреля'!$C3&gt;0)</f>
        <v>1</v>
      </c>
      <c r="C3" s="65">
        <f>INT('13 апреля'!$C3&gt;0)</f>
        <v>1</v>
      </c>
      <c r="D3" s="65">
        <f>INT('18 апреля'!$C3&gt;0)</f>
        <v>1</v>
      </c>
      <c r="E3" s="65">
        <f>INT('27 апреля'!$C3&gt;0)</f>
        <v>1</v>
      </c>
      <c r="F3" s="65">
        <f>INT('11 мая'!$C3&gt;0)</f>
        <v>1</v>
      </c>
      <c r="G3" s="65">
        <f>INT('18 мая'!$C3&gt;0)</f>
        <v>1</v>
      </c>
      <c r="H3" s="65">
        <f>INT('25 мая'!$C3&gt;0)</f>
        <v>1</v>
      </c>
      <c r="I3" s="65">
        <f>INT('1 июня'!$C3&gt;0)</f>
        <v>1</v>
      </c>
      <c r="J3" s="65">
        <f>INT('15 июня'!$C3&gt;0)</f>
        <v>1</v>
      </c>
      <c r="K3" s="65">
        <f t="shared" si="1"/>
        <v>9</v>
      </c>
      <c r="L3" s="65">
        <f t="shared" si="2"/>
        <v>10</v>
      </c>
    </row>
    <row r="4">
      <c r="A4" s="63" t="s">
        <v>28</v>
      </c>
      <c r="B4" s="65">
        <f>INT('6 апреля'!$C4&gt;0)</f>
        <v>1</v>
      </c>
      <c r="C4" s="65">
        <f>INT('13 апреля'!$C4&gt;0)</f>
        <v>1</v>
      </c>
      <c r="D4" s="65">
        <f>INT('18 апреля'!$C4&gt;0)</f>
        <v>1</v>
      </c>
      <c r="E4" s="65">
        <f>INT('27 апреля'!$C4&gt;0)</f>
        <v>1</v>
      </c>
      <c r="F4" s="65">
        <f>INT('11 мая'!$C4&gt;0)</f>
        <v>1</v>
      </c>
      <c r="G4" s="65">
        <f>INT('18 мая'!$C4&gt;0)</f>
        <v>1</v>
      </c>
      <c r="H4" s="65">
        <f>INT('25 мая'!$C4&gt;0)</f>
        <v>1</v>
      </c>
      <c r="I4" s="65">
        <f>INT('1 июня'!$C4&gt;0)</f>
        <v>0</v>
      </c>
      <c r="J4" s="65">
        <f>INT('15 июня'!$C4&gt;0)</f>
        <v>1</v>
      </c>
      <c r="K4" s="65">
        <f t="shared" si="1"/>
        <v>8</v>
      </c>
      <c r="L4" s="65">
        <f t="shared" si="2"/>
        <v>0</v>
      </c>
    </row>
    <row r="5">
      <c r="A5" s="63" t="s">
        <v>30</v>
      </c>
      <c r="B5" s="65">
        <f>INT('6 апреля'!$C5&gt;0)</f>
        <v>0</v>
      </c>
      <c r="C5" s="65">
        <f>INT('13 апреля'!$C5&gt;0)</f>
        <v>0</v>
      </c>
      <c r="D5" s="65">
        <f>INT('18 апреля'!$C5&gt;0)</f>
        <v>0</v>
      </c>
      <c r="E5" s="65">
        <f>INT('27 апреля'!$C5&gt;0)</f>
        <v>0</v>
      </c>
      <c r="F5" s="65">
        <f>INT('11 мая'!$C5&gt;0)</f>
        <v>0</v>
      </c>
      <c r="G5" s="65">
        <f>INT('18 мая'!$C5&gt;0)</f>
        <v>0</v>
      </c>
      <c r="H5" s="65">
        <f>INT('25 мая'!$C5&gt;0)</f>
        <v>0</v>
      </c>
      <c r="I5" s="65">
        <f>INT('1 июня'!$C5&gt;0)</f>
        <v>0</v>
      </c>
      <c r="J5" s="65">
        <f>INT('15 июня'!$C5&gt;0)</f>
        <v>0</v>
      </c>
      <c r="K5" s="65">
        <f t="shared" si="1"/>
        <v>0</v>
      </c>
      <c r="L5" s="65">
        <f t="shared" si="2"/>
        <v>0</v>
      </c>
    </row>
    <row r="6">
      <c r="A6" s="8" t="s">
        <v>118</v>
      </c>
      <c r="B6" s="65">
        <f>INT('6 апреля'!$C6&gt;0)</f>
        <v>1</v>
      </c>
      <c r="C6" s="65">
        <f>INT('13 апреля'!$C6&gt;0)</f>
        <v>1</v>
      </c>
      <c r="D6" s="65">
        <f>INT('18 апреля'!$C6&gt;0)</f>
        <v>1</v>
      </c>
      <c r="E6" s="65">
        <f>INT('27 апреля'!$C6&gt;0)</f>
        <v>1</v>
      </c>
      <c r="F6" s="65">
        <f>INT('11 мая'!$C6&gt;0)</f>
        <v>1</v>
      </c>
      <c r="G6" s="65">
        <f>INT('18 мая'!$C6&gt;0)</f>
        <v>1</v>
      </c>
      <c r="H6" s="65">
        <f>INT('25 мая'!$C6&gt;0)</f>
        <v>1</v>
      </c>
      <c r="I6" s="65">
        <f>INT('1 июня'!$C6&gt;0)</f>
        <v>1</v>
      </c>
      <c r="J6" s="65">
        <f>INT('15 июня'!$C6&gt;0)</f>
        <v>1</v>
      </c>
      <c r="K6" s="65">
        <f t="shared" si="1"/>
        <v>9</v>
      </c>
      <c r="L6" s="65">
        <f t="shared" si="2"/>
        <v>10</v>
      </c>
    </row>
    <row r="7">
      <c r="A7" s="63" t="s">
        <v>34</v>
      </c>
      <c r="B7" s="65">
        <f>INT('6 апреля'!$C7&gt;0)</f>
        <v>1</v>
      </c>
      <c r="C7" s="65">
        <f>INT('13 апреля'!$C7&gt;0)</f>
        <v>1</v>
      </c>
      <c r="D7" s="65">
        <f>INT('18 апреля'!$C7&gt;0)</f>
        <v>1</v>
      </c>
      <c r="E7" s="65">
        <f>INT('27 апреля'!$C7&gt;0)</f>
        <v>1</v>
      </c>
      <c r="F7" s="65">
        <f>INT('11 мая'!$C7&gt;0)</f>
        <v>1</v>
      </c>
      <c r="G7" s="65">
        <f>INT('18 мая'!$C7&gt;0)</f>
        <v>1</v>
      </c>
      <c r="H7" s="65">
        <f>INT('25 мая'!$C7&gt;0)</f>
        <v>1</v>
      </c>
      <c r="I7" s="65">
        <f>INT('1 июня'!$C7&gt;0)</f>
        <v>1</v>
      </c>
      <c r="J7" s="65">
        <f>INT('15 июня'!$C7&gt;0)</f>
        <v>1</v>
      </c>
      <c r="K7" s="65">
        <f t="shared" si="1"/>
        <v>9</v>
      </c>
      <c r="L7" s="65">
        <f t="shared" si="2"/>
        <v>10</v>
      </c>
    </row>
    <row r="8">
      <c r="A8" s="63" t="s">
        <v>36</v>
      </c>
      <c r="B8" s="65">
        <f>INT('6 апреля'!$C8&gt;0)</f>
        <v>1</v>
      </c>
      <c r="C8" s="65">
        <f>INT('13 апреля'!$C8&gt;0)</f>
        <v>1</v>
      </c>
      <c r="D8" s="65">
        <f>INT('18 апреля'!$C8&gt;0)</f>
        <v>1</v>
      </c>
      <c r="E8" s="65">
        <f>INT('27 апреля'!$C8&gt;0)</f>
        <v>1</v>
      </c>
      <c r="F8" s="65">
        <f>INT('11 мая'!$C8&gt;0)</f>
        <v>1</v>
      </c>
      <c r="G8" s="65">
        <f>INT('18 мая'!$C8&gt;0)</f>
        <v>1</v>
      </c>
      <c r="H8" s="65">
        <f>INT('25 мая'!$C8&gt;0)</f>
        <v>1</v>
      </c>
      <c r="I8" s="65">
        <f>INT('1 июня'!$C8&gt;0)</f>
        <v>1</v>
      </c>
      <c r="J8" s="65">
        <f>INT('15 июня'!$C8&gt;0)</f>
        <v>1</v>
      </c>
      <c r="K8" s="65">
        <f t="shared" si="1"/>
        <v>9</v>
      </c>
      <c r="L8" s="65">
        <f t="shared" si="2"/>
        <v>10</v>
      </c>
    </row>
    <row r="9">
      <c r="A9" s="63" t="s">
        <v>38</v>
      </c>
      <c r="B9" s="65">
        <f>INT('6 апреля'!$C9&gt;0)</f>
        <v>1</v>
      </c>
      <c r="C9" s="65">
        <f>INT('13 апреля'!$C9&gt;0)</f>
        <v>1</v>
      </c>
      <c r="D9" s="65">
        <f>INT('18 апреля'!$C9&gt;0)</f>
        <v>1</v>
      </c>
      <c r="E9" s="65">
        <f>INT('27 апреля'!$C9&gt;0)</f>
        <v>1</v>
      </c>
      <c r="F9" s="65">
        <f>INT('11 мая'!$C9&gt;0)</f>
        <v>0</v>
      </c>
      <c r="G9" s="65">
        <f>INT('18 мая'!$C9&gt;0)</f>
        <v>1</v>
      </c>
      <c r="H9" s="65">
        <f>INT('25 мая'!$C9&gt;0)</f>
        <v>1</v>
      </c>
      <c r="I9" s="65">
        <f>INT('1 июня'!$C9&gt;0)</f>
        <v>1</v>
      </c>
      <c r="J9" s="65">
        <f>INT('15 июня'!$C9&gt;0)</f>
        <v>0</v>
      </c>
      <c r="K9" s="65">
        <f t="shared" si="1"/>
        <v>7</v>
      </c>
      <c r="L9" s="65">
        <f t="shared" si="2"/>
        <v>0</v>
      </c>
    </row>
    <row r="10">
      <c r="A10" s="63" t="s">
        <v>40</v>
      </c>
      <c r="B10" s="65">
        <f>INT('6 апреля'!$C10&gt;0)</f>
        <v>1</v>
      </c>
      <c r="C10" s="65">
        <f>INT('13 апреля'!$C10&gt;0)</f>
        <v>1</v>
      </c>
      <c r="D10" s="65">
        <f>INT('18 апреля'!$C10&gt;0)</f>
        <v>1</v>
      </c>
      <c r="E10" s="65">
        <f>INT('27 апреля'!$C10&gt;0)</f>
        <v>1</v>
      </c>
      <c r="F10" s="65">
        <f>INT('11 мая'!$C10&gt;0)</f>
        <v>1</v>
      </c>
      <c r="G10" s="65">
        <f>INT('18 мая'!$C10&gt;0)</f>
        <v>1</v>
      </c>
      <c r="H10" s="65">
        <f>INT('25 мая'!$C10&gt;0)</f>
        <v>1</v>
      </c>
      <c r="I10" s="65">
        <f>INT('1 июня'!$C10&gt;0)</f>
        <v>1</v>
      </c>
      <c r="J10" s="65">
        <f>INT('15 июня'!$C10&gt;0)</f>
        <v>1</v>
      </c>
      <c r="K10" s="65">
        <f t="shared" si="1"/>
        <v>9</v>
      </c>
      <c r="L10" s="65">
        <f t="shared" si="2"/>
        <v>10</v>
      </c>
    </row>
    <row r="11">
      <c r="A11" s="63" t="s">
        <v>42</v>
      </c>
      <c r="B11" s="65">
        <f>INT('6 апреля'!$C11&gt;0)</f>
        <v>1</v>
      </c>
      <c r="C11" s="65">
        <f>INT('13 апреля'!$C11&gt;0)</f>
        <v>1</v>
      </c>
      <c r="D11" s="65">
        <f>INT('18 апреля'!$C11&gt;0)</f>
        <v>1</v>
      </c>
      <c r="E11" s="65">
        <f>INT('27 апреля'!$C11&gt;0)</f>
        <v>1</v>
      </c>
      <c r="F11" s="65">
        <f>INT('11 мая'!$C11&gt;0)</f>
        <v>1</v>
      </c>
      <c r="G11" s="65">
        <f>INT('18 мая'!$C11&gt;0)</f>
        <v>1</v>
      </c>
      <c r="H11" s="65">
        <f>INT('25 мая'!$C11&gt;0)</f>
        <v>1</v>
      </c>
      <c r="I11" s="65">
        <f>INT('1 июня'!$C11&gt;0)</f>
        <v>1</v>
      </c>
      <c r="J11" s="65">
        <f>INT('15 июня'!$C11&gt;0)</f>
        <v>1</v>
      </c>
      <c r="K11" s="65">
        <f t="shared" si="1"/>
        <v>9</v>
      </c>
      <c r="L11" s="65">
        <f t="shared" si="2"/>
        <v>10</v>
      </c>
    </row>
    <row r="12">
      <c r="A12" s="63" t="s">
        <v>44</v>
      </c>
      <c r="B12" s="65">
        <f>INT('6 апреля'!$C12&gt;0)</f>
        <v>1</v>
      </c>
      <c r="C12" s="65">
        <f>INT('13 апреля'!$C12&gt;0)</f>
        <v>1</v>
      </c>
      <c r="D12" s="65">
        <f>INT('18 апреля'!$C12&gt;0)</f>
        <v>1</v>
      </c>
      <c r="E12" s="65">
        <f>INT('27 апреля'!$C12&gt;0)</f>
        <v>1</v>
      </c>
      <c r="F12" s="65">
        <f>INT('11 мая'!$C12&gt;0)</f>
        <v>1</v>
      </c>
      <c r="G12" s="65">
        <f>INT('18 мая'!$C12&gt;0)</f>
        <v>1</v>
      </c>
      <c r="H12" s="65">
        <f>INT('25 мая'!$C12&gt;0)</f>
        <v>1</v>
      </c>
      <c r="I12" s="65">
        <f>INT('1 июня'!$C12&gt;0)</f>
        <v>1</v>
      </c>
      <c r="J12" s="65">
        <f>INT('15 июня'!$C12&gt;0)</f>
        <v>1</v>
      </c>
      <c r="K12" s="65">
        <f t="shared" si="1"/>
        <v>9</v>
      </c>
      <c r="L12" s="65">
        <f t="shared" si="2"/>
        <v>10</v>
      </c>
    </row>
    <row r="13">
      <c r="A13" s="63" t="s">
        <v>46</v>
      </c>
      <c r="B13" s="65">
        <f>INT('6 апреля'!$C13&gt;0)</f>
        <v>1</v>
      </c>
      <c r="C13" s="65">
        <f>INT('13 апреля'!$C13&gt;0)</f>
        <v>1</v>
      </c>
      <c r="D13" s="65">
        <f>INT('18 апреля'!$C13&gt;0)</f>
        <v>1</v>
      </c>
      <c r="E13" s="65">
        <f>INT('27 апреля'!$C13&gt;0)</f>
        <v>1</v>
      </c>
      <c r="F13" s="65">
        <f>INT('11 мая'!$C13&gt;0)</f>
        <v>1</v>
      </c>
      <c r="G13" s="65">
        <f>INT('18 мая'!$C13&gt;0)</f>
        <v>1</v>
      </c>
      <c r="H13" s="65">
        <f>INT('25 мая'!$C13&gt;0)</f>
        <v>1</v>
      </c>
      <c r="I13" s="65">
        <f>INT('1 июня'!$C13&gt;0)</f>
        <v>1</v>
      </c>
      <c r="J13" s="65">
        <f>INT('15 июня'!$C13&gt;0)</f>
        <v>1</v>
      </c>
      <c r="K13" s="65">
        <f t="shared" si="1"/>
        <v>9</v>
      </c>
      <c r="L13" s="65">
        <f t="shared" si="2"/>
        <v>10</v>
      </c>
    </row>
    <row r="14">
      <c r="A14" s="63" t="s">
        <v>48</v>
      </c>
      <c r="B14" s="65">
        <f>INT('6 апреля'!$C14&gt;0)</f>
        <v>1</v>
      </c>
      <c r="C14" s="65">
        <f>INT('13 апреля'!$C14&gt;0)</f>
        <v>1</v>
      </c>
      <c r="D14" s="65">
        <f>INT('18 апреля'!$C14&gt;0)</f>
        <v>1</v>
      </c>
      <c r="E14" s="65">
        <f>INT('27 апреля'!$C14&gt;0)</f>
        <v>0</v>
      </c>
      <c r="F14" s="65">
        <f>INT('11 мая'!$C14&gt;0)</f>
        <v>1</v>
      </c>
      <c r="G14" s="65">
        <f>INT('18 мая'!$C14&gt;0)</f>
        <v>1</v>
      </c>
      <c r="H14" s="65">
        <f>INT('25 мая'!$C14&gt;0)</f>
        <v>1</v>
      </c>
      <c r="I14" s="65">
        <f>INT('1 июня'!$C14&gt;0)</f>
        <v>0</v>
      </c>
      <c r="J14" s="65">
        <f>INT('15 июня'!$C14&gt;0)</f>
        <v>0</v>
      </c>
      <c r="K14" s="65">
        <f t="shared" si="1"/>
        <v>6</v>
      </c>
      <c r="L14" s="65">
        <f t="shared" si="2"/>
        <v>0</v>
      </c>
    </row>
    <row r="15">
      <c r="A15" s="63" t="s">
        <v>50</v>
      </c>
      <c r="B15" s="65">
        <f>INT('6 апреля'!$C15&gt;0)</f>
        <v>1</v>
      </c>
      <c r="C15" s="65">
        <f>INT('13 апреля'!$C15&gt;0)</f>
        <v>1</v>
      </c>
      <c r="D15" s="65">
        <f>INT('18 апреля'!$C15&gt;0)</f>
        <v>1</v>
      </c>
      <c r="E15" s="65">
        <f>INT('27 апреля'!$C15&gt;0)</f>
        <v>1</v>
      </c>
      <c r="F15" s="65">
        <f>INT('11 мая'!$C15&gt;0)</f>
        <v>1</v>
      </c>
      <c r="G15" s="65">
        <f>INT('18 мая'!$C15&gt;0)</f>
        <v>1</v>
      </c>
      <c r="H15" s="65">
        <f>INT('25 мая'!$C15&gt;0)</f>
        <v>1</v>
      </c>
      <c r="I15" s="65">
        <f>INT('1 июня'!$C15&gt;0)</f>
        <v>1</v>
      </c>
      <c r="J15" s="65">
        <f>INT('15 июня'!$C15&gt;0)</f>
        <v>1</v>
      </c>
      <c r="K15" s="65">
        <f t="shared" si="1"/>
        <v>9</v>
      </c>
      <c r="L15" s="65">
        <f t="shared" si="2"/>
        <v>10</v>
      </c>
    </row>
    <row r="16">
      <c r="A16" s="63" t="s">
        <v>52</v>
      </c>
      <c r="B16" s="65">
        <f>INT('6 апреля'!$C16&gt;0)</f>
        <v>1</v>
      </c>
      <c r="C16" s="65">
        <f>INT('13 апреля'!$C16&gt;0)</f>
        <v>1</v>
      </c>
      <c r="D16" s="65">
        <f>INT('18 апреля'!$C16&gt;0)</f>
        <v>1</v>
      </c>
      <c r="E16" s="65">
        <f>INT('27 апреля'!$C16&gt;0)</f>
        <v>1</v>
      </c>
      <c r="F16" s="65">
        <f>INT('11 мая'!$C16&gt;0)</f>
        <v>1</v>
      </c>
      <c r="G16" s="65">
        <f>INT('18 мая'!$C16&gt;0)</f>
        <v>1</v>
      </c>
      <c r="H16" s="65">
        <f>INT('25 мая'!$C16&gt;0)</f>
        <v>1</v>
      </c>
      <c r="I16" s="65">
        <f>INT('1 июня'!$C16&gt;0)</f>
        <v>1</v>
      </c>
      <c r="J16" s="65">
        <f>INT('15 июня'!$C16&gt;0)</f>
        <v>1</v>
      </c>
      <c r="K16" s="65">
        <f t="shared" si="1"/>
        <v>9</v>
      </c>
      <c r="L16" s="65">
        <f t="shared" si="2"/>
        <v>10</v>
      </c>
    </row>
    <row r="17">
      <c r="A17" s="63" t="s">
        <v>54</v>
      </c>
      <c r="B17" s="65">
        <f>INT('6 апреля'!$C17&gt;0)</f>
        <v>1</v>
      </c>
      <c r="C17" s="65">
        <f>INT('13 апреля'!$C17&gt;0)</f>
        <v>1</v>
      </c>
      <c r="D17" s="65">
        <f>INT('18 апреля'!$C17&gt;0)</f>
        <v>1</v>
      </c>
      <c r="E17" s="65">
        <f>INT('27 апреля'!$C17&gt;0)</f>
        <v>1</v>
      </c>
      <c r="F17" s="65">
        <f>INT('11 мая'!$C17&gt;0)</f>
        <v>1</v>
      </c>
      <c r="G17" s="65">
        <f>INT('18 мая'!$C17&gt;0)</f>
        <v>0</v>
      </c>
      <c r="H17" s="65">
        <f>INT('25 мая'!$C17&gt;0)</f>
        <v>1</v>
      </c>
      <c r="I17" s="65">
        <f>INT('1 июня'!$C17&gt;0)</f>
        <v>1</v>
      </c>
      <c r="J17" s="65">
        <f>INT('15 июня'!$C17&gt;0)</f>
        <v>0</v>
      </c>
      <c r="K17" s="65">
        <f t="shared" si="1"/>
        <v>7</v>
      </c>
      <c r="L17" s="65">
        <f t="shared" si="2"/>
        <v>0</v>
      </c>
    </row>
    <row r="18">
      <c r="A18" s="63" t="s">
        <v>56</v>
      </c>
      <c r="B18" s="65">
        <f>INT('6 апреля'!$C18&gt;0)</f>
        <v>1</v>
      </c>
      <c r="C18" s="65">
        <f>INT('13 апреля'!$C18&gt;0)</f>
        <v>1</v>
      </c>
      <c r="D18" s="65">
        <f>INT('18 апреля'!$C18&gt;0)</f>
        <v>0</v>
      </c>
      <c r="E18" s="65">
        <f>INT('27 апреля'!$C18&gt;0)</f>
        <v>0</v>
      </c>
      <c r="F18" s="65">
        <f>INT('11 мая'!$C18&gt;0)</f>
        <v>0</v>
      </c>
      <c r="G18" s="65">
        <f>INT('18 мая'!$C18&gt;0)</f>
        <v>0</v>
      </c>
      <c r="H18" s="65">
        <f>INT('25 мая'!$C18&gt;0)</f>
        <v>0</v>
      </c>
      <c r="I18" s="65">
        <f>INT('1 июня'!$C18&gt;0)</f>
        <v>0</v>
      </c>
      <c r="J18" s="65">
        <f>INT('15 июня'!$C18&gt;0)</f>
        <v>0</v>
      </c>
      <c r="K18" s="65">
        <f t="shared" si="1"/>
        <v>2</v>
      </c>
      <c r="L18" s="65">
        <f t="shared" si="2"/>
        <v>0</v>
      </c>
    </row>
    <row r="19">
      <c r="A19" s="63" t="s">
        <v>58</v>
      </c>
      <c r="B19" s="65">
        <f>INT('6 апреля'!$C19&gt;0)</f>
        <v>1</v>
      </c>
      <c r="C19" s="65">
        <f>INT('13 апреля'!$C19&gt;0)</f>
        <v>0</v>
      </c>
      <c r="D19" s="65">
        <f>INT('18 апреля'!$C19&gt;0)</f>
        <v>1</v>
      </c>
      <c r="E19" s="65">
        <f>INT('27 апреля'!$C19&gt;0)</f>
        <v>1</v>
      </c>
      <c r="F19" s="65">
        <f>INT('11 мая'!$C19&gt;0)</f>
        <v>0</v>
      </c>
      <c r="G19" s="65">
        <f>INT('18 мая'!$C19&gt;0)</f>
        <v>0</v>
      </c>
      <c r="H19" s="65">
        <f>INT('25 мая'!$C19&gt;0)</f>
        <v>0</v>
      </c>
      <c r="I19" s="65">
        <f>INT('1 июня'!$C19&gt;0)</f>
        <v>1</v>
      </c>
      <c r="J19" s="65">
        <f>INT('15 июня'!$C19&gt;0)</f>
        <v>1</v>
      </c>
      <c r="K19" s="65">
        <f t="shared" si="1"/>
        <v>5</v>
      </c>
      <c r="L19" s="65">
        <f t="shared" si="2"/>
        <v>0</v>
      </c>
    </row>
    <row r="20">
      <c r="A20" s="63" t="s">
        <v>60</v>
      </c>
      <c r="B20" s="65">
        <f>INT('6 апреля'!$C20&gt;0)</f>
        <v>1</v>
      </c>
      <c r="C20" s="65">
        <f>INT('13 апреля'!$C20&gt;0)</f>
        <v>1</v>
      </c>
      <c r="D20" s="65">
        <f>INT('18 апреля'!$C20&gt;0)</f>
        <v>1</v>
      </c>
      <c r="E20" s="65">
        <f>INT('27 апреля'!$C20&gt;0)</f>
        <v>1</v>
      </c>
      <c r="F20" s="65">
        <f>INT('11 мая'!$C20&gt;0)</f>
        <v>1</v>
      </c>
      <c r="G20" s="65">
        <f>INT('18 мая'!$C20&gt;0)</f>
        <v>1</v>
      </c>
      <c r="H20" s="65">
        <f>INT('25 мая'!$C20&gt;0)</f>
        <v>1</v>
      </c>
      <c r="I20" s="65">
        <f>INT('1 июня'!$C20&gt;0)</f>
        <v>1</v>
      </c>
      <c r="J20" s="65">
        <f>INT('15 июня'!$C20&gt;0)</f>
        <v>1</v>
      </c>
      <c r="K20" s="65">
        <f t="shared" si="1"/>
        <v>9</v>
      </c>
      <c r="L20" s="65">
        <f t="shared" si="2"/>
        <v>10</v>
      </c>
    </row>
    <row r="21">
      <c r="A21" s="63" t="s">
        <v>62</v>
      </c>
      <c r="B21" s="65">
        <f>INT('6 апреля'!$C21&gt;0)</f>
        <v>1</v>
      </c>
      <c r="C21" s="65">
        <f>INT('13 апреля'!$C21&gt;0)</f>
        <v>1</v>
      </c>
      <c r="D21" s="65">
        <f>INT('18 апреля'!$C21&gt;0)</f>
        <v>1</v>
      </c>
      <c r="E21" s="65">
        <f>INT('27 апреля'!$C21&gt;0)</f>
        <v>1</v>
      </c>
      <c r="F21" s="65">
        <f>INT('11 мая'!$C21&gt;0)</f>
        <v>1</v>
      </c>
      <c r="G21" s="65">
        <f>INT('18 мая'!$C21&gt;0)</f>
        <v>1</v>
      </c>
      <c r="H21" s="65">
        <f>INT('25 мая'!$C21&gt;0)</f>
        <v>1</v>
      </c>
      <c r="I21" s="65">
        <f>INT('1 июня'!$C21&gt;0)</f>
        <v>1</v>
      </c>
      <c r="J21" s="65">
        <f>INT('15 июня'!$C21&gt;0)</f>
        <v>1</v>
      </c>
      <c r="K21" s="65">
        <f t="shared" si="1"/>
        <v>9</v>
      </c>
      <c r="L21" s="65">
        <f t="shared" si="2"/>
        <v>10</v>
      </c>
    </row>
    <row r="22">
      <c r="A22" s="63" t="s">
        <v>64</v>
      </c>
      <c r="B22" s="65">
        <f>INT('6 апреля'!$C22&gt;0)</f>
        <v>1</v>
      </c>
      <c r="C22" s="65">
        <f>INT('13 апреля'!$C22&gt;0)</f>
        <v>1</v>
      </c>
      <c r="D22" s="65">
        <f>INT('18 апреля'!$C22&gt;0)</f>
        <v>1</v>
      </c>
      <c r="E22" s="65">
        <f>INT('27 апреля'!$C22&gt;0)</f>
        <v>1</v>
      </c>
      <c r="F22" s="65">
        <f>INT('11 мая'!$C22&gt;0)</f>
        <v>1</v>
      </c>
      <c r="G22" s="65">
        <f>INT('18 мая'!$C22&gt;0)</f>
        <v>1</v>
      </c>
      <c r="H22" s="65">
        <f>INT('25 мая'!$C22&gt;0)</f>
        <v>1</v>
      </c>
      <c r="I22" s="65">
        <f>INT('1 июня'!$C22&gt;0)</f>
        <v>1</v>
      </c>
      <c r="J22" s="65">
        <f>INT('15 июня'!$C22&gt;0)</f>
        <v>1</v>
      </c>
      <c r="K22" s="65">
        <f t="shared" si="1"/>
        <v>9</v>
      </c>
      <c r="L22" s="65">
        <f t="shared" si="2"/>
        <v>10</v>
      </c>
    </row>
    <row r="23">
      <c r="A23" s="63" t="s">
        <v>66</v>
      </c>
      <c r="B23" s="65">
        <f>INT('6 апреля'!$C23&gt;0)</f>
        <v>1</v>
      </c>
      <c r="C23" s="65">
        <f>INT('13 апреля'!$C23&gt;0)</f>
        <v>1</v>
      </c>
      <c r="D23" s="65">
        <f>INT('18 апреля'!$C23&gt;0)</f>
        <v>1</v>
      </c>
      <c r="E23" s="65">
        <f>INT('27 апреля'!$C23&gt;0)</f>
        <v>0</v>
      </c>
      <c r="F23" s="65">
        <f>INT('11 мая'!$C23&gt;0)</f>
        <v>0</v>
      </c>
      <c r="G23" s="65">
        <f>INT('18 мая'!$C23&gt;0)</f>
        <v>1</v>
      </c>
      <c r="H23" s="65">
        <f>INT('25 мая'!$C23&gt;0)</f>
        <v>1</v>
      </c>
      <c r="I23" s="65">
        <f>INT('1 июня'!$C23&gt;0)</f>
        <v>0</v>
      </c>
      <c r="J23" s="65">
        <f>INT('15 июня'!$C23&gt;0)</f>
        <v>0</v>
      </c>
      <c r="K23" s="65">
        <f t="shared" si="1"/>
        <v>5</v>
      </c>
      <c r="L23" s="65">
        <f t="shared" si="2"/>
        <v>0</v>
      </c>
    </row>
    <row r="24">
      <c r="A24" s="63" t="s">
        <v>68</v>
      </c>
      <c r="B24" s="65">
        <f>INT('6 апреля'!$C24&gt;0)</f>
        <v>1</v>
      </c>
      <c r="C24" s="65">
        <f>INT('13 апреля'!$C24&gt;0)</f>
        <v>1</v>
      </c>
      <c r="D24" s="65">
        <f>INT('18 апреля'!$C24&gt;0)</f>
        <v>1</v>
      </c>
      <c r="E24" s="65">
        <f>INT('27 апреля'!$C24&gt;0)</f>
        <v>1</v>
      </c>
      <c r="F24" s="65">
        <f>INT('11 мая'!$C24&gt;0)</f>
        <v>1</v>
      </c>
      <c r="G24" s="65">
        <f>INT('18 мая'!$C24&gt;0)</f>
        <v>1</v>
      </c>
      <c r="H24" s="65">
        <f>INT('25 мая'!$C24&gt;0)</f>
        <v>1</v>
      </c>
      <c r="I24" s="65">
        <f>INT('1 июня'!$C24&gt;0)</f>
        <v>1</v>
      </c>
      <c r="J24" s="65">
        <f>INT('15 июня'!$C24&gt;0)</f>
        <v>1</v>
      </c>
      <c r="K24" s="65">
        <f t="shared" si="1"/>
        <v>9</v>
      </c>
      <c r="L24" s="65">
        <f t="shared" si="2"/>
        <v>10</v>
      </c>
    </row>
    <row r="25">
      <c r="A25" s="63" t="s">
        <v>70</v>
      </c>
      <c r="B25" s="65">
        <f>INT('6 апреля'!$C25&gt;0)</f>
        <v>1</v>
      </c>
      <c r="C25" s="65">
        <f>INT('13 апреля'!$C25&gt;0)</f>
        <v>1</v>
      </c>
      <c r="D25" s="65">
        <f>INT('18 апреля'!$C25&gt;0)</f>
        <v>1</v>
      </c>
      <c r="E25" s="65">
        <f>INT('27 апреля'!$C25&gt;0)</f>
        <v>1</v>
      </c>
      <c r="F25" s="65">
        <f>INT('11 мая'!$C25&gt;0)</f>
        <v>1</v>
      </c>
      <c r="G25" s="65">
        <f>INT('18 мая'!$C25&gt;0)</f>
        <v>1</v>
      </c>
      <c r="H25" s="65">
        <f>INT('25 мая'!$C25&gt;0)</f>
        <v>1</v>
      </c>
      <c r="I25" s="65">
        <f>INT('1 июня'!$C25&gt;0)</f>
        <v>1</v>
      </c>
      <c r="J25" s="65">
        <f>INT('15 июня'!$C25&gt;0)</f>
        <v>1</v>
      </c>
      <c r="K25" s="65">
        <f t="shared" si="1"/>
        <v>9</v>
      </c>
      <c r="L25" s="65">
        <f t="shared" si="2"/>
        <v>10</v>
      </c>
    </row>
    <row r="26">
      <c r="A26" s="63" t="s">
        <v>72</v>
      </c>
      <c r="B26" s="65">
        <f>INT('6 апреля'!$C26&gt;0)</f>
        <v>1</v>
      </c>
      <c r="C26" s="65">
        <f>INT('13 апреля'!$C26&gt;0)</f>
        <v>1</v>
      </c>
      <c r="D26" s="65">
        <f>INT('18 апреля'!$C26&gt;0)</f>
        <v>1</v>
      </c>
      <c r="E26" s="65">
        <f>INT('27 апреля'!$C26&gt;0)</f>
        <v>1</v>
      </c>
      <c r="F26" s="65">
        <f>INT('11 мая'!$C26&gt;0)</f>
        <v>1</v>
      </c>
      <c r="G26" s="65">
        <f>INT('18 мая'!$C26&gt;0)</f>
        <v>1</v>
      </c>
      <c r="H26" s="65">
        <f>INT('25 мая'!$C26&gt;0)</f>
        <v>1</v>
      </c>
      <c r="I26" s="65">
        <f>INT('1 июня'!$C26&gt;0)</f>
        <v>1</v>
      </c>
      <c r="J26" s="65">
        <f>INT('15 июня'!$C26&gt;0)</f>
        <v>1</v>
      </c>
      <c r="K26" s="65">
        <f t="shared" si="1"/>
        <v>9</v>
      </c>
      <c r="L26" s="65">
        <f t="shared" si="2"/>
        <v>10</v>
      </c>
    </row>
    <row r="27">
      <c r="A27" s="63" t="s">
        <v>74</v>
      </c>
      <c r="B27" s="65">
        <f>INT('6 апреля'!$C27&gt;0)</f>
        <v>1</v>
      </c>
      <c r="C27" s="65">
        <f>INT('13 апреля'!$C27&gt;0)</f>
        <v>1</v>
      </c>
      <c r="D27" s="65">
        <f>INT('18 апреля'!$C27&gt;0)</f>
        <v>1</v>
      </c>
      <c r="E27" s="65">
        <f>INT('27 апреля'!$C27&gt;0)</f>
        <v>1</v>
      </c>
      <c r="F27" s="65">
        <f>INT('11 мая'!$C27&gt;0)</f>
        <v>1</v>
      </c>
      <c r="G27" s="65">
        <f>INT('18 мая'!$C27&gt;0)</f>
        <v>1</v>
      </c>
      <c r="H27" s="65">
        <f>INT('25 мая'!$C27&gt;0)</f>
        <v>0</v>
      </c>
      <c r="I27" s="65">
        <f>INT('1 июня'!$C27&gt;0)</f>
        <v>1</v>
      </c>
      <c r="J27" s="65">
        <f>INT('15 июня'!$C27&gt;0)</f>
        <v>1</v>
      </c>
      <c r="K27" s="65">
        <f t="shared" si="1"/>
        <v>8</v>
      </c>
      <c r="L27" s="65">
        <f t="shared" si="2"/>
        <v>0</v>
      </c>
    </row>
    <row r="28">
      <c r="A28" s="63" t="s">
        <v>76</v>
      </c>
      <c r="B28" s="65">
        <f>INT('6 апреля'!$C28&gt;0)</f>
        <v>1</v>
      </c>
      <c r="C28" s="65">
        <f>INT('13 апреля'!$C28&gt;0)</f>
        <v>1</v>
      </c>
      <c r="D28" s="65">
        <f>INT('18 апреля'!$C28&gt;0)</f>
        <v>1</v>
      </c>
      <c r="E28" s="65">
        <f>INT('27 апреля'!$C28&gt;0)</f>
        <v>1</v>
      </c>
      <c r="F28" s="65">
        <f>INT('11 мая'!$C28&gt;0)</f>
        <v>1</v>
      </c>
      <c r="G28" s="65">
        <f>INT('18 мая'!$C28&gt;0)</f>
        <v>1</v>
      </c>
      <c r="H28" s="65">
        <f>INT('25 мая'!$C28&gt;0)</f>
        <v>1</v>
      </c>
      <c r="I28" s="65">
        <f>INT('1 июня'!$C28&gt;0)</f>
        <v>1</v>
      </c>
      <c r="J28" s="65">
        <f>INT('15 июня'!$C28&gt;0)</f>
        <v>1</v>
      </c>
      <c r="K28" s="65">
        <f t="shared" si="1"/>
        <v>9</v>
      </c>
      <c r="L28" s="65">
        <f t="shared" si="2"/>
        <v>10</v>
      </c>
    </row>
    <row r="29">
      <c r="A29" s="63" t="s">
        <v>78</v>
      </c>
      <c r="B29" s="65">
        <f>INT('6 апреля'!$C29&gt;0)</f>
        <v>1</v>
      </c>
      <c r="C29" s="65">
        <f>INT('13 апреля'!$C29&gt;0)</f>
        <v>0</v>
      </c>
      <c r="D29" s="65">
        <f>INT('18 апреля'!$C29&gt;0)</f>
        <v>0</v>
      </c>
      <c r="E29" s="65">
        <f>INT('27 апреля'!$C29&gt;0)</f>
        <v>0</v>
      </c>
      <c r="F29" s="65">
        <f>INT('11 мая'!$C29&gt;0)</f>
        <v>0</v>
      </c>
      <c r="G29" s="65">
        <f>INT('18 мая'!$C29&gt;0)</f>
        <v>0</v>
      </c>
      <c r="H29" s="65">
        <f>INT('25 мая'!$C29&gt;0)</f>
        <v>0</v>
      </c>
      <c r="I29" s="65">
        <f>INT('1 июня'!$C29&gt;0)</f>
        <v>0</v>
      </c>
      <c r="J29" s="65">
        <f>INT('15 июня'!$C29&gt;0)</f>
        <v>0</v>
      </c>
      <c r="K29" s="65">
        <f t="shared" si="1"/>
        <v>1</v>
      </c>
      <c r="L29" s="65">
        <f t="shared" si="2"/>
        <v>0</v>
      </c>
    </row>
    <row r="30">
      <c r="A30" s="63" t="s">
        <v>80</v>
      </c>
      <c r="B30" s="65">
        <f>INT('6 апреля'!$C30&gt;0)</f>
        <v>0</v>
      </c>
      <c r="C30" s="65">
        <f>INT('13 апреля'!$C30&gt;0)</f>
        <v>0</v>
      </c>
      <c r="D30" s="65">
        <f>INT('18 апреля'!$C30&gt;0)</f>
        <v>0</v>
      </c>
      <c r="E30" s="65">
        <f>INT('27 апреля'!$C30&gt;0)</f>
        <v>0</v>
      </c>
      <c r="F30" s="65">
        <f>INT('11 мая'!$C30&gt;0)</f>
        <v>0</v>
      </c>
      <c r="G30" s="65">
        <f>INT('18 мая'!$C30&gt;0)</f>
        <v>0</v>
      </c>
      <c r="H30" s="65">
        <f>INT('25 мая'!$C30&gt;0)</f>
        <v>0</v>
      </c>
      <c r="I30" s="65">
        <f>INT('1 июня'!$C30&gt;0)</f>
        <v>0</v>
      </c>
      <c r="J30" s="65">
        <f>INT('15 июня'!$C30&gt;0)</f>
        <v>0</v>
      </c>
      <c r="K30" s="65">
        <f t="shared" si="1"/>
        <v>0</v>
      </c>
      <c r="L30" s="65">
        <f t="shared" si="2"/>
        <v>0</v>
      </c>
    </row>
    <row r="31">
      <c r="A31" s="63" t="s">
        <v>82</v>
      </c>
      <c r="B31" s="65">
        <f>INT('6 апреля'!$C31&gt;0)</f>
        <v>0</v>
      </c>
      <c r="C31" s="65">
        <f>INT('13 апреля'!$C31&gt;0)</f>
        <v>1</v>
      </c>
      <c r="D31" s="65">
        <f>INT('18 апреля'!$C31&gt;0)</f>
        <v>1</v>
      </c>
      <c r="E31" s="65">
        <f>INT('27 апреля'!$C31&gt;0)</f>
        <v>0</v>
      </c>
      <c r="F31" s="65">
        <f>INT('11 мая'!$C31&gt;0)</f>
        <v>1</v>
      </c>
      <c r="G31" s="65">
        <f>INT('18 мая'!$C31&gt;0)</f>
        <v>1</v>
      </c>
      <c r="H31" s="65">
        <f>INT('25 мая'!$C31&gt;0)</f>
        <v>0</v>
      </c>
      <c r="I31" s="65">
        <f>INT('1 июня'!$C31&gt;0)</f>
        <v>0</v>
      </c>
      <c r="J31" s="65">
        <f>INT('15 июня'!$C31&gt;0)</f>
        <v>0</v>
      </c>
      <c r="K31" s="65">
        <f t="shared" si="1"/>
        <v>4</v>
      </c>
      <c r="L31" s="65">
        <f t="shared" si="2"/>
        <v>0</v>
      </c>
    </row>
    <row r="32">
      <c r="A32" s="63" t="s">
        <v>84</v>
      </c>
      <c r="B32" s="65">
        <f>INT('6 апреля'!$C32&gt;0)</f>
        <v>1</v>
      </c>
      <c r="C32" s="65">
        <f>INT('13 апреля'!$C32&gt;0)</f>
        <v>1</v>
      </c>
      <c r="D32" s="65">
        <f>INT('18 апреля'!$C32&gt;0)</f>
        <v>1</v>
      </c>
      <c r="E32" s="65">
        <f>INT('27 апреля'!$C32&gt;0)</f>
        <v>1</v>
      </c>
      <c r="F32" s="65">
        <f>INT('11 мая'!$C32&gt;0)</f>
        <v>1</v>
      </c>
      <c r="G32" s="65">
        <f>INT('18 мая'!$C32&gt;0)</f>
        <v>1</v>
      </c>
      <c r="H32" s="65">
        <f>INT('25 мая'!$C32&gt;0)</f>
        <v>1</v>
      </c>
      <c r="I32" s="65">
        <f>INT('1 июня'!$C32&gt;0)</f>
        <v>1</v>
      </c>
      <c r="J32" s="65">
        <f>INT('15 июня'!$C32&gt;0)</f>
        <v>1</v>
      </c>
      <c r="K32" s="65">
        <f t="shared" si="1"/>
        <v>9</v>
      </c>
      <c r="L32" s="65">
        <f t="shared" si="2"/>
        <v>10</v>
      </c>
    </row>
    <row r="33">
      <c r="A33" s="63" t="s">
        <v>86</v>
      </c>
      <c r="B33" s="65">
        <f>INT('6 апреля'!$C33&gt;0)</f>
        <v>1</v>
      </c>
      <c r="C33" s="65">
        <f>INT('13 апреля'!$C33&gt;0)</f>
        <v>1</v>
      </c>
      <c r="D33" s="65">
        <f>INT('18 апреля'!$C33&gt;0)</f>
        <v>1</v>
      </c>
      <c r="E33" s="65">
        <f>INT('27 апреля'!$C33&gt;0)</f>
        <v>1</v>
      </c>
      <c r="F33" s="65">
        <f>INT('11 мая'!$C33&gt;0)</f>
        <v>1</v>
      </c>
      <c r="G33" s="65">
        <f>INT('18 мая'!$C33&gt;0)</f>
        <v>1</v>
      </c>
      <c r="H33" s="65">
        <f>INT('25 мая'!$C33&gt;0)</f>
        <v>1</v>
      </c>
      <c r="I33" s="65">
        <f>INT('1 июня'!$C33&gt;0)</f>
        <v>1</v>
      </c>
      <c r="J33" s="65">
        <f>INT('15 июня'!$C33&gt;0)</f>
        <v>1</v>
      </c>
      <c r="K33" s="65">
        <f t="shared" si="1"/>
        <v>9</v>
      </c>
      <c r="L33" s="65">
        <f t="shared" si="2"/>
        <v>10</v>
      </c>
    </row>
    <row r="34">
      <c r="A34" s="63" t="s">
        <v>88</v>
      </c>
      <c r="B34" s="65">
        <f>INT('6 апреля'!$C34&gt;0)</f>
        <v>0</v>
      </c>
      <c r="C34" s="65">
        <f>INT('13 апреля'!$C34&gt;0)</f>
        <v>0</v>
      </c>
      <c r="D34" s="65">
        <f>INT('18 апреля'!$C34&gt;0)</f>
        <v>1</v>
      </c>
      <c r="E34" s="65">
        <f>INT('27 апреля'!$C34&gt;0)</f>
        <v>0</v>
      </c>
      <c r="F34" s="65">
        <f>INT('11 мая'!$C34&gt;0)</f>
        <v>0</v>
      </c>
      <c r="G34" s="65">
        <f>INT('18 мая'!$C34&gt;0)</f>
        <v>1</v>
      </c>
      <c r="H34" s="65">
        <f>INT('25 мая'!$C34&gt;0)</f>
        <v>1</v>
      </c>
      <c r="I34" s="65">
        <f>INT('1 июня'!$C34&gt;0)</f>
        <v>1</v>
      </c>
      <c r="J34" s="65">
        <f>INT('15 июня'!$C34&gt;0)</f>
        <v>1</v>
      </c>
      <c r="K34" s="65">
        <f t="shared" si="1"/>
        <v>5</v>
      </c>
      <c r="L34" s="65">
        <f t="shared" si="2"/>
        <v>0</v>
      </c>
    </row>
    <row r="35">
      <c r="A35" s="63" t="s">
        <v>90</v>
      </c>
      <c r="B35" s="65">
        <f>INT('6 апреля'!$C35&gt;0)</f>
        <v>1</v>
      </c>
      <c r="C35" s="65">
        <f>INT('13 апреля'!$C35&gt;0)</f>
        <v>0</v>
      </c>
      <c r="D35" s="65">
        <f>INT('18 апреля'!$C35&gt;0)</f>
        <v>0</v>
      </c>
      <c r="E35" s="65">
        <f>INT('27 апреля'!$C35&gt;0)</f>
        <v>0</v>
      </c>
      <c r="F35" s="65">
        <f>INT('11 мая'!$C35&gt;0)</f>
        <v>0</v>
      </c>
      <c r="G35" s="65">
        <f>INT('18 мая'!$C35&gt;0)</f>
        <v>0</v>
      </c>
      <c r="H35" s="65">
        <f>INT('25 мая'!$C35&gt;0)</f>
        <v>0</v>
      </c>
      <c r="I35" s="65">
        <f>INT('1 июня'!$C35&gt;0)</f>
        <v>0</v>
      </c>
      <c r="J35" s="65">
        <f>INT('15 июня'!$C35&gt;0)</f>
        <v>1</v>
      </c>
      <c r="K35" s="65">
        <f t="shared" si="1"/>
        <v>2</v>
      </c>
      <c r="L35" s="65">
        <f t="shared" si="2"/>
        <v>0</v>
      </c>
    </row>
    <row r="36">
      <c r="A36" s="63" t="s">
        <v>92</v>
      </c>
      <c r="B36" s="65">
        <f>INT('6 апреля'!$C36&gt;0)</f>
        <v>1</v>
      </c>
      <c r="C36" s="65">
        <f>INT('13 апреля'!$C36&gt;0)</f>
        <v>1</v>
      </c>
      <c r="D36" s="65">
        <f>INT('18 апреля'!$C36&gt;0)</f>
        <v>1</v>
      </c>
      <c r="E36" s="65">
        <f>INT('27 апреля'!$C36&gt;0)</f>
        <v>1</v>
      </c>
      <c r="F36" s="65">
        <f>INT('11 мая'!$C36&gt;0)</f>
        <v>1</v>
      </c>
      <c r="G36" s="65">
        <f>INT('18 мая'!$C36&gt;0)</f>
        <v>0</v>
      </c>
      <c r="H36" s="65">
        <f>INT('25 мая'!$C36&gt;0)</f>
        <v>1</v>
      </c>
      <c r="I36" s="65">
        <f>INT('1 июня'!$C36&gt;0)</f>
        <v>1</v>
      </c>
      <c r="J36" s="65">
        <f>INT('15 июня'!$C36&gt;0)</f>
        <v>1</v>
      </c>
      <c r="K36" s="65">
        <f t="shared" si="1"/>
        <v>8</v>
      </c>
      <c r="L36" s="65">
        <f t="shared" si="2"/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8.88"/>
    <col customWidth="1" min="3" max="3" width="14.13"/>
  </cols>
  <sheetData>
    <row r="1">
      <c r="B1" s="2" t="s">
        <v>1</v>
      </c>
      <c r="C1" s="64" t="s">
        <v>127</v>
      </c>
      <c r="D1" s="64" t="s">
        <v>128</v>
      </c>
    </row>
    <row r="2">
      <c r="A2" s="63" t="s">
        <v>24</v>
      </c>
      <c r="B2" s="16" t="s">
        <v>25</v>
      </c>
      <c r="C2" s="22">
        <v>0.0</v>
      </c>
      <c r="D2" s="65">
        <f t="shared" ref="D2:D36" si="1">IF(C2&lt;1199,8,IF(C2&lt;1400,9,10))</f>
        <v>8</v>
      </c>
    </row>
    <row r="3">
      <c r="A3" s="63" t="s">
        <v>26</v>
      </c>
      <c r="B3" s="28" t="s">
        <v>27</v>
      </c>
      <c r="C3" s="22">
        <v>0.0</v>
      </c>
      <c r="D3" s="65">
        <f t="shared" si="1"/>
        <v>8</v>
      </c>
    </row>
    <row r="4">
      <c r="A4" s="63" t="s">
        <v>28</v>
      </c>
      <c r="B4" s="28" t="s">
        <v>29</v>
      </c>
      <c r="C4" s="22">
        <v>0.0</v>
      </c>
      <c r="D4" s="65">
        <f t="shared" si="1"/>
        <v>8</v>
      </c>
    </row>
    <row r="5">
      <c r="A5" s="63" t="s">
        <v>30</v>
      </c>
      <c r="B5" s="28" t="s">
        <v>31</v>
      </c>
      <c r="C5" s="22">
        <v>1667.0</v>
      </c>
      <c r="D5" s="65">
        <f t="shared" si="1"/>
        <v>10</v>
      </c>
    </row>
    <row r="6">
      <c r="A6" s="8" t="s">
        <v>118</v>
      </c>
      <c r="B6" s="28" t="s">
        <v>33</v>
      </c>
      <c r="C6" s="22">
        <v>826.0</v>
      </c>
      <c r="D6" s="65">
        <f t="shared" si="1"/>
        <v>8</v>
      </c>
    </row>
    <row r="7">
      <c r="A7" s="63" t="s">
        <v>34</v>
      </c>
      <c r="B7" s="28" t="s">
        <v>35</v>
      </c>
      <c r="C7" s="22">
        <v>1244.0</v>
      </c>
      <c r="D7" s="65">
        <f t="shared" si="1"/>
        <v>9</v>
      </c>
    </row>
    <row r="8">
      <c r="A8" s="63" t="s">
        <v>36</v>
      </c>
      <c r="B8" s="28" t="s">
        <v>37</v>
      </c>
      <c r="C8" s="22">
        <v>378.0</v>
      </c>
      <c r="D8" s="65">
        <f t="shared" si="1"/>
        <v>8</v>
      </c>
    </row>
    <row r="9">
      <c r="A9" s="63" t="s">
        <v>38</v>
      </c>
      <c r="B9" s="28" t="s">
        <v>39</v>
      </c>
      <c r="C9" s="22">
        <v>955.0</v>
      </c>
      <c r="D9" s="65">
        <f t="shared" si="1"/>
        <v>8</v>
      </c>
    </row>
    <row r="10">
      <c r="A10" s="63" t="s">
        <v>40</v>
      </c>
      <c r="B10" s="28" t="s">
        <v>41</v>
      </c>
      <c r="C10" s="22">
        <v>0.0</v>
      </c>
      <c r="D10" s="65">
        <f t="shared" si="1"/>
        <v>8</v>
      </c>
    </row>
    <row r="11">
      <c r="A11" s="63" t="s">
        <v>42</v>
      </c>
      <c r="B11" s="28" t="s">
        <v>43</v>
      </c>
      <c r="C11" s="22">
        <v>0.0</v>
      </c>
      <c r="D11" s="65">
        <f t="shared" si="1"/>
        <v>8</v>
      </c>
    </row>
    <row r="12">
      <c r="A12" s="63" t="s">
        <v>44</v>
      </c>
      <c r="B12" s="28" t="s">
        <v>45</v>
      </c>
      <c r="C12" s="22">
        <v>0.0</v>
      </c>
      <c r="D12" s="65">
        <f t="shared" si="1"/>
        <v>8</v>
      </c>
    </row>
    <row r="13">
      <c r="A13" s="63" t="s">
        <v>46</v>
      </c>
      <c r="B13" s="28" t="s">
        <v>47</v>
      </c>
      <c r="C13" s="22">
        <v>1148.0</v>
      </c>
      <c r="D13" s="65">
        <f t="shared" si="1"/>
        <v>8</v>
      </c>
    </row>
    <row r="14">
      <c r="A14" s="63" t="s">
        <v>48</v>
      </c>
      <c r="B14" s="28" t="s">
        <v>49</v>
      </c>
      <c r="C14" s="22">
        <v>0.0</v>
      </c>
      <c r="D14" s="65">
        <f t="shared" si="1"/>
        <v>8</v>
      </c>
    </row>
    <row r="15">
      <c r="A15" s="63" t="s">
        <v>50</v>
      </c>
      <c r="B15" s="28" t="s">
        <v>51</v>
      </c>
      <c r="C15" s="22">
        <v>0.0</v>
      </c>
      <c r="D15" s="65">
        <f t="shared" si="1"/>
        <v>8</v>
      </c>
    </row>
    <row r="16">
      <c r="A16" s="63" t="s">
        <v>52</v>
      </c>
      <c r="B16" s="28" t="s">
        <v>53</v>
      </c>
      <c r="C16" s="22">
        <v>1091.0</v>
      </c>
      <c r="D16" s="65">
        <f t="shared" si="1"/>
        <v>8</v>
      </c>
    </row>
    <row r="17">
      <c r="A17" s="63" t="s">
        <v>54</v>
      </c>
      <c r="B17" s="28" t="s">
        <v>55</v>
      </c>
      <c r="C17" s="22">
        <v>1199.0</v>
      </c>
      <c r="D17" s="65">
        <f t="shared" si="1"/>
        <v>9</v>
      </c>
    </row>
    <row r="18">
      <c r="A18" s="63" t="s">
        <v>56</v>
      </c>
      <c r="B18" s="28" t="s">
        <v>57</v>
      </c>
      <c r="C18" s="22">
        <v>0.0</v>
      </c>
      <c r="D18" s="65">
        <f t="shared" si="1"/>
        <v>8</v>
      </c>
    </row>
    <row r="19">
      <c r="A19" s="63" t="s">
        <v>58</v>
      </c>
      <c r="B19" s="28" t="s">
        <v>59</v>
      </c>
      <c r="C19" s="22">
        <v>812.0</v>
      </c>
      <c r="D19" s="65">
        <f t="shared" si="1"/>
        <v>8</v>
      </c>
    </row>
    <row r="20">
      <c r="A20" s="63" t="s">
        <v>60</v>
      </c>
      <c r="B20" s="28" t="s">
        <v>61</v>
      </c>
      <c r="C20" s="22">
        <v>0.0</v>
      </c>
      <c r="D20" s="65">
        <f t="shared" si="1"/>
        <v>8</v>
      </c>
    </row>
    <row r="21">
      <c r="A21" s="63" t="s">
        <v>62</v>
      </c>
      <c r="B21" s="28" t="s">
        <v>63</v>
      </c>
      <c r="C21" s="22">
        <v>1070.0</v>
      </c>
      <c r="D21" s="65">
        <f t="shared" si="1"/>
        <v>8</v>
      </c>
    </row>
    <row r="22">
      <c r="A22" s="63" t="s">
        <v>64</v>
      </c>
      <c r="B22" s="28" t="s">
        <v>65</v>
      </c>
      <c r="C22" s="22">
        <v>1237.0</v>
      </c>
      <c r="D22" s="65">
        <f t="shared" si="1"/>
        <v>9</v>
      </c>
    </row>
    <row r="23">
      <c r="A23" s="63" t="s">
        <v>66</v>
      </c>
      <c r="B23" s="16" t="s">
        <v>67</v>
      </c>
      <c r="C23" s="22">
        <v>0.0</v>
      </c>
      <c r="D23" s="65">
        <f t="shared" si="1"/>
        <v>8</v>
      </c>
    </row>
    <row r="24">
      <c r="A24" s="63" t="s">
        <v>68</v>
      </c>
      <c r="B24" s="28" t="s">
        <v>69</v>
      </c>
      <c r="C24" s="22">
        <v>0.0</v>
      </c>
      <c r="D24" s="65">
        <f t="shared" si="1"/>
        <v>8</v>
      </c>
    </row>
    <row r="25">
      <c r="A25" s="63" t="s">
        <v>70</v>
      </c>
      <c r="B25" s="28" t="s">
        <v>71</v>
      </c>
      <c r="C25" s="22">
        <v>1413.0</v>
      </c>
      <c r="D25" s="65">
        <f t="shared" si="1"/>
        <v>10</v>
      </c>
    </row>
    <row r="26">
      <c r="A26" s="63" t="s">
        <v>72</v>
      </c>
      <c r="B26" s="28" t="s">
        <v>73</v>
      </c>
      <c r="C26" s="22">
        <v>1246.0</v>
      </c>
      <c r="D26" s="65">
        <f t="shared" si="1"/>
        <v>9</v>
      </c>
    </row>
    <row r="27">
      <c r="A27" s="63" t="s">
        <v>74</v>
      </c>
      <c r="B27" s="28" t="s">
        <v>75</v>
      </c>
      <c r="C27" s="22">
        <v>1100.0</v>
      </c>
      <c r="D27" s="65">
        <f t="shared" si="1"/>
        <v>8</v>
      </c>
    </row>
    <row r="28">
      <c r="A28" s="63" t="s">
        <v>76</v>
      </c>
      <c r="B28" s="28" t="s">
        <v>77</v>
      </c>
      <c r="C28" s="22">
        <v>598.0</v>
      </c>
      <c r="D28" s="65">
        <f t="shared" si="1"/>
        <v>8</v>
      </c>
    </row>
    <row r="29">
      <c r="A29" s="63" t="s">
        <v>78</v>
      </c>
      <c r="B29" s="28" t="s">
        <v>79</v>
      </c>
      <c r="C29" s="22">
        <v>0.0</v>
      </c>
      <c r="D29" s="65">
        <f t="shared" si="1"/>
        <v>8</v>
      </c>
    </row>
    <row r="30">
      <c r="A30" s="63" t="s">
        <v>80</v>
      </c>
      <c r="B30" s="28" t="s">
        <v>81</v>
      </c>
      <c r="C30" s="22">
        <v>1069.0</v>
      </c>
      <c r="D30" s="65">
        <f t="shared" si="1"/>
        <v>8</v>
      </c>
    </row>
    <row r="31">
      <c r="A31" s="63" t="s">
        <v>82</v>
      </c>
      <c r="B31" s="28" t="s">
        <v>83</v>
      </c>
      <c r="C31" s="22">
        <v>0.0</v>
      </c>
      <c r="D31" s="65">
        <f t="shared" si="1"/>
        <v>8</v>
      </c>
    </row>
    <row r="32">
      <c r="A32" s="63" t="s">
        <v>84</v>
      </c>
      <c r="B32" s="28" t="s">
        <v>85</v>
      </c>
      <c r="C32" s="22">
        <v>0.0</v>
      </c>
      <c r="D32" s="65">
        <f t="shared" si="1"/>
        <v>8</v>
      </c>
    </row>
    <row r="33">
      <c r="A33" s="63" t="s">
        <v>86</v>
      </c>
      <c r="B33" s="28" t="s">
        <v>87</v>
      </c>
      <c r="C33" s="22">
        <v>366.0</v>
      </c>
      <c r="D33" s="65">
        <f t="shared" si="1"/>
        <v>8</v>
      </c>
    </row>
    <row r="34">
      <c r="A34" s="63" t="s">
        <v>88</v>
      </c>
      <c r="B34" s="28" t="s">
        <v>89</v>
      </c>
      <c r="C34" s="22">
        <v>457.0</v>
      </c>
      <c r="D34" s="65">
        <f t="shared" si="1"/>
        <v>8</v>
      </c>
    </row>
    <row r="35">
      <c r="A35" s="63" t="s">
        <v>90</v>
      </c>
      <c r="B35" s="28" t="s">
        <v>91</v>
      </c>
      <c r="C35" s="22">
        <v>1141.0</v>
      </c>
      <c r="D35" s="65">
        <f t="shared" si="1"/>
        <v>8</v>
      </c>
    </row>
    <row r="36">
      <c r="A36" s="63" t="s">
        <v>92</v>
      </c>
      <c r="B36" s="32" t="s">
        <v>93</v>
      </c>
      <c r="C36" s="22">
        <v>343.0</v>
      </c>
      <c r="D36" s="65">
        <f t="shared" si="1"/>
        <v>8</v>
      </c>
    </row>
  </sheetData>
  <drawing r:id="rId1"/>
</worksheet>
</file>