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Work/Goff Lab/Teaching/Quantitative Neurogenomics/Quant_mol_neuro_2022/Administrative/"/>
    </mc:Choice>
  </mc:AlternateContent>
  <xr:revisionPtr revIDLastSave="0" documentId="13_ncr:40009_{013799FA-D06A-B448-8566-12DECE054977}" xr6:coauthVersionLast="47" xr6:coauthVersionMax="47" xr10:uidLastSave="{00000000-0000-0000-0000-000000000000}"/>
  <bookViews>
    <workbookView xWindow="0" yWindow="500" windowWidth="38400" windowHeight="22240"/>
  </bookViews>
  <sheets>
    <sheet name="2022-12-28T1609_Grades-ME.440.8" sheetId="1" r:id="rId1"/>
    <sheet name="Grade Standar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9" i="2"/>
  <c r="S4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O13" i="1"/>
  <c r="O14" i="1"/>
  <c r="O15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N14" i="1"/>
  <c r="N15" i="1"/>
  <c r="N16" i="1"/>
  <c r="O16" i="1" s="1"/>
  <c r="N17" i="1"/>
  <c r="O17" i="1" s="1"/>
  <c r="N18" i="1"/>
  <c r="O18" i="1" s="1"/>
  <c r="N19" i="1"/>
  <c r="O19" i="1" s="1"/>
  <c r="N20" i="1"/>
  <c r="O20" i="1" s="1"/>
  <c r="N2" i="1"/>
  <c r="S19" i="1" l="1"/>
  <c r="S12" i="1"/>
  <c r="S20" i="1"/>
  <c r="S18" i="1"/>
  <c r="S17" i="1"/>
  <c r="S16" i="1"/>
  <c r="S14" i="1"/>
  <c r="S15" i="1"/>
  <c r="S13" i="1"/>
  <c r="S10" i="1"/>
  <c r="S11" i="1"/>
  <c r="S7" i="1"/>
  <c r="S8" i="1"/>
  <c r="S6" i="1"/>
  <c r="S5" i="1"/>
  <c r="S9" i="1"/>
  <c r="S3" i="1"/>
</calcChain>
</file>

<file path=xl/sharedStrings.xml><?xml version="1.0" encoding="utf-8"?>
<sst xmlns="http://schemas.openxmlformats.org/spreadsheetml/2006/main" count="115" uniqueCount="90">
  <si>
    <t>Student</t>
  </si>
  <si>
    <t>ID</t>
  </si>
  <si>
    <t>SIS Login ID</t>
  </si>
  <si>
    <t>Section</t>
  </si>
  <si>
    <t>Problem Set 1 (313515)</t>
  </si>
  <si>
    <t>Problem Set 2 (321137)</t>
  </si>
  <si>
    <t>Problem Set 3 (383994)</t>
  </si>
  <si>
    <t>Problem Set 4 (384580)</t>
  </si>
  <si>
    <t>Problem Set 6 (413565)</t>
  </si>
  <si>
    <t>Problem Set 7 (417015)</t>
  </si>
  <si>
    <t>Problem Set 9 (420200)</t>
  </si>
  <si>
    <t>Problem Set 10 (430700)</t>
  </si>
  <si>
    <t>Final Project (434289)</t>
  </si>
  <si>
    <t>Final Score</t>
  </si>
  <si>
    <t xml:space="preserve">    Points Possible</t>
  </si>
  <si>
    <t>Alevy, Jonathan</t>
  </si>
  <si>
    <t>BE4ED8</t>
  </si>
  <si>
    <t>jalevy1@jh.edu</t>
  </si>
  <si>
    <t>ME.440.825.0001.FA22</t>
  </si>
  <si>
    <t>Creighton, Blake</t>
  </si>
  <si>
    <t>3C94F3</t>
  </si>
  <si>
    <t>bcreigh1@jh.edu</t>
  </si>
  <si>
    <t>Cruz, Anna Lourdes</t>
  </si>
  <si>
    <t>3C2E56</t>
  </si>
  <si>
    <t>acruz36@jh.edu</t>
  </si>
  <si>
    <t>Du, Andrew</t>
  </si>
  <si>
    <t>2A2299</t>
  </si>
  <si>
    <t>mdu6@jh.edu</t>
  </si>
  <si>
    <t>Ewing, Madison</t>
  </si>
  <si>
    <t>B444DA</t>
  </si>
  <si>
    <t>mewing8@jh.edu</t>
  </si>
  <si>
    <t>Gooya, Niki</t>
  </si>
  <si>
    <t>E8B1ED</t>
  </si>
  <si>
    <t>ngooya2@jh.edu</t>
  </si>
  <si>
    <t>Irwin, Katie</t>
  </si>
  <si>
    <t>7875D0</t>
  </si>
  <si>
    <t>kirwin2@jh.edu</t>
  </si>
  <si>
    <t>Kim, Anya</t>
  </si>
  <si>
    <t>86EF61</t>
  </si>
  <si>
    <t>akim129@jh.edu</t>
  </si>
  <si>
    <t>Li, Xiong</t>
  </si>
  <si>
    <t>EDF4AF</t>
  </si>
  <si>
    <t>xli287@jh.edu</t>
  </si>
  <si>
    <t>Lin, Jessica</t>
  </si>
  <si>
    <t>BF7654</t>
  </si>
  <si>
    <t>jlin170@jh.edu</t>
  </si>
  <si>
    <t>Morgan, Charles</t>
  </si>
  <si>
    <t>46F95F</t>
  </si>
  <si>
    <t>cmorga46@jh.edu</t>
  </si>
  <si>
    <t>Patel, Chin</t>
  </si>
  <si>
    <t>12DF09</t>
  </si>
  <si>
    <t>cpatel28@jh.edu</t>
  </si>
  <si>
    <t>Pham, Katie</t>
  </si>
  <si>
    <t>FB6D70</t>
  </si>
  <si>
    <t>hpham24@jh.edu</t>
  </si>
  <si>
    <t>Sadowski, Norah</t>
  </si>
  <si>
    <t>CA35F1</t>
  </si>
  <si>
    <t>nsadows1@jh.edu</t>
  </si>
  <si>
    <t>Sinha, Irika</t>
  </si>
  <si>
    <t>EA565F</t>
  </si>
  <si>
    <t>isinha1@jh.edu</t>
  </si>
  <si>
    <t>Sudarsanam, Sriram</t>
  </si>
  <si>
    <t>87BD81</t>
  </si>
  <si>
    <t>ssudars2@jh.edu</t>
  </si>
  <si>
    <t>Tiffault, Brittney</t>
  </si>
  <si>
    <t>D18332</t>
  </si>
  <si>
    <t>btiffau1@jh.edu</t>
  </si>
  <si>
    <t>Workman, Christopher</t>
  </si>
  <si>
    <t>F274BC</t>
  </si>
  <si>
    <t>cworkma5@jh.edu</t>
  </si>
  <si>
    <t>-</t>
  </si>
  <si>
    <t>Total pSet points dropping lowest</t>
  </si>
  <si>
    <t>Pset Grade after dropping lowest (60% of final grade)</t>
  </si>
  <si>
    <t>Final Project Grade (40% of final grade)</t>
  </si>
  <si>
    <t>Grade</t>
  </si>
  <si>
    <t>F</t>
  </si>
  <si>
    <t>D</t>
  </si>
  <si>
    <t>C</t>
  </si>
  <si>
    <t>B</t>
  </si>
  <si>
    <t>A</t>
  </si>
  <si>
    <t>D+</t>
  </si>
  <si>
    <t>C+</t>
  </si>
  <si>
    <t>B+</t>
  </si>
  <si>
    <t>A+</t>
  </si>
  <si>
    <t>Final Percent</t>
  </si>
  <si>
    <t>Non SIS ID</t>
  </si>
  <si>
    <t>A-</t>
  </si>
  <si>
    <t>B-</t>
  </si>
  <si>
    <t>Percent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</si>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</sst>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0" fontId="0" fillId="0" borderId="0" xfId="1" applyNumberFormat="1" applyFont="1" applyFill="1" applyAlignment="1">
      <alignment horizontal="left"/>
    </xf>
    <xf numFmtId="10" fontId="16" fillId="0" borderId="0" xfId="1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13" fillId="33" borderId="0" xfId="1" applyNumberFormat="1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16" fillId="0" borderId="0" xfId="1" applyNumberFormat="1" applyFont="1" applyFill="1" applyAlignment="1">
      <alignment horizontal="center"/>
    </xf>
    <xf numFmtId="0" fontId="19" fillId="34" borderId="10" xfId="0" applyFont="1" applyFill="1" applyBorder="1"/>
    <xf numFmtId="0" fontId="19" fillId="34" borderId="10" xfId="0" applyFont="1" applyFill="1" applyBorder="1" applyAlignment="1">
      <alignment horizontal="center"/>
    </xf>
    <xf numFmtId="10" fontId="19" fillId="34" borderId="10" xfId="1" applyNumberFormat="1" applyFont="1" applyFill="1" applyBorder="1" applyAlignment="1">
      <alignment horizontal="left"/>
    </xf>
    <xf numFmtId="10" fontId="19" fillId="34" borderId="10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0" fontId="0" fillId="0" borderId="10" xfId="1" applyNumberFormat="1" applyFont="1" applyFill="1" applyBorder="1" applyAlignment="1">
      <alignment horizontal="left"/>
    </xf>
    <xf numFmtId="10" fontId="0" fillId="0" borderId="10" xfId="1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9" fontId="17" fillId="33" borderId="12" xfId="1" applyFont="1" applyFill="1" applyBorder="1" applyAlignment="1">
      <alignment horizontal="center"/>
    </xf>
    <xf numFmtId="9" fontId="20" fillId="34" borderId="12" xfId="1" applyFont="1" applyFill="1" applyBorder="1" applyAlignment="1">
      <alignment horizontal="center"/>
    </xf>
    <xf numFmtId="2" fontId="13" fillId="33" borderId="11" xfId="1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border>
        <bottom style="thin">
          <color indexed="64"/>
        </bottom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20" totalsRowShown="0" headerRowBorderDxfId="4">
  <autoFilter ref="A1:S20"/>
  <tableColumns count="19">
    <tableColumn id="1" name="Student"/>
    <tableColumn id="2" name="Non SIS ID"/>
    <tableColumn id="3" name="ID"/>
    <tableColumn id="4" name="SIS Login ID"/>
    <tableColumn id="5" name="Section"/>
    <tableColumn id="6" name="Problem Set 1 (313515)" dataDxfId="3"/>
    <tableColumn id="7" name="Problem Set 2 (321137)" dataDxfId="18"/>
    <tableColumn id="8" name="Problem Set 3 (383994)" dataDxfId="17"/>
    <tableColumn id="9" name="Problem Set 4 (384580)" dataDxfId="16"/>
    <tableColumn id="10" name="Problem Set 6 (413565)" dataDxfId="15"/>
    <tableColumn id="11" name="Problem Set 7 (417015)" dataDxfId="14"/>
    <tableColumn id="12" name="Problem Set 9 (420200)" dataDxfId="13"/>
    <tableColumn id="13" name="Problem Set 10 (430700)" dataDxfId="2"/>
    <tableColumn id="14" name="Total pSet points dropping lowest" dataDxfId="12">
      <calculatedColumnFormula>SUM(F2:M2)-SMALL(F2:M2,1)</calculatedColumnFormula>
    </tableColumn>
    <tableColumn id="15" name="Pset Grade after dropping lowest (60% of final grade)" dataDxfId="11" dataCellStyle="Percent">
      <calculatedColumnFormula>MIN(100,(N2/70)*100)</calculatedColumnFormula>
    </tableColumn>
    <tableColumn id="16" name="Final Project (434289)" dataDxfId="1"/>
    <tableColumn id="22" name="Final Project Grade (40% of final grade)" dataDxfId="5" dataCellStyle="Percent"/>
    <tableColumn id="21" name="Final Percent" dataDxfId="0" dataCellStyle="Percent">
      <calculatedColumnFormula>60*(O2/100) + P2</calculatedColumnFormula>
    </tableColumn>
    <tableColumn id="23" name="Grade" dataDxfId="6">
      <calculatedColumnFormula>VLOOKUP(R2*100,Table2[],2,FALSE)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0" totalsRowShown="0" headerRowDxfId="8" dataDxfId="7">
  <autoFilter ref="A1:B10"/>
  <tableColumns count="2">
    <tableColumn id="1" name="Final Score" dataDxfId="10"/>
    <tableColumn id="2" name="Grade" dataDxfId="9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2:C19" totalsRowShown="0">
  <autoFilter ref="A12:C19"/>
  <sortState xmlns:xlrd2="http://schemas.microsoft.com/office/spreadsheetml/2017/richdata2" ref="A13:C19">
    <sortCondition ref="A12:A19"/>
  </sortState>
  <tableColumns count="3">
    <tableColumn id="1" name="Percent">
      <calculatedColumnFormula>(B13/$D$12)*100</calculatedColumnFormula>
    </tableColumn>
    <tableColumn id="2" name="Credit"/>
    <tableColumn id="3" name="Grad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O32" sqref="O32"/>
    </sheetView>
  </sheetViews>
  <sheetFormatPr baseColWidth="10" defaultRowHeight="16" x14ac:dyDescent="0.2"/>
  <cols>
    <col min="1" max="1" width="19.6640625" bestFit="1" customWidth="1"/>
    <col min="2" max="2" width="6.1640625" bestFit="1" customWidth="1"/>
    <col min="3" max="3" width="12.5" customWidth="1"/>
    <col min="4" max="4" width="16.6640625" bestFit="1" customWidth="1"/>
    <col min="5" max="5" width="20.1640625" bestFit="1" customWidth="1"/>
    <col min="6" max="13" width="6.1640625" style="3" customWidth="1"/>
    <col min="14" max="14" width="15" style="3" customWidth="1"/>
    <col min="15" max="15" width="10.1640625" style="1" customWidth="1"/>
    <col min="16" max="16" width="11.33203125" style="4" customWidth="1"/>
    <col min="17" max="17" width="19.5" style="7" customWidth="1"/>
    <col min="18" max="18" width="12.1640625" style="6" bestFit="1" customWidth="1"/>
    <col min="19" max="19" width="10.83203125" style="3"/>
  </cols>
  <sheetData>
    <row r="1" spans="1:19" x14ac:dyDescent="0.2">
      <c r="A1" s="14" t="s">
        <v>0</v>
      </c>
      <c r="B1" s="14" t="s">
        <v>85</v>
      </c>
      <c r="C1" s="14" t="s">
        <v>1</v>
      </c>
      <c r="D1" s="14" t="s">
        <v>2</v>
      </c>
      <c r="E1" s="14" t="s">
        <v>3</v>
      </c>
      <c r="F1" s="17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71</v>
      </c>
      <c r="O1" s="15" t="s">
        <v>72</v>
      </c>
      <c r="P1" s="22" t="s">
        <v>12</v>
      </c>
      <c r="Q1" s="16" t="s">
        <v>73</v>
      </c>
      <c r="R1" s="24" t="s">
        <v>84</v>
      </c>
      <c r="S1" s="13" t="s">
        <v>74</v>
      </c>
    </row>
    <row r="2" spans="1:19" x14ac:dyDescent="0.2">
      <c r="A2" s="9" t="s">
        <v>14</v>
      </c>
      <c r="B2" s="9"/>
      <c r="C2" s="9"/>
      <c r="D2" s="9"/>
      <c r="E2" s="9"/>
      <c r="F2" s="18">
        <v>10</v>
      </c>
      <c r="G2" s="10">
        <v>10</v>
      </c>
      <c r="H2" s="10">
        <v>10</v>
      </c>
      <c r="I2" s="10">
        <v>10</v>
      </c>
      <c r="J2" s="10">
        <v>10</v>
      </c>
      <c r="K2" s="10">
        <v>10</v>
      </c>
      <c r="L2" s="10">
        <v>10</v>
      </c>
      <c r="M2" s="20">
        <v>10</v>
      </c>
      <c r="N2" s="10">
        <f t="shared" ref="N2:N20" si="0">SUM(F2:M2)-SMALL(F2:M2,1)</f>
        <v>70</v>
      </c>
      <c r="O2" s="11" t="s">
        <v>70</v>
      </c>
      <c r="P2" s="18">
        <v>40</v>
      </c>
      <c r="Q2" s="12" t="s">
        <v>70</v>
      </c>
      <c r="R2" s="25"/>
      <c r="S2" s="13"/>
    </row>
    <row r="3" spans="1:19" x14ac:dyDescent="0.2">
      <c r="A3" t="s">
        <v>15</v>
      </c>
      <c r="B3">
        <v>9100</v>
      </c>
      <c r="C3" t="s">
        <v>16</v>
      </c>
      <c r="D3" t="s">
        <v>17</v>
      </c>
      <c r="E3" t="s">
        <v>18</v>
      </c>
      <c r="F3" s="19">
        <v>10</v>
      </c>
      <c r="G3" s="3">
        <v>10</v>
      </c>
      <c r="H3" s="3">
        <v>10</v>
      </c>
      <c r="I3" s="3">
        <v>7.5</v>
      </c>
      <c r="J3" s="3">
        <v>0</v>
      </c>
      <c r="K3" s="3">
        <v>8</v>
      </c>
      <c r="L3" s="3">
        <v>10</v>
      </c>
      <c r="M3" s="21">
        <v>7</v>
      </c>
      <c r="N3" s="3">
        <f t="shared" si="0"/>
        <v>62.5</v>
      </c>
      <c r="O3" s="2">
        <f>(N3/N$2)</f>
        <v>0.8928571428571429</v>
      </c>
      <c r="P3" s="23">
        <v>39</v>
      </c>
      <c r="Q3" s="8">
        <f>(P3/P$2)</f>
        <v>0.97499999999999998</v>
      </c>
      <c r="R3" s="26">
        <f>(60*(O3) + P3)</f>
        <v>92.571428571428584</v>
      </c>
      <c r="S3" s="5" t="str">
        <f>VLOOKUP(R3,Table3[],3,TRUE)</f>
        <v>A</v>
      </c>
    </row>
    <row r="4" spans="1:19" x14ac:dyDescent="0.2">
      <c r="A4" t="s">
        <v>19</v>
      </c>
      <c r="B4">
        <v>14948</v>
      </c>
      <c r="C4" t="s">
        <v>20</v>
      </c>
      <c r="D4" t="s">
        <v>21</v>
      </c>
      <c r="E4" t="s">
        <v>18</v>
      </c>
      <c r="F4" s="19">
        <v>10</v>
      </c>
      <c r="G4" s="3">
        <v>10</v>
      </c>
      <c r="H4" s="3">
        <v>10</v>
      </c>
      <c r="I4" s="3">
        <v>10</v>
      </c>
      <c r="J4" s="3">
        <v>9</v>
      </c>
      <c r="K4" s="3">
        <v>10</v>
      </c>
      <c r="L4" s="3">
        <v>10</v>
      </c>
      <c r="M4" s="21">
        <v>8</v>
      </c>
      <c r="N4" s="3">
        <f t="shared" si="0"/>
        <v>69</v>
      </c>
      <c r="O4" s="2">
        <f t="shared" ref="O4:O20" si="1">(N4/N$2)</f>
        <v>0.98571428571428577</v>
      </c>
      <c r="P4" s="23">
        <v>38</v>
      </c>
      <c r="Q4" s="8">
        <f t="shared" ref="Q4:Q20" si="2">(P4/P$2)</f>
        <v>0.95</v>
      </c>
      <c r="R4" s="26">
        <f t="shared" ref="R4:R20" si="3">(60*(O4) + P4)</f>
        <v>97.142857142857139</v>
      </c>
      <c r="S4" s="5" t="str">
        <f>VLOOKUP(R4,Table3[],3,TRUE)</f>
        <v>A</v>
      </c>
    </row>
    <row r="5" spans="1:19" x14ac:dyDescent="0.2">
      <c r="A5" t="s">
        <v>22</v>
      </c>
      <c r="B5">
        <v>15022</v>
      </c>
      <c r="C5" t="s">
        <v>23</v>
      </c>
      <c r="D5" t="s">
        <v>24</v>
      </c>
      <c r="E5" t="s">
        <v>18</v>
      </c>
      <c r="F5" s="19">
        <v>10</v>
      </c>
      <c r="G5" s="3">
        <v>8</v>
      </c>
      <c r="H5" s="3">
        <v>10</v>
      </c>
      <c r="I5" s="3">
        <v>9</v>
      </c>
      <c r="J5" s="3">
        <v>0</v>
      </c>
      <c r="K5" s="3">
        <v>10</v>
      </c>
      <c r="L5" s="3">
        <v>9</v>
      </c>
      <c r="M5" s="21">
        <v>10</v>
      </c>
      <c r="N5" s="3">
        <f t="shared" si="0"/>
        <v>66</v>
      </c>
      <c r="O5" s="2">
        <f t="shared" si="1"/>
        <v>0.94285714285714284</v>
      </c>
      <c r="P5" s="23">
        <v>36</v>
      </c>
      <c r="Q5" s="8">
        <f t="shared" si="2"/>
        <v>0.9</v>
      </c>
      <c r="R5" s="26">
        <f t="shared" si="3"/>
        <v>92.571428571428569</v>
      </c>
      <c r="S5" s="5" t="str">
        <f>VLOOKUP(R5,Table3[],3,TRUE)</f>
        <v>A</v>
      </c>
    </row>
    <row r="6" spans="1:19" x14ac:dyDescent="0.2">
      <c r="A6" t="s">
        <v>25</v>
      </c>
      <c r="B6">
        <v>16454</v>
      </c>
      <c r="C6" t="s">
        <v>26</v>
      </c>
      <c r="D6" t="s">
        <v>27</v>
      </c>
      <c r="E6" t="s">
        <v>18</v>
      </c>
      <c r="F6" s="19">
        <v>10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  <c r="M6" s="21">
        <v>10</v>
      </c>
      <c r="N6" s="3">
        <f t="shared" si="0"/>
        <v>70</v>
      </c>
      <c r="O6" s="2">
        <f t="shared" si="1"/>
        <v>1</v>
      </c>
      <c r="P6" s="23">
        <v>40</v>
      </c>
      <c r="Q6" s="8">
        <f t="shared" si="2"/>
        <v>1</v>
      </c>
      <c r="R6" s="26">
        <f t="shared" si="3"/>
        <v>100</v>
      </c>
      <c r="S6" s="5" t="str">
        <f>VLOOKUP(R6,Table3[],3,TRUE)</f>
        <v>A</v>
      </c>
    </row>
    <row r="7" spans="1:19" x14ac:dyDescent="0.2">
      <c r="A7" t="s">
        <v>28</v>
      </c>
      <c r="B7">
        <v>17219</v>
      </c>
      <c r="C7" t="s">
        <v>29</v>
      </c>
      <c r="D7" t="s">
        <v>30</v>
      </c>
      <c r="E7" t="s">
        <v>18</v>
      </c>
      <c r="F7" s="19">
        <v>10</v>
      </c>
      <c r="G7" s="3">
        <v>10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21">
        <v>10</v>
      </c>
      <c r="N7" s="3">
        <f t="shared" si="0"/>
        <v>70</v>
      </c>
      <c r="O7" s="2">
        <f t="shared" si="1"/>
        <v>1</v>
      </c>
      <c r="P7" s="23">
        <v>39</v>
      </c>
      <c r="Q7" s="8">
        <f t="shared" si="2"/>
        <v>0.97499999999999998</v>
      </c>
      <c r="R7" s="26">
        <f t="shared" si="3"/>
        <v>99</v>
      </c>
      <c r="S7" s="5" t="str">
        <f>VLOOKUP(R7,Table3[],3,TRUE)</f>
        <v>A</v>
      </c>
    </row>
    <row r="8" spans="1:19" x14ac:dyDescent="0.2">
      <c r="A8" t="s">
        <v>31</v>
      </c>
      <c r="B8">
        <v>19337</v>
      </c>
      <c r="C8" t="s">
        <v>32</v>
      </c>
      <c r="D8" t="s">
        <v>33</v>
      </c>
      <c r="E8" t="s">
        <v>18</v>
      </c>
      <c r="F8" s="19">
        <v>10</v>
      </c>
      <c r="G8" s="3">
        <v>10</v>
      </c>
      <c r="H8" s="3">
        <v>10</v>
      </c>
      <c r="I8" s="3">
        <v>7.5</v>
      </c>
      <c r="J8" s="3">
        <v>0</v>
      </c>
      <c r="K8" s="3">
        <v>10</v>
      </c>
      <c r="L8" s="3">
        <v>10</v>
      </c>
      <c r="M8" s="21">
        <v>10</v>
      </c>
      <c r="N8" s="3">
        <f t="shared" si="0"/>
        <v>67.5</v>
      </c>
      <c r="O8" s="2">
        <f t="shared" si="1"/>
        <v>0.9642857142857143</v>
      </c>
      <c r="P8" s="23">
        <v>39</v>
      </c>
      <c r="Q8" s="8">
        <f t="shared" si="2"/>
        <v>0.97499999999999998</v>
      </c>
      <c r="R8" s="26">
        <f t="shared" si="3"/>
        <v>96.857142857142861</v>
      </c>
      <c r="S8" s="5" t="str">
        <f>VLOOKUP(R8,Table3[],3,TRUE)</f>
        <v>A</v>
      </c>
    </row>
    <row r="9" spans="1:19" x14ac:dyDescent="0.2">
      <c r="A9" t="s">
        <v>34</v>
      </c>
      <c r="B9">
        <v>22259</v>
      </c>
      <c r="C9" t="s">
        <v>35</v>
      </c>
      <c r="D9" t="s">
        <v>36</v>
      </c>
      <c r="E9" t="s">
        <v>18</v>
      </c>
      <c r="F9" s="19">
        <v>10</v>
      </c>
      <c r="G9" s="3">
        <v>10</v>
      </c>
      <c r="H9" s="3">
        <v>10</v>
      </c>
      <c r="I9" s="3">
        <v>10</v>
      </c>
      <c r="J9" s="3">
        <v>10</v>
      </c>
      <c r="K9" s="3">
        <v>10</v>
      </c>
      <c r="L9" s="3">
        <v>10</v>
      </c>
      <c r="M9" s="21">
        <v>10</v>
      </c>
      <c r="N9" s="3">
        <f t="shared" si="0"/>
        <v>70</v>
      </c>
      <c r="O9" s="2">
        <f t="shared" si="1"/>
        <v>1</v>
      </c>
      <c r="P9" s="23">
        <v>35</v>
      </c>
      <c r="Q9" s="8">
        <f t="shared" si="2"/>
        <v>0.875</v>
      </c>
      <c r="R9" s="26">
        <f t="shared" si="3"/>
        <v>95</v>
      </c>
      <c r="S9" s="5" t="str">
        <f>VLOOKUP(R9,Table3[],3,TRUE)</f>
        <v>A</v>
      </c>
    </row>
    <row r="10" spans="1:19" x14ac:dyDescent="0.2">
      <c r="A10" t="s">
        <v>37</v>
      </c>
      <c r="B10">
        <v>24035</v>
      </c>
      <c r="C10" t="s">
        <v>38</v>
      </c>
      <c r="D10" t="s">
        <v>39</v>
      </c>
      <c r="E10" t="s">
        <v>18</v>
      </c>
      <c r="F10" s="19">
        <v>10</v>
      </c>
      <c r="G10" s="3">
        <v>10</v>
      </c>
      <c r="H10" s="3">
        <v>10</v>
      </c>
      <c r="I10" s="3">
        <v>10</v>
      </c>
      <c r="J10" s="3">
        <v>10</v>
      </c>
      <c r="K10" s="3">
        <v>10</v>
      </c>
      <c r="L10" s="3">
        <v>9</v>
      </c>
      <c r="M10" s="21">
        <v>10</v>
      </c>
      <c r="N10" s="3">
        <f t="shared" si="0"/>
        <v>70</v>
      </c>
      <c r="O10" s="2">
        <f t="shared" si="1"/>
        <v>1</v>
      </c>
      <c r="P10" s="23">
        <v>40</v>
      </c>
      <c r="Q10" s="8">
        <f t="shared" si="2"/>
        <v>1</v>
      </c>
      <c r="R10" s="26">
        <f t="shared" si="3"/>
        <v>100</v>
      </c>
      <c r="S10" s="5" t="str">
        <f>VLOOKUP(R10,Table3[],3,TRUE)</f>
        <v>A</v>
      </c>
    </row>
    <row r="11" spans="1:19" x14ac:dyDescent="0.2">
      <c r="A11" t="s">
        <v>40</v>
      </c>
      <c r="B11">
        <v>554</v>
      </c>
      <c r="C11" t="s">
        <v>41</v>
      </c>
      <c r="D11" t="s">
        <v>42</v>
      </c>
      <c r="E11" t="s">
        <v>18</v>
      </c>
      <c r="F11" s="19">
        <v>10</v>
      </c>
      <c r="G11" s="3">
        <v>10</v>
      </c>
      <c r="H11" s="3">
        <v>10</v>
      </c>
      <c r="I11" s="3">
        <v>10</v>
      </c>
      <c r="J11" s="3">
        <v>10</v>
      </c>
      <c r="K11" s="3">
        <v>10</v>
      </c>
      <c r="L11" s="3">
        <v>10</v>
      </c>
      <c r="M11" s="21">
        <v>10</v>
      </c>
      <c r="N11" s="3">
        <f t="shared" si="0"/>
        <v>70</v>
      </c>
      <c r="O11" s="2">
        <f t="shared" si="1"/>
        <v>1</v>
      </c>
      <c r="P11" s="23">
        <v>38</v>
      </c>
      <c r="Q11" s="8">
        <f t="shared" si="2"/>
        <v>0.95</v>
      </c>
      <c r="R11" s="26">
        <f t="shared" si="3"/>
        <v>98</v>
      </c>
      <c r="S11" s="5" t="str">
        <f>VLOOKUP(R11,Table3[],3,TRUE)</f>
        <v>A</v>
      </c>
    </row>
    <row r="12" spans="1:19" x14ac:dyDescent="0.2">
      <c r="A12" t="s">
        <v>43</v>
      </c>
      <c r="B12">
        <v>26540</v>
      </c>
      <c r="C12" t="s">
        <v>44</v>
      </c>
      <c r="D12" t="s">
        <v>45</v>
      </c>
      <c r="E12" t="s">
        <v>18</v>
      </c>
      <c r="F12" s="19">
        <v>10</v>
      </c>
      <c r="G12" s="3">
        <v>10</v>
      </c>
      <c r="H12" s="3">
        <v>10</v>
      </c>
      <c r="I12" s="3">
        <v>10</v>
      </c>
      <c r="J12" s="3">
        <v>0</v>
      </c>
      <c r="K12" s="3">
        <v>10</v>
      </c>
      <c r="L12" s="3">
        <v>8</v>
      </c>
      <c r="M12" s="21">
        <v>10</v>
      </c>
      <c r="N12" s="3">
        <f t="shared" si="0"/>
        <v>68</v>
      </c>
      <c r="O12" s="2">
        <f t="shared" si="1"/>
        <v>0.97142857142857142</v>
      </c>
      <c r="P12" s="23">
        <v>38</v>
      </c>
      <c r="Q12" s="8">
        <f t="shared" si="2"/>
        <v>0.95</v>
      </c>
      <c r="R12" s="26">
        <f t="shared" si="3"/>
        <v>96.285714285714278</v>
      </c>
      <c r="S12" s="5" t="str">
        <f>VLOOKUP(R12,Table3[],3,TRUE)</f>
        <v>A</v>
      </c>
    </row>
    <row r="13" spans="1:19" x14ac:dyDescent="0.2">
      <c r="A13" t="s">
        <v>46</v>
      </c>
      <c r="B13">
        <v>2695</v>
      </c>
      <c r="C13" t="s">
        <v>47</v>
      </c>
      <c r="D13" t="s">
        <v>48</v>
      </c>
      <c r="E13" t="s">
        <v>18</v>
      </c>
      <c r="F13" s="19">
        <v>10</v>
      </c>
      <c r="G13" s="3">
        <v>10</v>
      </c>
      <c r="H13" s="3">
        <v>10</v>
      </c>
      <c r="I13" s="3">
        <v>10</v>
      </c>
      <c r="J13" s="3">
        <v>9</v>
      </c>
      <c r="K13" s="3">
        <v>10</v>
      </c>
      <c r="L13" s="3">
        <v>3</v>
      </c>
      <c r="M13" s="21">
        <v>10</v>
      </c>
      <c r="N13" s="3">
        <f t="shared" si="0"/>
        <v>69</v>
      </c>
      <c r="O13" s="2">
        <f t="shared" si="1"/>
        <v>0.98571428571428577</v>
      </c>
      <c r="P13" s="23">
        <v>38</v>
      </c>
      <c r="Q13" s="8">
        <f t="shared" si="2"/>
        <v>0.95</v>
      </c>
      <c r="R13" s="26">
        <f t="shared" si="3"/>
        <v>97.142857142857139</v>
      </c>
      <c r="S13" s="5" t="str">
        <f>VLOOKUP(R13,Table3[],3,TRUE)</f>
        <v>A</v>
      </c>
    </row>
    <row r="14" spans="1:19" x14ac:dyDescent="0.2">
      <c r="A14" t="s">
        <v>49</v>
      </c>
      <c r="B14">
        <v>32338</v>
      </c>
      <c r="C14" t="s">
        <v>50</v>
      </c>
      <c r="D14" t="s">
        <v>51</v>
      </c>
      <c r="E14" t="s">
        <v>18</v>
      </c>
      <c r="F14" s="19">
        <v>10</v>
      </c>
      <c r="G14" s="3">
        <v>10</v>
      </c>
      <c r="H14" s="3">
        <v>10</v>
      </c>
      <c r="I14" s="3">
        <v>0</v>
      </c>
      <c r="J14" s="3">
        <v>10</v>
      </c>
      <c r="K14" s="3">
        <v>8</v>
      </c>
      <c r="L14" s="3">
        <v>10</v>
      </c>
      <c r="M14" s="21">
        <v>10</v>
      </c>
      <c r="N14" s="3">
        <f t="shared" si="0"/>
        <v>68</v>
      </c>
      <c r="O14" s="2">
        <f t="shared" si="1"/>
        <v>0.97142857142857142</v>
      </c>
      <c r="P14" s="23">
        <v>39</v>
      </c>
      <c r="Q14" s="8">
        <f t="shared" si="2"/>
        <v>0.97499999999999998</v>
      </c>
      <c r="R14" s="26">
        <f t="shared" si="3"/>
        <v>97.285714285714278</v>
      </c>
      <c r="S14" s="5" t="str">
        <f>VLOOKUP(R14,Table3[],3,TRUE)</f>
        <v>A</v>
      </c>
    </row>
    <row r="15" spans="1:19" x14ac:dyDescent="0.2">
      <c r="A15" t="s">
        <v>52</v>
      </c>
      <c r="B15">
        <v>32890</v>
      </c>
      <c r="C15" t="s">
        <v>53</v>
      </c>
      <c r="D15" t="s">
        <v>54</v>
      </c>
      <c r="E15" t="s">
        <v>18</v>
      </c>
      <c r="F15" s="19">
        <v>10</v>
      </c>
      <c r="G15" s="3">
        <v>10</v>
      </c>
      <c r="H15" s="3">
        <v>10</v>
      </c>
      <c r="I15" s="3">
        <v>10</v>
      </c>
      <c r="J15" s="3">
        <v>5</v>
      </c>
      <c r="K15" s="3">
        <v>10</v>
      </c>
      <c r="L15" s="3">
        <v>10</v>
      </c>
      <c r="M15" s="21">
        <v>10</v>
      </c>
      <c r="N15" s="3">
        <f t="shared" si="0"/>
        <v>70</v>
      </c>
      <c r="O15" s="2">
        <f t="shared" si="1"/>
        <v>1</v>
      </c>
      <c r="P15" s="23">
        <v>36</v>
      </c>
      <c r="Q15" s="8">
        <f t="shared" si="2"/>
        <v>0.9</v>
      </c>
      <c r="R15" s="26">
        <f t="shared" si="3"/>
        <v>96</v>
      </c>
      <c r="S15" s="5" t="str">
        <f>VLOOKUP(R15,Table3[],3,TRUE)</f>
        <v>A</v>
      </c>
    </row>
    <row r="16" spans="1:19" x14ac:dyDescent="0.2">
      <c r="A16" t="s">
        <v>55</v>
      </c>
      <c r="B16">
        <v>35306</v>
      </c>
      <c r="C16" t="s">
        <v>56</v>
      </c>
      <c r="D16" t="s">
        <v>57</v>
      </c>
      <c r="E16" t="s">
        <v>18</v>
      </c>
      <c r="F16" s="19">
        <v>10</v>
      </c>
      <c r="G16" s="3">
        <v>10</v>
      </c>
      <c r="H16" s="3">
        <v>10</v>
      </c>
      <c r="I16" s="3">
        <v>9</v>
      </c>
      <c r="J16" s="3">
        <v>10</v>
      </c>
      <c r="K16" s="3">
        <v>10</v>
      </c>
      <c r="L16" s="3">
        <v>10</v>
      </c>
      <c r="M16" s="21">
        <v>10</v>
      </c>
      <c r="N16" s="3">
        <f t="shared" si="0"/>
        <v>70</v>
      </c>
      <c r="O16" s="2">
        <f t="shared" si="1"/>
        <v>1</v>
      </c>
      <c r="P16" s="23">
        <v>39</v>
      </c>
      <c r="Q16" s="8">
        <f t="shared" si="2"/>
        <v>0.97499999999999998</v>
      </c>
      <c r="R16" s="26">
        <f t="shared" si="3"/>
        <v>99</v>
      </c>
      <c r="S16" s="5" t="str">
        <f>VLOOKUP(R16,Table3[],3,TRUE)</f>
        <v>A</v>
      </c>
    </row>
    <row r="17" spans="1:19" x14ac:dyDescent="0.2">
      <c r="A17" t="s">
        <v>58</v>
      </c>
      <c r="B17">
        <v>37185</v>
      </c>
      <c r="C17" t="s">
        <v>59</v>
      </c>
      <c r="D17" t="s">
        <v>60</v>
      </c>
      <c r="E17" t="s">
        <v>18</v>
      </c>
      <c r="F17" s="19">
        <v>10</v>
      </c>
      <c r="G17" s="3">
        <v>10</v>
      </c>
      <c r="H17" s="3">
        <v>10</v>
      </c>
      <c r="I17" s="3">
        <v>10</v>
      </c>
      <c r="J17" s="3">
        <v>10</v>
      </c>
      <c r="K17" s="3">
        <v>10</v>
      </c>
      <c r="L17" s="3">
        <v>8</v>
      </c>
      <c r="M17" s="21">
        <v>10</v>
      </c>
      <c r="N17" s="3">
        <f t="shared" si="0"/>
        <v>70</v>
      </c>
      <c r="O17" s="2">
        <f t="shared" si="1"/>
        <v>1</v>
      </c>
      <c r="P17" s="23">
        <v>39</v>
      </c>
      <c r="Q17" s="8">
        <f t="shared" si="2"/>
        <v>0.97499999999999998</v>
      </c>
      <c r="R17" s="26">
        <f t="shared" si="3"/>
        <v>99</v>
      </c>
      <c r="S17" s="5" t="str">
        <f>VLOOKUP(R17,Table3[],3,TRUE)</f>
        <v>A</v>
      </c>
    </row>
    <row r="18" spans="1:19" x14ac:dyDescent="0.2">
      <c r="A18" t="s">
        <v>61</v>
      </c>
      <c r="B18">
        <v>38280</v>
      </c>
      <c r="C18" t="s">
        <v>62</v>
      </c>
      <c r="D18" t="s">
        <v>63</v>
      </c>
      <c r="E18" t="s">
        <v>18</v>
      </c>
      <c r="F18" s="19">
        <v>10</v>
      </c>
      <c r="G18" s="3">
        <v>10</v>
      </c>
      <c r="H18" s="3">
        <v>10</v>
      </c>
      <c r="I18" s="3">
        <v>10</v>
      </c>
      <c r="J18" s="3">
        <v>10</v>
      </c>
      <c r="K18" s="3">
        <v>10</v>
      </c>
      <c r="L18" s="3">
        <v>10</v>
      </c>
      <c r="M18" s="21">
        <v>10</v>
      </c>
      <c r="N18" s="3">
        <f t="shared" si="0"/>
        <v>70</v>
      </c>
      <c r="O18" s="2">
        <f t="shared" si="1"/>
        <v>1</v>
      </c>
      <c r="P18" s="23">
        <v>36</v>
      </c>
      <c r="Q18" s="8">
        <f t="shared" si="2"/>
        <v>0.9</v>
      </c>
      <c r="R18" s="26">
        <f t="shared" si="3"/>
        <v>96</v>
      </c>
      <c r="S18" s="5" t="str">
        <f>VLOOKUP(R18,Table3[],3,TRUE)</f>
        <v>A</v>
      </c>
    </row>
    <row r="19" spans="1:19" x14ac:dyDescent="0.2">
      <c r="A19" t="s">
        <v>64</v>
      </c>
      <c r="B19">
        <v>39301</v>
      </c>
      <c r="C19" t="s">
        <v>65</v>
      </c>
      <c r="D19" t="s">
        <v>66</v>
      </c>
      <c r="E19" t="s">
        <v>18</v>
      </c>
      <c r="F19" s="19">
        <v>0</v>
      </c>
      <c r="G19" s="3">
        <v>0</v>
      </c>
      <c r="H19" s="3">
        <v>10</v>
      </c>
      <c r="I19" s="3">
        <v>0</v>
      </c>
      <c r="J19" s="3">
        <v>0</v>
      </c>
      <c r="K19" s="3">
        <v>0</v>
      </c>
      <c r="L19" s="3">
        <v>0</v>
      </c>
      <c r="M19" s="21">
        <v>0</v>
      </c>
      <c r="N19" s="3">
        <f t="shared" si="0"/>
        <v>10</v>
      </c>
      <c r="O19" s="2">
        <f t="shared" si="1"/>
        <v>0.14285714285714285</v>
      </c>
      <c r="P19" s="23">
        <v>0</v>
      </c>
      <c r="Q19" s="8">
        <f t="shared" si="2"/>
        <v>0</v>
      </c>
      <c r="R19" s="26">
        <f t="shared" si="3"/>
        <v>8.5714285714285712</v>
      </c>
      <c r="S19" s="5" t="str">
        <f>VLOOKUP(R19,Table3[],3,TRUE)</f>
        <v>F</v>
      </c>
    </row>
    <row r="20" spans="1:19" x14ac:dyDescent="0.2">
      <c r="A20" t="s">
        <v>67</v>
      </c>
      <c r="B20">
        <v>42254</v>
      </c>
      <c r="C20" t="s">
        <v>68</v>
      </c>
      <c r="D20" t="s">
        <v>69</v>
      </c>
      <c r="E20" t="s">
        <v>18</v>
      </c>
      <c r="F20" s="19">
        <v>10</v>
      </c>
      <c r="G20" s="3">
        <v>10</v>
      </c>
      <c r="H20" s="3">
        <v>10</v>
      </c>
      <c r="I20" s="3">
        <v>0</v>
      </c>
      <c r="J20" s="3">
        <v>0</v>
      </c>
      <c r="K20" s="3">
        <v>0</v>
      </c>
      <c r="L20" s="3">
        <v>0</v>
      </c>
      <c r="M20" s="21">
        <v>0</v>
      </c>
      <c r="N20" s="3">
        <f t="shared" si="0"/>
        <v>30</v>
      </c>
      <c r="O20" s="2">
        <f t="shared" si="1"/>
        <v>0.42857142857142855</v>
      </c>
      <c r="P20" s="23">
        <v>0</v>
      </c>
      <c r="Q20" s="8">
        <f t="shared" si="2"/>
        <v>0</v>
      </c>
      <c r="R20" s="26">
        <f t="shared" si="3"/>
        <v>25.714285714285712</v>
      </c>
      <c r="S20" s="5" t="str">
        <f>VLOOKUP(R20,Table3[],3,TRUE)</f>
        <v>F</v>
      </c>
    </row>
  </sheetData>
  <conditionalFormatting sqref="F3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4" sqref="B14"/>
    </sheetView>
  </sheetViews>
  <sheetFormatPr baseColWidth="10" defaultRowHeight="16" x14ac:dyDescent="0.2"/>
  <cols>
    <col min="1" max="1" width="12.5" customWidth="1"/>
  </cols>
  <sheetData>
    <row r="1" spans="1:4" x14ac:dyDescent="0.2">
      <c r="A1" s="3" t="s">
        <v>13</v>
      </c>
      <c r="B1" s="3" t="s">
        <v>74</v>
      </c>
    </row>
    <row r="2" spans="1:4" x14ac:dyDescent="0.2">
      <c r="A2" s="3">
        <v>0</v>
      </c>
      <c r="B2" s="3" t="s">
        <v>75</v>
      </c>
    </row>
    <row r="3" spans="1:4" x14ac:dyDescent="0.2">
      <c r="A3" s="3">
        <v>60</v>
      </c>
      <c r="B3" s="3" t="s">
        <v>76</v>
      </c>
    </row>
    <row r="4" spans="1:4" x14ac:dyDescent="0.2">
      <c r="A4" s="3">
        <v>67.5</v>
      </c>
      <c r="B4" s="3" t="s">
        <v>80</v>
      </c>
    </row>
    <row r="5" spans="1:4" x14ac:dyDescent="0.2">
      <c r="A5" s="3">
        <v>70</v>
      </c>
      <c r="B5" s="3" t="s">
        <v>77</v>
      </c>
    </row>
    <row r="6" spans="1:4" x14ac:dyDescent="0.2">
      <c r="A6" s="3">
        <v>77.5</v>
      </c>
      <c r="B6" s="3" t="s">
        <v>81</v>
      </c>
    </row>
    <row r="7" spans="1:4" x14ac:dyDescent="0.2">
      <c r="A7" s="3">
        <v>80</v>
      </c>
      <c r="B7" s="3" t="s">
        <v>78</v>
      </c>
    </row>
    <row r="8" spans="1:4" x14ac:dyDescent="0.2">
      <c r="A8" s="3">
        <v>87.5</v>
      </c>
      <c r="B8" s="3" t="s">
        <v>82</v>
      </c>
    </row>
    <row r="9" spans="1:4" x14ac:dyDescent="0.2">
      <c r="A9" s="3">
        <v>90</v>
      </c>
      <c r="B9" s="3" t="s">
        <v>79</v>
      </c>
    </row>
    <row r="10" spans="1:4" x14ac:dyDescent="0.2">
      <c r="A10" s="3">
        <v>97.5</v>
      </c>
      <c r="B10" s="3" t="s">
        <v>83</v>
      </c>
    </row>
    <row r="12" spans="1:4" x14ac:dyDescent="0.2">
      <c r="A12" t="s">
        <v>88</v>
      </c>
      <c r="B12" t="s">
        <v>89</v>
      </c>
      <c r="C12" t="s">
        <v>74</v>
      </c>
      <c r="D12">
        <v>4</v>
      </c>
    </row>
    <row r="13" spans="1:4" x14ac:dyDescent="0.2">
      <c r="A13">
        <f>(B13/$D$12)*100</f>
        <v>0</v>
      </c>
      <c r="B13">
        <v>0</v>
      </c>
      <c r="C13" t="s">
        <v>75</v>
      </c>
    </row>
    <row r="14" spans="1:4" x14ac:dyDescent="0.2">
      <c r="A14">
        <f>(B14/$D$12)*100</f>
        <v>50</v>
      </c>
      <c r="B14">
        <v>2</v>
      </c>
      <c r="C14" t="s">
        <v>77</v>
      </c>
    </row>
    <row r="15" spans="1:4" x14ac:dyDescent="0.2">
      <c r="A15">
        <f>(B15/$D$12)*100</f>
        <v>57.499999999999993</v>
      </c>
      <c r="B15">
        <v>2.2999999999999998</v>
      </c>
      <c r="C15" t="s">
        <v>87</v>
      </c>
    </row>
    <row r="16" spans="1:4" x14ac:dyDescent="0.2">
      <c r="A16">
        <f>(B16/$D$12)*100</f>
        <v>67.5</v>
      </c>
      <c r="B16">
        <v>2.7</v>
      </c>
      <c r="C16" t="s">
        <v>78</v>
      </c>
    </row>
    <row r="17" spans="1:3" x14ac:dyDescent="0.2">
      <c r="A17">
        <f>(B17/$D$12)*100</f>
        <v>75</v>
      </c>
      <c r="B17">
        <v>3</v>
      </c>
      <c r="C17" t="s">
        <v>82</v>
      </c>
    </row>
    <row r="18" spans="1:3" x14ac:dyDescent="0.2">
      <c r="A18">
        <f>(B18/$D$12)*100</f>
        <v>82.5</v>
      </c>
      <c r="B18">
        <v>3.3</v>
      </c>
      <c r="C18" t="s">
        <v>86</v>
      </c>
    </row>
    <row r="19" spans="1:3" x14ac:dyDescent="0.2">
      <c r="A19">
        <f>(B19/$D$12)*100</f>
        <v>92.5</v>
      </c>
      <c r="B19">
        <v>3.7</v>
      </c>
      <c r="C19" t="s">
        <v>79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2022-12-28T1609_Grades-ME.440.8</vt:lpstr>
      <vt:lpstr>Grade 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2022-12-29T02:02:54Z</dcterms:created>
  <dcterms:modified xsi:type="dcterms:W3CDTF">2022-12-29T02:44:28Z</dcterms:modified>
</cp:coreProperties>
</file>