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WLETT PACKARD\Desktop\Crayon Data\"/>
    </mc:Choice>
  </mc:AlternateContent>
  <bookViews>
    <workbookView xWindow="0" yWindow="0" windowWidth="20490" windowHeight="7875"/>
  </bookViews>
  <sheets>
    <sheet name="Low Cost" sheetId="1" r:id="rId1"/>
    <sheet name="Div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N4" i="2"/>
  <c r="J22" i="2" l="1"/>
  <c r="F22" i="2"/>
  <c r="F7" i="2"/>
  <c r="F5" i="2"/>
  <c r="E7" i="1"/>
  <c r="E4" i="1"/>
  <c r="E6" i="1"/>
  <c r="E5" i="1"/>
  <c r="D43" i="2" l="1"/>
  <c r="E43" i="2"/>
  <c r="C43" i="2"/>
  <c r="D46" i="2"/>
  <c r="D47" i="2" s="1"/>
  <c r="E46" i="2"/>
  <c r="E47" i="2" s="1"/>
  <c r="C46" i="2"/>
  <c r="C47" i="2" s="1"/>
  <c r="E8" i="2"/>
  <c r="D8" i="2"/>
  <c r="C8" i="2"/>
  <c r="D7" i="2"/>
  <c r="E7" i="2"/>
  <c r="C7" i="2"/>
  <c r="D6" i="2"/>
  <c r="E6" i="2"/>
  <c r="C6" i="2"/>
  <c r="E5" i="2" l="1"/>
  <c r="D5" i="2"/>
  <c r="C5" i="2"/>
  <c r="C8" i="1" l="1"/>
  <c r="D8" i="1"/>
  <c r="B8" i="1"/>
  <c r="B5" i="1"/>
  <c r="D5" i="1"/>
  <c r="C5" i="1"/>
</calcChain>
</file>

<file path=xl/sharedStrings.xml><?xml version="1.0" encoding="utf-8"?>
<sst xmlns="http://schemas.openxmlformats.org/spreadsheetml/2006/main" count="118" uniqueCount="71">
  <si>
    <t>Sarva - Low cost</t>
  </si>
  <si>
    <t>Occupancy (%)</t>
  </si>
  <si>
    <t>Renewal rate (%)</t>
  </si>
  <si>
    <t>Jan</t>
  </si>
  <si>
    <t xml:space="preserve">Feb </t>
  </si>
  <si>
    <t>March</t>
  </si>
  <si>
    <t>Budget Achieved (%)</t>
  </si>
  <si>
    <t>-</t>
  </si>
  <si>
    <t>Avg RPU</t>
  </si>
  <si>
    <t>Revenue (INR)</t>
  </si>
  <si>
    <t>MAU</t>
  </si>
  <si>
    <t>Trial-Conversion rate (%)</t>
  </si>
  <si>
    <t>6M - 3D</t>
  </si>
  <si>
    <t>12M - 3D</t>
  </si>
  <si>
    <t>3M - 3D</t>
  </si>
  <si>
    <t>1M - 3D</t>
  </si>
  <si>
    <t>24M - 3D</t>
  </si>
  <si>
    <t>Product Mix</t>
  </si>
  <si>
    <t>People Mix</t>
  </si>
  <si>
    <t>Average Age</t>
  </si>
  <si>
    <t xml:space="preserve">M to F Ratio </t>
  </si>
  <si>
    <t>37:64</t>
  </si>
  <si>
    <t>Goal</t>
  </si>
  <si>
    <t>Weight Loss</t>
  </si>
  <si>
    <t>Fitness</t>
  </si>
  <si>
    <t>Recovery &amp; Ailment</t>
  </si>
  <si>
    <t>Just to do Yoga</t>
  </si>
  <si>
    <t>Recommeded by Doctor</t>
  </si>
  <si>
    <t>Class Timing</t>
  </si>
  <si>
    <t>No of Classes per Day</t>
  </si>
  <si>
    <t>Members per Class</t>
  </si>
  <si>
    <t>Diva</t>
  </si>
  <si>
    <t>Diva Yoga Metrics  </t>
  </si>
  <si>
    <t>New Members (A)</t>
  </si>
  <si>
    <t>Trials booked</t>
  </si>
  <si>
    <t>Trials attended</t>
  </si>
  <si>
    <t>10 sessions</t>
  </si>
  <si>
    <t>120 sessions</t>
  </si>
  <si>
    <t>30 sessions</t>
  </si>
  <si>
    <t>5 sessions</t>
  </si>
  <si>
    <t>60 sessions</t>
  </si>
  <si>
    <t>Fitternity - 8 sessions</t>
  </si>
  <si>
    <t>90 sessions</t>
  </si>
  <si>
    <t>Add on (Nutrition)</t>
  </si>
  <si>
    <t>Fitternity- 1 session</t>
  </si>
  <si>
    <t>Unlimited sessions</t>
  </si>
  <si>
    <t>Total (New &amp; Renewals)</t>
  </si>
  <si>
    <t>Morning - Yoga</t>
  </si>
  <si>
    <t>Evening - Yoga</t>
  </si>
  <si>
    <t>15 - 20</t>
  </si>
  <si>
    <t xml:space="preserve"> Zumba</t>
  </si>
  <si>
    <t>24</t>
  </si>
  <si>
    <t>Feb</t>
  </si>
  <si>
    <t>Fitternity &amp; Add ons</t>
  </si>
  <si>
    <t>Converted members</t>
  </si>
  <si>
    <t>Booked to attended ratio</t>
  </si>
  <si>
    <t>Attended to converted</t>
  </si>
  <si>
    <t>Online</t>
  </si>
  <si>
    <t>Offline</t>
  </si>
  <si>
    <t>Leads Generated</t>
  </si>
  <si>
    <t>Qualified Leads</t>
  </si>
  <si>
    <t>Converted</t>
  </si>
  <si>
    <t>April ( 1 to 7 )</t>
  </si>
  <si>
    <t>9 (Previous week) + 3 (This week)</t>
  </si>
  <si>
    <t>Waterfall (1 to 7 April)</t>
  </si>
  <si>
    <t>1 - 7 Apr</t>
  </si>
  <si>
    <t xml:space="preserve">New </t>
  </si>
  <si>
    <t>Renewal</t>
  </si>
  <si>
    <t>Total</t>
  </si>
  <si>
    <t>Members Acquired</t>
  </si>
  <si>
    <t>Upgradations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</si>
</sst>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9" fontId="0" fillId="0" borderId="0" xfId="1" applyFont="1"/>
    <xf numFmtId="0" fontId="2" fillId="3" borderId="1" xfId="0" applyFont="1" applyFill="1" applyBorder="1" applyAlignment="1">
      <alignment horizontal="center" vertical="center"/>
    </xf>
    <xf numFmtId="9" fontId="2" fillId="3" borderId="1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64" fontId="0" fillId="0" borderId="1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9" fontId="4" fillId="0" borderId="8" xfId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tabSelected="1" workbookViewId="0">
      <selection activeCell="A24" sqref="A24"/>
    </sheetView>
  </sheetViews>
  <sheetFormatPr defaultRowHeight="15" x14ac:dyDescent="0.25"/>
  <cols>
    <col min="1" max="1" width="23.42578125" bestFit="1" customWidth="1"/>
    <col min="2" max="3" width="12.5703125" customWidth="1"/>
    <col min="4" max="5" width="15.7109375" customWidth="1"/>
    <col min="6" max="6" width="31.140625" bestFit="1" customWidth="1"/>
  </cols>
  <sheetData>
    <row r="1" spans="1:5" x14ac:dyDescent="0.25">
      <c r="A1" s="6" t="s">
        <v>0</v>
      </c>
      <c r="B1" s="6" t="s">
        <v>3</v>
      </c>
      <c r="C1" s="6" t="s">
        <v>4</v>
      </c>
      <c r="D1" s="6" t="s">
        <v>5</v>
      </c>
      <c r="E1" s="6" t="s">
        <v>62</v>
      </c>
    </row>
    <row r="2" spans="1:5" x14ac:dyDescent="0.25">
      <c r="A2" s="1" t="s">
        <v>9</v>
      </c>
      <c r="B2" s="5">
        <v>126460</v>
      </c>
      <c r="C2" s="5">
        <v>109666</v>
      </c>
      <c r="D2" s="5">
        <v>216347</v>
      </c>
      <c r="E2" s="5">
        <v>23483</v>
      </c>
    </row>
    <row r="3" spans="1:5" ht="15.75" customHeight="1" x14ac:dyDescent="0.25">
      <c r="A3" s="1" t="s">
        <v>10</v>
      </c>
      <c r="B3" s="1">
        <v>73</v>
      </c>
      <c r="C3" s="1">
        <v>109</v>
      </c>
      <c r="D3" s="1">
        <v>182</v>
      </c>
      <c r="E3" s="1">
        <v>185</v>
      </c>
    </row>
    <row r="4" spans="1:5" x14ac:dyDescent="0.25">
      <c r="A4" s="1" t="s">
        <v>8</v>
      </c>
      <c r="B4" s="2">
        <v>4215.333333333333</v>
      </c>
      <c r="C4" s="2">
        <v>1993.9272727272728</v>
      </c>
      <c r="D4" s="2">
        <v>2142.0495049504952</v>
      </c>
      <c r="E4" s="2">
        <f>E2/21</f>
        <v>1118.2380952380952</v>
      </c>
    </row>
    <row r="5" spans="1:5" x14ac:dyDescent="0.25">
      <c r="A5" s="1" t="s">
        <v>6</v>
      </c>
      <c r="B5" s="3">
        <f>B2/150000</f>
        <v>0.84306666666666663</v>
      </c>
      <c r="C5" s="3">
        <f>C2/200000</f>
        <v>0.54832999999999998</v>
      </c>
      <c r="D5" s="3">
        <f>D2/235000</f>
        <v>0.9206255319148936</v>
      </c>
      <c r="E5" s="24">
        <f>E2/250000</f>
        <v>9.3932000000000002E-2</v>
      </c>
    </row>
    <row r="6" spans="1:5" x14ac:dyDescent="0.25">
      <c r="A6" s="1" t="s">
        <v>1</v>
      </c>
      <c r="B6" s="3">
        <v>8.6904761904761901E-2</v>
      </c>
      <c r="C6" s="3">
        <v>0.12976190476190477</v>
      </c>
      <c r="D6" s="3">
        <v>0.21666666666666667</v>
      </c>
      <c r="E6" s="3">
        <f>E3/840</f>
        <v>0.22023809523809523</v>
      </c>
    </row>
    <row r="7" spans="1:5" x14ac:dyDescent="0.25">
      <c r="A7" s="1" t="s">
        <v>2</v>
      </c>
      <c r="B7" s="1" t="s">
        <v>7</v>
      </c>
      <c r="C7" s="1" t="s">
        <v>7</v>
      </c>
      <c r="D7" s="4">
        <v>0.51</v>
      </c>
      <c r="E7" s="4">
        <f>2/72</f>
        <v>2.7777777777777776E-2</v>
      </c>
    </row>
    <row r="8" spans="1:5" hidden="1" x14ac:dyDescent="0.25">
      <c r="A8" s="1" t="s">
        <v>11</v>
      </c>
      <c r="B8" s="3">
        <f>30/38</f>
        <v>0.78947368421052633</v>
      </c>
      <c r="C8" s="4">
        <f>50/55</f>
        <v>0.90909090909090906</v>
      </c>
      <c r="D8" s="4">
        <f>101/109</f>
        <v>0.92660550458715596</v>
      </c>
      <c r="E8" s="4"/>
    </row>
    <row r="9" spans="1:5" x14ac:dyDescent="0.25">
      <c r="A9" s="7"/>
      <c r="B9" s="7"/>
      <c r="C9" s="8"/>
      <c r="D9" s="8"/>
      <c r="E9" s="8"/>
    </row>
    <row r="10" spans="1:5" x14ac:dyDescent="0.25">
      <c r="A10" s="6" t="s">
        <v>17</v>
      </c>
      <c r="B10" s="6" t="s">
        <v>3</v>
      </c>
      <c r="C10" s="6" t="s">
        <v>4</v>
      </c>
      <c r="D10" s="6" t="s">
        <v>5</v>
      </c>
      <c r="E10" s="6" t="s">
        <v>62</v>
      </c>
    </row>
    <row r="11" spans="1:5" x14ac:dyDescent="0.25">
      <c r="A11" s="1" t="s">
        <v>15</v>
      </c>
      <c r="B11" s="1" t="s">
        <v>7</v>
      </c>
      <c r="C11" s="1">
        <v>35</v>
      </c>
      <c r="D11" s="1">
        <v>89</v>
      </c>
      <c r="E11" s="1">
        <v>12</v>
      </c>
    </row>
    <row r="12" spans="1:5" x14ac:dyDescent="0.25">
      <c r="A12" s="1" t="s">
        <v>14</v>
      </c>
      <c r="B12" s="1">
        <v>20</v>
      </c>
      <c r="C12" s="1">
        <v>11</v>
      </c>
      <c r="D12" s="1">
        <v>10</v>
      </c>
      <c r="E12" s="1">
        <v>3</v>
      </c>
    </row>
    <row r="13" spans="1:5" x14ac:dyDescent="0.25">
      <c r="A13" s="1" t="s">
        <v>12</v>
      </c>
      <c r="B13" s="1">
        <v>8</v>
      </c>
      <c r="C13" s="1">
        <v>3</v>
      </c>
      <c r="D13" s="1">
        <v>1</v>
      </c>
      <c r="E13" s="1">
        <v>1</v>
      </c>
    </row>
    <row r="14" spans="1:5" x14ac:dyDescent="0.25">
      <c r="A14" s="1" t="s">
        <v>13</v>
      </c>
      <c r="B14" s="1">
        <v>2</v>
      </c>
      <c r="C14" s="1">
        <v>6</v>
      </c>
      <c r="D14" s="1" t="s">
        <v>7</v>
      </c>
      <c r="E14" s="1">
        <v>1</v>
      </c>
    </row>
    <row r="15" spans="1:5" x14ac:dyDescent="0.25">
      <c r="A15" s="1" t="s">
        <v>16</v>
      </c>
      <c r="B15" s="1" t="s">
        <v>7</v>
      </c>
      <c r="C15" s="1" t="s">
        <v>7</v>
      </c>
      <c r="D15" s="1">
        <v>1</v>
      </c>
      <c r="E15" s="1" t="s">
        <v>7</v>
      </c>
    </row>
    <row r="17" spans="1:5" x14ac:dyDescent="0.25">
      <c r="A17" s="6" t="s">
        <v>18</v>
      </c>
      <c r="B17" s="6" t="s">
        <v>3</v>
      </c>
      <c r="C17" s="6" t="s">
        <v>4</v>
      </c>
      <c r="D17" s="6" t="s">
        <v>5</v>
      </c>
      <c r="E17" s="6" t="s">
        <v>62</v>
      </c>
    </row>
    <row r="18" spans="1:5" x14ac:dyDescent="0.25">
      <c r="A18" s="1" t="s">
        <v>19</v>
      </c>
      <c r="B18" s="1">
        <v>34</v>
      </c>
      <c r="C18" s="1">
        <v>34</v>
      </c>
      <c r="D18" s="1">
        <v>32</v>
      </c>
      <c r="E18" s="1">
        <v>32</v>
      </c>
    </row>
    <row r="19" spans="1:5" x14ac:dyDescent="0.25">
      <c r="A19" s="1" t="s">
        <v>20</v>
      </c>
      <c r="B19" s="9">
        <v>0.22569444444444445</v>
      </c>
      <c r="C19" s="9">
        <v>0.77569444444444446</v>
      </c>
      <c r="D19" s="1" t="s">
        <v>21</v>
      </c>
      <c r="E19" s="9">
        <v>0.13472222222222222</v>
      </c>
    </row>
    <row r="21" spans="1:5" x14ac:dyDescent="0.25">
      <c r="E21" s="23"/>
    </row>
    <row r="22" spans="1:5" x14ac:dyDescent="0.25">
      <c r="A22" s="6" t="s">
        <v>69</v>
      </c>
      <c r="B22" s="6" t="s">
        <v>66</v>
      </c>
      <c r="C22" s="6" t="s">
        <v>67</v>
      </c>
      <c r="D22" s="6" t="s">
        <v>70</v>
      </c>
      <c r="E22" s="6" t="s">
        <v>68</v>
      </c>
    </row>
    <row r="23" spans="1:5" x14ac:dyDescent="0.25">
      <c r="A23" s="1" t="s">
        <v>65</v>
      </c>
      <c r="B23" s="1">
        <v>15</v>
      </c>
      <c r="C23" s="1">
        <v>2</v>
      </c>
      <c r="D23" s="1">
        <v>4</v>
      </c>
      <c r="E23" s="1">
        <f>SUM(B23:D23)</f>
        <v>21</v>
      </c>
    </row>
    <row r="24" spans="1:5" x14ac:dyDescent="0.25">
      <c r="E24" s="15"/>
    </row>
    <row r="25" spans="1:5" x14ac:dyDescent="0.25">
      <c r="E25" s="15"/>
    </row>
    <row r="26" spans="1:5" x14ac:dyDescent="0.25">
      <c r="E26" s="16"/>
    </row>
    <row r="27" spans="1:5" x14ac:dyDescent="0.25">
      <c r="E27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workbookViewId="0">
      <selection activeCell="K3" sqref="K3:N4"/>
    </sheetView>
  </sheetViews>
  <sheetFormatPr defaultRowHeight="15" x14ac:dyDescent="0.25"/>
  <cols>
    <col min="2" max="2" width="35.140625" customWidth="1"/>
    <col min="3" max="4" width="12.5703125" customWidth="1"/>
    <col min="5" max="6" width="15.7109375" customWidth="1"/>
    <col min="7" max="7" width="12.7109375" customWidth="1"/>
    <col min="8" max="8" width="22.5703125" bestFit="1" customWidth="1"/>
    <col min="9" max="9" width="20.140625" bestFit="1" customWidth="1"/>
    <col min="10" max="10" width="18" customWidth="1"/>
    <col min="11" max="11" width="21.42578125" customWidth="1"/>
    <col min="12" max="12" width="10.85546875" customWidth="1"/>
    <col min="13" max="13" width="13.28515625" customWidth="1"/>
    <col min="14" max="14" width="16" customWidth="1"/>
  </cols>
  <sheetData>
    <row r="2" spans="1:14" x14ac:dyDescent="0.25">
      <c r="A2" s="20"/>
      <c r="B2" s="6" t="s">
        <v>31</v>
      </c>
      <c r="C2" s="6" t="s">
        <v>3</v>
      </c>
      <c r="D2" s="6" t="s">
        <v>4</v>
      </c>
      <c r="E2" s="6" t="s">
        <v>5</v>
      </c>
      <c r="F2" s="6" t="s">
        <v>62</v>
      </c>
      <c r="H2" s="30" t="s">
        <v>22</v>
      </c>
      <c r="I2" s="31"/>
    </row>
    <row r="3" spans="1:14" x14ac:dyDescent="0.25">
      <c r="B3" s="1" t="s">
        <v>9</v>
      </c>
      <c r="C3" s="5">
        <v>1283733</v>
      </c>
      <c r="D3" s="5">
        <v>1254998</v>
      </c>
      <c r="E3" s="5">
        <v>1227242</v>
      </c>
      <c r="F3" s="5">
        <v>114498</v>
      </c>
      <c r="H3" s="11" t="s">
        <v>23</v>
      </c>
      <c r="I3" s="3">
        <v>0.33333333333333331</v>
      </c>
      <c r="J3" s="20"/>
      <c r="K3" s="6" t="s">
        <v>69</v>
      </c>
      <c r="L3" s="6" t="s">
        <v>66</v>
      </c>
      <c r="M3" s="6" t="s">
        <v>67</v>
      </c>
      <c r="N3" s="6" t="s">
        <v>68</v>
      </c>
    </row>
    <row r="4" spans="1:14" ht="15.75" customHeight="1" x14ac:dyDescent="0.25">
      <c r="B4" s="1" t="s">
        <v>10</v>
      </c>
      <c r="C4" s="1">
        <v>291</v>
      </c>
      <c r="D4" s="1">
        <v>328</v>
      </c>
      <c r="E4" s="1">
        <v>317</v>
      </c>
      <c r="F4" s="1">
        <v>305</v>
      </c>
      <c r="H4" s="11" t="s">
        <v>24</v>
      </c>
      <c r="I4" s="3">
        <v>0.33333333333333331</v>
      </c>
      <c r="J4" s="20"/>
      <c r="K4" s="1" t="s">
        <v>65</v>
      </c>
      <c r="L4" s="1">
        <v>12</v>
      </c>
      <c r="M4" s="1">
        <v>5</v>
      </c>
      <c r="N4" s="1">
        <f>M4+L4</f>
        <v>17</v>
      </c>
    </row>
    <row r="5" spans="1:14" x14ac:dyDescent="0.25">
      <c r="B5" s="1" t="s">
        <v>8</v>
      </c>
      <c r="C5" s="2">
        <f>C3/145</f>
        <v>8853.3310344827587</v>
      </c>
      <c r="D5" s="2">
        <f>D3/101</f>
        <v>12425.722772277228</v>
      </c>
      <c r="E5" s="2">
        <f>E3/106</f>
        <v>11577.754716981131</v>
      </c>
      <c r="F5" s="2">
        <f>F3/17</f>
        <v>6735.1764705882351</v>
      </c>
      <c r="H5" s="12" t="s">
        <v>25</v>
      </c>
      <c r="I5" s="3">
        <v>0</v>
      </c>
      <c r="J5" s="20"/>
    </row>
    <row r="6" spans="1:14" ht="18" x14ac:dyDescent="0.25">
      <c r="B6" s="1" t="s">
        <v>6</v>
      </c>
      <c r="C6" s="3">
        <f>C3/1200000</f>
        <v>1.0697775</v>
      </c>
      <c r="D6" s="3">
        <f t="shared" ref="D6:E6" si="0">D3/1200000</f>
        <v>1.0458316666666667</v>
      </c>
      <c r="E6" s="3">
        <f t="shared" si="0"/>
        <v>1.0227016666666666</v>
      </c>
      <c r="F6" s="3">
        <v>0.11</v>
      </c>
      <c r="H6" s="12" t="s">
        <v>27</v>
      </c>
      <c r="I6" s="3">
        <v>0.16666666666666666</v>
      </c>
      <c r="J6" s="20"/>
      <c r="K6" s="28"/>
    </row>
    <row r="7" spans="1:14" x14ac:dyDescent="0.25">
      <c r="B7" s="1" t="s">
        <v>1</v>
      </c>
      <c r="C7" s="3">
        <f>C4/540</f>
        <v>0.53888888888888886</v>
      </c>
      <c r="D7" s="3">
        <f t="shared" ref="D7:E7" si="1">D4/540</f>
        <v>0.6074074074074074</v>
      </c>
      <c r="E7" s="3">
        <f t="shared" si="1"/>
        <v>0.58703703703703702</v>
      </c>
      <c r="F7" s="3">
        <f>F4/540</f>
        <v>0.56481481481481477</v>
      </c>
      <c r="H7" s="1" t="s">
        <v>26</v>
      </c>
      <c r="I7" s="3">
        <v>0.16666666666666666</v>
      </c>
      <c r="J7" s="20"/>
    </row>
    <row r="8" spans="1:14" x14ac:dyDescent="0.25">
      <c r="B8" s="1" t="s">
        <v>2</v>
      </c>
      <c r="C8" s="3">
        <f>40/54</f>
        <v>0.7407407407407407</v>
      </c>
      <c r="D8" s="3">
        <f>44/61</f>
        <v>0.72131147540983609</v>
      </c>
      <c r="E8" s="3">
        <f>42/88</f>
        <v>0.47727272727272729</v>
      </c>
      <c r="F8" s="3">
        <v>4.7619047619047616E-2</v>
      </c>
    </row>
    <row r="9" spans="1:14" hidden="1" x14ac:dyDescent="0.25">
      <c r="B9" s="1" t="s">
        <v>11</v>
      </c>
      <c r="C9" s="3">
        <v>0.62962962962962965</v>
      </c>
      <c r="D9" s="4">
        <v>0.72093023255813948</v>
      </c>
      <c r="E9" s="4">
        <v>0.59090909090909094</v>
      </c>
      <c r="F9" s="4"/>
    </row>
    <row r="10" spans="1:14" x14ac:dyDescent="0.25">
      <c r="B10" s="7"/>
      <c r="C10" s="7"/>
      <c r="D10" s="8"/>
      <c r="E10" s="8"/>
      <c r="F10" s="8"/>
      <c r="H10" s="10"/>
      <c r="I10" s="10"/>
    </row>
    <row r="11" spans="1:14" x14ac:dyDescent="0.25">
      <c r="B11" s="6" t="s">
        <v>17</v>
      </c>
      <c r="C11" s="6" t="s">
        <v>3</v>
      </c>
      <c r="D11" s="6" t="s">
        <v>4</v>
      </c>
      <c r="E11" s="6" t="s">
        <v>5</v>
      </c>
      <c r="F11" s="6" t="s">
        <v>62</v>
      </c>
      <c r="H11" s="6" t="s">
        <v>28</v>
      </c>
      <c r="I11" s="6" t="s">
        <v>29</v>
      </c>
      <c r="J11" s="6" t="s">
        <v>30</v>
      </c>
    </row>
    <row r="12" spans="1:14" x14ac:dyDescent="0.25">
      <c r="B12" s="1" t="s">
        <v>38</v>
      </c>
      <c r="C12" s="1">
        <v>15</v>
      </c>
      <c r="D12" s="1">
        <v>24</v>
      </c>
      <c r="E12" s="1">
        <v>31</v>
      </c>
      <c r="F12" s="1">
        <v>7</v>
      </c>
      <c r="H12" s="13" t="s">
        <v>47</v>
      </c>
      <c r="I12" s="13">
        <v>4</v>
      </c>
      <c r="J12" s="14" t="s">
        <v>49</v>
      </c>
    </row>
    <row r="13" spans="1:14" x14ac:dyDescent="0.25">
      <c r="B13" s="1" t="s">
        <v>37</v>
      </c>
      <c r="C13" s="1">
        <v>14</v>
      </c>
      <c r="D13" s="1">
        <v>21</v>
      </c>
      <c r="E13" s="1">
        <v>29</v>
      </c>
      <c r="F13" s="1">
        <v>1</v>
      </c>
      <c r="H13" s="13" t="s">
        <v>48</v>
      </c>
      <c r="I13" s="13">
        <v>3</v>
      </c>
      <c r="J13" s="14" t="s">
        <v>49</v>
      </c>
    </row>
    <row r="14" spans="1:14" x14ac:dyDescent="0.25">
      <c r="B14" s="1" t="s">
        <v>43</v>
      </c>
      <c r="C14" s="1">
        <v>0</v>
      </c>
      <c r="D14" s="1">
        <v>4</v>
      </c>
      <c r="E14" s="1">
        <v>21</v>
      </c>
      <c r="F14" s="1">
        <v>0</v>
      </c>
      <c r="H14" s="13" t="s">
        <v>50</v>
      </c>
      <c r="I14" s="13">
        <v>2</v>
      </c>
      <c r="J14" s="14" t="s">
        <v>51</v>
      </c>
    </row>
    <row r="15" spans="1:14" x14ac:dyDescent="0.25">
      <c r="B15" s="1" t="s">
        <v>44</v>
      </c>
      <c r="C15" s="1">
        <v>11</v>
      </c>
      <c r="D15" s="1">
        <v>20</v>
      </c>
      <c r="E15" s="1">
        <v>17</v>
      </c>
      <c r="F15" s="1">
        <v>9</v>
      </c>
      <c r="H15" s="10"/>
      <c r="I15" s="10"/>
    </row>
    <row r="16" spans="1:14" x14ac:dyDescent="0.25">
      <c r="B16" s="1" t="s">
        <v>36</v>
      </c>
      <c r="C16" s="1">
        <v>11</v>
      </c>
      <c r="D16" s="1">
        <v>6</v>
      </c>
      <c r="E16" s="1">
        <v>5</v>
      </c>
      <c r="F16" s="1">
        <v>0</v>
      </c>
      <c r="H16" s="6" t="s">
        <v>64</v>
      </c>
      <c r="I16" s="25" t="s">
        <v>57</v>
      </c>
      <c r="J16" s="25" t="s">
        <v>58</v>
      </c>
    </row>
    <row r="17" spans="2:10" x14ac:dyDescent="0.25">
      <c r="B17" s="1" t="s">
        <v>40</v>
      </c>
      <c r="C17" s="1">
        <v>6</v>
      </c>
      <c r="D17" s="1">
        <v>7</v>
      </c>
      <c r="E17" s="1">
        <v>2</v>
      </c>
      <c r="F17" s="1">
        <v>0</v>
      </c>
      <c r="H17" s="26" t="s">
        <v>59</v>
      </c>
      <c r="I17" s="27">
        <v>43</v>
      </c>
      <c r="J17" s="27">
        <v>22</v>
      </c>
    </row>
    <row r="18" spans="2:10" x14ac:dyDescent="0.25">
      <c r="B18" s="1" t="s">
        <v>42</v>
      </c>
      <c r="C18" s="1">
        <v>20</v>
      </c>
      <c r="D18" s="1">
        <v>11</v>
      </c>
      <c r="E18" s="1">
        <v>1</v>
      </c>
      <c r="F18" s="1">
        <v>0</v>
      </c>
      <c r="H18" s="26" t="s">
        <v>60</v>
      </c>
      <c r="I18" s="27">
        <v>22</v>
      </c>
      <c r="J18" s="27">
        <v>20</v>
      </c>
    </row>
    <row r="19" spans="2:10" x14ac:dyDescent="0.25">
      <c r="B19" s="1" t="s">
        <v>39</v>
      </c>
      <c r="C19" s="1">
        <v>2</v>
      </c>
      <c r="D19" s="1">
        <v>0</v>
      </c>
      <c r="E19" s="1">
        <v>0</v>
      </c>
      <c r="F19" s="1">
        <v>0</v>
      </c>
      <c r="H19" s="26" t="s">
        <v>34</v>
      </c>
      <c r="I19" s="27">
        <v>3</v>
      </c>
      <c r="J19" s="27">
        <v>16</v>
      </c>
    </row>
    <row r="20" spans="2:10" x14ac:dyDescent="0.25">
      <c r="B20" s="1" t="s">
        <v>41</v>
      </c>
      <c r="C20" s="1">
        <v>62</v>
      </c>
      <c r="D20" s="1">
        <v>2</v>
      </c>
      <c r="E20" s="1">
        <v>0</v>
      </c>
      <c r="F20" s="1">
        <v>0</v>
      </c>
      <c r="H20" s="26" t="s">
        <v>35</v>
      </c>
      <c r="I20" s="27">
        <v>0</v>
      </c>
      <c r="J20" s="27">
        <v>10</v>
      </c>
    </row>
    <row r="21" spans="2:10" x14ac:dyDescent="0.25">
      <c r="B21" s="1" t="s">
        <v>45</v>
      </c>
      <c r="C21" s="1">
        <v>4</v>
      </c>
      <c r="D21" s="1">
        <v>6</v>
      </c>
      <c r="E21" s="1">
        <v>0</v>
      </c>
      <c r="F21" s="1">
        <v>0</v>
      </c>
      <c r="H21" s="26" t="s">
        <v>61</v>
      </c>
      <c r="I21" s="27">
        <v>0</v>
      </c>
      <c r="J21" s="27" t="s">
        <v>63</v>
      </c>
    </row>
    <row r="22" spans="2:10" x14ac:dyDescent="0.25">
      <c r="B22" s="6" t="s">
        <v>46</v>
      </c>
      <c r="C22" s="6">
        <v>145</v>
      </c>
      <c r="D22" s="6">
        <v>101</v>
      </c>
      <c r="E22" s="6">
        <v>106</v>
      </c>
      <c r="F22" s="6">
        <f>SUM(F12:F21)</f>
        <v>17</v>
      </c>
      <c r="H22" s="1" t="s">
        <v>11</v>
      </c>
      <c r="I22" s="29">
        <v>0</v>
      </c>
      <c r="J22" s="29">
        <f>3/10</f>
        <v>0.3</v>
      </c>
    </row>
    <row r="24" spans="2:10" x14ac:dyDescent="0.25">
      <c r="B24" s="6" t="s">
        <v>18</v>
      </c>
      <c r="C24" s="6" t="s">
        <v>3</v>
      </c>
      <c r="D24" s="6" t="s">
        <v>4</v>
      </c>
      <c r="E24" s="6" t="s">
        <v>5</v>
      </c>
      <c r="F24" s="6" t="s">
        <v>62</v>
      </c>
    </row>
    <row r="25" spans="2:10" x14ac:dyDescent="0.25">
      <c r="B25" s="1" t="s">
        <v>19</v>
      </c>
      <c r="C25" s="1">
        <v>34</v>
      </c>
      <c r="D25" s="1">
        <v>34</v>
      </c>
      <c r="E25" s="1">
        <v>32</v>
      </c>
      <c r="F25" s="1">
        <v>32</v>
      </c>
    </row>
    <row r="39" spans="2:6" ht="15.75" hidden="1" thickBot="1" x14ac:dyDescent="0.3"/>
    <row r="40" spans="2:6" hidden="1" x14ac:dyDescent="0.25">
      <c r="B40" s="18" t="s">
        <v>32</v>
      </c>
      <c r="C40" s="19" t="s">
        <v>3</v>
      </c>
      <c r="D40" s="19" t="s">
        <v>52</v>
      </c>
      <c r="E40" s="19" t="s">
        <v>5</v>
      </c>
      <c r="F40" s="19"/>
    </row>
    <row r="41" spans="2:6" ht="15.75" hidden="1" x14ac:dyDescent="0.25">
      <c r="B41" s="17" t="s">
        <v>34</v>
      </c>
      <c r="C41" s="17">
        <v>67</v>
      </c>
      <c r="D41" s="17">
        <v>75</v>
      </c>
      <c r="E41" s="17">
        <v>77</v>
      </c>
      <c r="F41" s="17"/>
    </row>
    <row r="42" spans="2:6" ht="15.75" hidden="1" x14ac:dyDescent="0.25">
      <c r="B42" s="17" t="s">
        <v>35</v>
      </c>
      <c r="C42" s="17">
        <v>54</v>
      </c>
      <c r="D42" s="17">
        <v>43</v>
      </c>
      <c r="E42" s="17">
        <v>44</v>
      </c>
      <c r="F42" s="17"/>
    </row>
    <row r="43" spans="2:6" ht="15.75" hidden="1" x14ac:dyDescent="0.25">
      <c r="B43" s="21" t="s">
        <v>55</v>
      </c>
      <c r="C43" s="22">
        <f>C42/C41</f>
        <v>0.80597014925373134</v>
      </c>
      <c r="D43" s="22">
        <f t="shared" ref="D43:E43" si="2">D42/D41</f>
        <v>0.57333333333333336</v>
      </c>
      <c r="E43" s="22">
        <f t="shared" si="2"/>
        <v>0.5714285714285714</v>
      </c>
      <c r="F43" s="22"/>
    </row>
    <row r="44" spans="2:6" ht="15.75" hidden="1" x14ac:dyDescent="0.25">
      <c r="B44" s="17" t="s">
        <v>33</v>
      </c>
      <c r="C44" s="17">
        <v>107</v>
      </c>
      <c r="D44" s="17">
        <v>57</v>
      </c>
      <c r="E44" s="17">
        <v>64</v>
      </c>
      <c r="F44" s="17"/>
    </row>
    <row r="45" spans="2:6" ht="15.75" hidden="1" x14ac:dyDescent="0.25">
      <c r="B45" s="17" t="s">
        <v>53</v>
      </c>
      <c r="C45" s="17">
        <v>73</v>
      </c>
      <c r="D45" s="17">
        <v>26</v>
      </c>
      <c r="E45" s="17">
        <v>38</v>
      </c>
      <c r="F45" s="17"/>
    </row>
    <row r="46" spans="2:6" ht="15.75" hidden="1" x14ac:dyDescent="0.25">
      <c r="B46" s="17" t="s">
        <v>54</v>
      </c>
      <c r="C46" s="17">
        <f>C44-C45</f>
        <v>34</v>
      </c>
      <c r="D46" s="17">
        <f t="shared" ref="D46:E46" si="3">D44-D45</f>
        <v>31</v>
      </c>
      <c r="E46" s="17">
        <f t="shared" si="3"/>
        <v>26</v>
      </c>
      <c r="F46" s="17"/>
    </row>
    <row r="47" spans="2:6" ht="15.75" hidden="1" x14ac:dyDescent="0.25">
      <c r="B47" s="21" t="s">
        <v>56</v>
      </c>
      <c r="C47" s="22">
        <f>C46/C42</f>
        <v>0.62962962962962965</v>
      </c>
      <c r="D47" s="22">
        <f t="shared" ref="D47:E47" si="4">D46/D42</f>
        <v>0.72093023255813948</v>
      </c>
      <c r="E47" s="22">
        <f t="shared" si="4"/>
        <v>0.59090909090909094</v>
      </c>
      <c r="F47" s="22"/>
    </row>
    <row r="48" spans="2:6" hidden="1" x14ac:dyDescent="0.25">
      <c r="C48" s="20"/>
      <c r="D48" s="20"/>
      <c r="E48" s="20"/>
      <c r="F48" s="20"/>
    </row>
    <row r="49" hidden="1" x14ac:dyDescent="0.25"/>
  </sheetData>
  <mergeCells count="1"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Low Cost</vt:lpstr>
      <vt:lpstr>Diva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Doshi</dc:creator>
  <cp:lastModifiedBy>Naman Doshi</cp:lastModifiedBy>
  <dcterms:created xsi:type="dcterms:W3CDTF">2019-04-02T05:33:58Z</dcterms:created>
  <dcterms:modified xsi:type="dcterms:W3CDTF">2019-04-13T09:58:21Z</dcterms:modified>
</cp:coreProperties>
</file>