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tabRatio="955" windowHeight="6210" windowWidth="9915" xWindow="210" yWindow="480"/>
  </bookViews>
  <sheets>
    <sheet name="Отчёт" sheetId="1" state="visible" r:id="rId1"/>
    <sheet name="Динамика ТТ" sheetId="2" state="visible" r:id="rId2"/>
    <sheet name="Динамика SKU" sheetId="3" state="visible" r:id="rId3"/>
    <sheet name="Виктория" sheetId="4" state="visible" r:id="rId4"/>
    <sheet name="Лента" sheetId="5" state="visible" r:id="rId5"/>
    <sheet name="ГиперГлобус" sheetId="6" state="visible" r:id="rId6"/>
    <sheet name="Карусель" sheetId="7" state="visible" r:id="rId7"/>
    <sheet name="Метро" sheetId="8" state="visible" r:id="rId8"/>
    <sheet name="Перекрёсток" sheetId="9" state="visible" r:id="rId9"/>
    <sheet name="Окей" sheetId="10" state="visible" r:id="rId10"/>
    <sheet name="Лента СПб" sheetId="11" state="visible" r:id="rId11"/>
    <sheet name="Карусель СПб" sheetId="12" state="visible" r:id="rId12"/>
    <sheet name="Метро СПб" sheetId="13" state="visible" r:id="rId13"/>
    <sheet name="Лайм СПб" sheetId="14" state="visible" r:id="rId14"/>
    <sheet name="Спар СПб" sheetId="15" state="visible" r:id="rId15"/>
    <sheet name="Окей СПб" sheetId="16" state="visible" r:id="rId16"/>
    <sheet name="Ашан Регион" sheetId="17" state="visible" r:id="rId17"/>
    <sheet name="Лента Регион" sheetId="18" state="visible" r:id="rId18"/>
    <sheet name="Метро Регион" sheetId="19" state="visible" r:id="rId19"/>
    <sheet name="Итого" sheetId="20" state="visible" r:id="rId20"/>
  </sheets>
  <definedNames>
    <definedName hidden="1" localSheetId="3" name="_xlnm._FilterDatabase">Виктория!$A$1:$AB$28</definedName>
    <definedName hidden="1" localSheetId="5" name="_xlnm._FilterDatabase">ГиперГлобус!$A$1:$X$7</definedName>
    <definedName hidden="1" localSheetId="6" name="_xlnm._FilterDatabase">Карусель!$A$1:$AB$23</definedName>
    <definedName hidden="1" localSheetId="11" name="_xlnm._FilterDatabase">'Карусель СПб'!$A$1:$AB$14</definedName>
    <definedName hidden="1" localSheetId="13" name="_xlnm._FilterDatabase">'Лайм СПб'!$A$1:$AA$6</definedName>
    <definedName hidden="1" localSheetId="4" name="_xlnm._FilterDatabase">Лента!$A$1:$X$13</definedName>
    <definedName hidden="1" localSheetId="10" name="_xlnm._FilterDatabase">'Лента СПб'!$A$1:$X$28</definedName>
    <definedName hidden="1" localSheetId="7" name="_xlnm._FilterDatabase">Метро!$B$1:$AG$21</definedName>
    <definedName hidden="1" localSheetId="9" name="_xlnm._FilterDatabase">Окей!$A$1:$P$13</definedName>
    <definedName hidden="1" localSheetId="8" name="_xlnm._FilterDatabase">Перекрёсток!$A$1:$W$81</definedName>
    <definedName hidden="1" localSheetId="14" name="_xlnm._FilterDatabase">'Спар СПб'!$A$1:$X$16</definedName>
    <definedName localSheetId="8" name="Excel_BuiltIn__FilterDatabase">Перекрёсток!$M$1:$M$27</definedName>
    <definedName hidden="1" localSheetId="3" name="_xlnm._FilterDatabase">Виктория!$A$1:$AB$28</definedName>
    <definedName hidden="1" localSheetId="4" name="_xlnm._FilterDatabase">Лента!$A$1:$X$13</definedName>
    <definedName hidden="1" localSheetId="5" name="_xlnm._FilterDatabase">ГиперГлобус!$A$1:$X$7</definedName>
    <definedName hidden="1" localSheetId="6" name="_xlnm._FilterDatabase">Карусель!$A$1:$AB$23</definedName>
    <definedName hidden="1" localSheetId="7" name="_xlnm._FilterDatabase">Метро!$B$1:$AG$21</definedName>
    <definedName hidden="1" localSheetId="8" name="_xlnm._FilterDatabase">Перекрёсток!$A$1:$W$81</definedName>
    <definedName hidden="1" localSheetId="9" name="_xlnm._FilterDatabase">Окей!$A$1:$P$13</definedName>
    <definedName hidden="1" localSheetId="10" name="_xlnm._FilterDatabase">'Лента СПб'!$A$1:$X$28</definedName>
    <definedName hidden="1" localSheetId="11" name="_xlnm._FilterDatabase">'Карусель СПб'!$A$1:$W$14</definedName>
    <definedName hidden="1" localSheetId="13" name="_xlnm._FilterDatabase">'Лайм СПб'!$A$1:$AA$6</definedName>
    <definedName hidden="1" localSheetId="14" name="_xlnm._FilterDatabase">'Спар СПб'!$A$1:$X$16</definedName>
  </definedNames>
  <calcPr calcId="145621" fullCalcOnLoad="1"/>
</workbook>
</file>

<file path=xl/sharedStrings.xml><?xml version="1.0" encoding="utf-8"?>
<sst xmlns="http://schemas.openxmlformats.org/spreadsheetml/2006/main" uniqueCount="515">
  <si>
    <t>Дата:</t>
  </si>
  <si>
    <t>Москва</t>
  </si>
  <si>
    <t>Сеть</t>
  </si>
  <si>
    <t>Количество магазинов              ВСЕГО</t>
  </si>
  <si>
    <t>Количество магазинов в ОБСЛУЖИВАНИИ</t>
  </si>
  <si>
    <t>%</t>
  </si>
  <si>
    <t>Сумма      план SKU</t>
  </si>
  <si>
    <t xml:space="preserve"> Сумма   факт  SKU</t>
  </si>
  <si>
    <t>Виктория</t>
  </si>
  <si>
    <t>ГиперГлобус</t>
  </si>
  <si>
    <t>Карусель</t>
  </si>
  <si>
    <t>Лента</t>
  </si>
  <si>
    <t>Метро</t>
  </si>
  <si>
    <t>Перекрёсток</t>
  </si>
  <si>
    <t>Окей</t>
  </si>
  <si>
    <t>среднее:</t>
  </si>
  <si>
    <t>Санкт-Петербург</t>
  </si>
  <si>
    <t>Лайм</t>
  </si>
  <si>
    <t>Спар</t>
  </si>
  <si>
    <t>Регионы</t>
  </si>
  <si>
    <t>Ашан</t>
  </si>
  <si>
    <t>ДИНАМИКА ТТ</t>
  </si>
  <si>
    <t>средние</t>
  </si>
  <si>
    <t>неделя</t>
  </si>
  <si>
    <t>Дата</t>
  </si>
  <si>
    <t>Билла</t>
  </si>
  <si>
    <t>ДИНАМИКА SKU</t>
  </si>
  <si>
    <t>№</t>
  </si>
  <si>
    <t>Формат</t>
  </si>
  <si>
    <t>Регион</t>
  </si>
  <si>
    <t>Адрес</t>
  </si>
  <si>
    <t>Кол-во рабочих дней в месяце, дней</t>
  </si>
  <si>
    <t>Продолжительность 1 выкладки, часов</t>
  </si>
  <si>
    <t>Кол-во выкладок в день, раз</t>
  </si>
  <si>
    <t>Объем работ в день, часов</t>
  </si>
  <si>
    <t>Кол-во SKU, SKU</t>
  </si>
  <si>
    <t>Итого продолжитель-ность в месяц, часов</t>
  </si>
  <si>
    <t>Тариф за 1 час без НДС, руб</t>
  </si>
  <si>
    <t>Итого за месяц без НДС, руб</t>
  </si>
  <si>
    <t>Кол-во SKU ПЛАН, шт</t>
  </si>
  <si>
    <t>Монте 100 г</t>
  </si>
  <si>
    <t>Монте 55 г</t>
  </si>
  <si>
    <t>Монте 150 г</t>
  </si>
  <si>
    <t>Монте двухкамерный печень.</t>
  </si>
  <si>
    <t>Монте двухкамерный хлоп</t>
  </si>
  <si>
    <t>Монте дринк 200г</t>
  </si>
  <si>
    <t>Монте снек</t>
  </si>
  <si>
    <t>Лежуа шоколад</t>
  </si>
  <si>
    <t>Лежуа ваниль</t>
  </si>
  <si>
    <t>Лежуа клубника</t>
  </si>
  <si>
    <t>Лежуа карамель</t>
  </si>
  <si>
    <t>Кол-во SKU ФАКТ, шт</t>
  </si>
  <si>
    <t>Комментарий</t>
  </si>
  <si>
    <t>СМ</t>
  </si>
  <si>
    <t>Видное</t>
  </si>
  <si>
    <t xml:space="preserve">Адмирала Лазарева ул, д. 2 (00018685 )                                                                                              </t>
  </si>
  <si>
    <t>х</t>
  </si>
  <si>
    <t>к заказу доступно 9 позиций, ожидается поставка с 11.05</t>
  </si>
  <si>
    <t>Железнодорожный</t>
  </si>
  <si>
    <t xml:space="preserve">Академика Анохина ул.д2,корп.1Б (00018685 )                                                                                            </t>
  </si>
  <si>
    <t>к заказу доступно 7 позиций</t>
  </si>
  <si>
    <t xml:space="preserve">Балаклавский пр-кт, дом № 5 А (00018685 )                                                                                           </t>
  </si>
  <si>
    <t>к заказу доступно 8 позиций</t>
  </si>
  <si>
    <t>Красногорск</t>
  </si>
  <si>
    <t xml:space="preserve">Дмитрия Донского б-р,1 (00018685 )                                                                                                    </t>
  </si>
  <si>
    <t>Краснознаменск</t>
  </si>
  <si>
    <t xml:space="preserve">Долгопрудный г, Лихачевское ш, дом № 6 (00018685 )                                                                            </t>
  </si>
  <si>
    <t>закрыт на ремонт</t>
  </si>
  <si>
    <t>Лыткарино</t>
  </si>
  <si>
    <t xml:space="preserve">Домодедовский р-н, Домодедово г, Северный мкр, Каширское ш., стр. 3А (00018685 )                                              </t>
  </si>
  <si>
    <t>ожидается поставка с 11.05.17</t>
  </si>
  <si>
    <t>Люберцы</t>
  </si>
  <si>
    <t xml:space="preserve">Зеленый пр-кт, дом № 62 Д (00018685 )                                                                                               </t>
  </si>
  <si>
    <t>ожидается поставка с 17.05</t>
  </si>
  <si>
    <t xml:space="preserve">Кировоградская ул, вл. 9, к. 4 (00018685 )                                                                                          </t>
  </si>
  <si>
    <t>к заказу доступно 9 позиций</t>
  </si>
  <si>
    <t xml:space="preserve">Космонавтов ул, дом № 15 (00018685 )                                                                                                        </t>
  </si>
  <si>
    <t>ожидается поставка с 15.05.18</t>
  </si>
  <si>
    <t xml:space="preserve">Краснодарская, д. 51, корп. 2 (00018685 )                                                                                              </t>
  </si>
  <si>
    <t>доступно к заказу 9 позиций, , ожидается поставка  с 07.05</t>
  </si>
  <si>
    <t xml:space="preserve">Локомотивный проезд, дом № 4 (00018685 )                                                                                            </t>
  </si>
  <si>
    <t xml:space="preserve">Лыткарино г, Парковая ул стр. 2 (00018685 )                                                                                           </t>
  </si>
  <si>
    <t xml:space="preserve">Матвеевская ул, дом № 2 (00018685 )                                                                                                 </t>
  </si>
  <si>
    <t>к заказу доступно 7 позиций, ожидается посавка с 14.05</t>
  </si>
  <si>
    <t xml:space="preserve">Мичуринский пр-кт, дом № 31/7 (00018685 )                                                                                           </t>
  </si>
  <si>
    <t xml:space="preserve">Новокосинская ул, д. 32/7 (00018685 )                                                                                                 </t>
  </si>
  <si>
    <t>ожидается поставка с 11.05</t>
  </si>
  <si>
    <t xml:space="preserve">Ореховый б-р,14,корп.3 (00018685 )                                                                                                    </t>
  </si>
  <si>
    <t xml:space="preserve">Отрадная ул.16 (00018685 )                                                                                                            </t>
  </si>
  <si>
    <t xml:space="preserve">Перервинский б-р, дом № 4, корпус 1 (00018685 )                                                                                     </t>
  </si>
  <si>
    <t>ожидается поставка с 07.05.18</t>
  </si>
  <si>
    <t xml:space="preserve">Поречная ул, дом № 10 (00018685 )                                                                                                   </t>
  </si>
  <si>
    <t>к заказу доступно 7 позиций</t>
  </si>
  <si>
    <t xml:space="preserve">Профсоюзная ул, д. 109 (00018685 )                                                                                                   </t>
  </si>
  <si>
    <t>к заказу доступно 9 позиций</t>
  </si>
  <si>
    <t xml:space="preserve">Профсоюзная ул, д. 129 А (00018685 )                                                                                                </t>
  </si>
  <si>
    <t>доступно к заказу 9 позиций, ожидается поставка с 27.04</t>
  </si>
  <si>
    <t xml:space="preserve">Профсоюзная ул, дом № 56 (00018685 )                                                                                                </t>
  </si>
  <si>
    <t>к заказу доступно 8 позиций, ожидается поставка с 27.04</t>
  </si>
  <si>
    <t xml:space="preserve">Реутов г, Юбилейный пр-кт, дом № 57 (00018685 )                                                                               </t>
  </si>
  <si>
    <t xml:space="preserve">Севастопольский пр-кт, д. 28, корп. 2 (00018685 )                                                                                   </t>
  </si>
  <si>
    <t>ожидается поставка с 04.05</t>
  </si>
  <si>
    <t xml:space="preserve">Череповецкая ул. 18 (00018685 )                                                                                                      </t>
  </si>
  <si>
    <t>9-я Парковая, д. 62</t>
  </si>
  <si>
    <t>ожидается поставка с 13.04.</t>
  </si>
  <si>
    <t>Киевское шоссе, 23-й км, д. 8, стр. 1 (ТРЦ "РИО")</t>
  </si>
  <si>
    <t>ожидается поставка с 28.04</t>
  </si>
  <si>
    <t>пос. Воскресенское, Чечёрский пр-д, д. 51 (ТЦ "Бутово Молл")</t>
  </si>
  <si>
    <t>ожидается поставка с 14.05</t>
  </si>
  <si>
    <t>ГМ</t>
  </si>
  <si>
    <t>ул. 7-я Кожуховская, д. 9 (ТРЦ 'Мозаика')</t>
  </si>
  <si>
    <t>ул. Борисовские Пруды, д. 26, кор. 2 (ТРЦ «БраVo!»)</t>
  </si>
  <si>
    <t>ожидается поставка с 07.05</t>
  </si>
  <si>
    <t>Бибиревская, 10</t>
  </si>
  <si>
    <t>Дмитровское ш., 116</t>
  </si>
  <si>
    <t>Ореховый б-р, 22а</t>
  </si>
  <si>
    <t>ожидается поставка с 13.04</t>
  </si>
  <si>
    <t>Ярославское ш., 54</t>
  </si>
  <si>
    <t>Реутов МКАД 2 км</t>
  </si>
  <si>
    <t>Пушкино</t>
  </si>
  <si>
    <t>г. Пушкино, Красноармейское ш., вл. 105</t>
  </si>
  <si>
    <t>Подольск</t>
  </si>
  <si>
    <t>мкрн Климовск, ул. Молодежная, д. 11</t>
  </si>
  <si>
    <t>Новорижское ш., 22‑й км, вл. 1, стр. 1</t>
  </si>
  <si>
    <t>Щёлково</t>
  </si>
  <si>
    <t>Пролетарский пр-т, д. 18</t>
  </si>
  <si>
    <t>Одинцово</t>
  </si>
  <si>
    <t>с⁄п Жаворонковское, с. Юдино, д. 55Е</t>
  </si>
  <si>
    <t>Королёв</t>
  </si>
  <si>
    <t>ул. Коммунальная, д. 1</t>
  </si>
  <si>
    <t>Кремор двойной (Дуо)</t>
  </si>
  <si>
    <t>Кремор тройной (трио)</t>
  </si>
  <si>
    <t>Monte двойной Шоколадные хлопья (красный)</t>
  </si>
  <si>
    <t>Monte двойной Шоколадные вафли (зелёный)</t>
  </si>
  <si>
    <t>Бронницы</t>
  </si>
  <si>
    <t>Каширский пер., д. 66</t>
  </si>
  <si>
    <t>ожидается поставка 07.05.18</t>
  </si>
  <si>
    <t>Ленинградское шоссе, 16А, стр. 4</t>
  </si>
  <si>
    <t>Химки</t>
  </si>
  <si>
    <t>Ленинградское шоссе, вл. 5</t>
  </si>
  <si>
    <t>Ожидается поставка с 23.03</t>
  </si>
  <si>
    <t>Ленинский р-он , пл. Битца , 32-й КМ Мкад</t>
  </si>
  <si>
    <t>Дринк и Снек задержка поставки с РЦ</t>
  </si>
  <si>
    <t>Новорижское ш. 26-й км</t>
  </si>
  <si>
    <t>В наличии только Монте Дринк, остальные позиции заблокированы</t>
  </si>
  <si>
    <t>Новоясеневский пр-т, д. 1</t>
  </si>
  <si>
    <t>Ожидается поставка с 20.03</t>
  </si>
  <si>
    <t>МО</t>
  </si>
  <si>
    <t>п. Мосрентген, р-он Мамыри, уч. 88Ю</t>
  </si>
  <si>
    <t>Магазин закрыт</t>
  </si>
  <si>
    <t>Воскресенск</t>
  </si>
  <si>
    <t>п. Федино, ул. Фединская стр. 1</t>
  </si>
  <si>
    <t>пос. Новоивановское, ул. Западная, стр. 4</t>
  </si>
  <si>
    <t>Монте Снек не поступает с РЦ</t>
  </si>
  <si>
    <t>пр-т Андропова, 8А</t>
  </si>
  <si>
    <t>Монте Дринк и Снек задержка поставки с РЦ</t>
  </si>
  <si>
    <t>Симферопольское ш. 20А, стр. 1</t>
  </si>
  <si>
    <t>Чехов</t>
  </si>
  <si>
    <t>Симферопольское ш. д. 1</t>
  </si>
  <si>
    <t>ул. Бартеневская, д. 8</t>
  </si>
  <si>
    <t>Ожидается поставка с 22.03</t>
  </si>
  <si>
    <t>Дмитров</t>
  </si>
  <si>
    <t>ул. Бирлово поле, 2</t>
  </si>
  <si>
    <t>Мытищи</t>
  </si>
  <si>
    <t>ул. Коммунистическая, д. 1 ТЦ "XL"</t>
  </si>
  <si>
    <t>Домодедово</t>
  </si>
  <si>
    <t>ул. Краснодарская, д. 2</t>
  </si>
  <si>
    <t>ул. Озерная, 50, стр. 1</t>
  </si>
  <si>
    <t>Северное Бутово</t>
  </si>
  <si>
    <t>ул. Поляны, д. 8</t>
  </si>
  <si>
    <t>ожидается поставка с 26.04</t>
  </si>
  <si>
    <t>Московский</t>
  </si>
  <si>
    <t>ул. Хабарова, 2</t>
  </si>
  <si>
    <t>Шараповский пр. 2, ТРЦ "Красный кит"</t>
  </si>
  <si>
    <t>ожидается поставка с 17.04</t>
  </si>
  <si>
    <t>Декабристов, 12</t>
  </si>
  <si>
    <t>Ожидается поставка с 2018-05-24</t>
  </si>
  <si>
    <t>Монте двухкамерный печенье</t>
  </si>
  <si>
    <t>Монте двухкамерный с хлопьями</t>
  </si>
  <si>
    <t>Monte Top cup</t>
  </si>
  <si>
    <t>1-я Дубровская 13А</t>
  </si>
  <si>
    <t>Складочная 1 стр. 1</t>
  </si>
  <si>
    <t>Шоссейная 2Б</t>
  </si>
  <si>
    <t>Ожидается поставка с 11.03</t>
  </si>
  <si>
    <t>Проспект Мира 211 стр. 1</t>
  </si>
  <si>
    <t>ожидается поставка с 28.04.18</t>
  </si>
  <si>
    <t>Дорожная д. 1, корп. 1</t>
  </si>
  <si>
    <t>ожидается поставка с 05.05</t>
  </si>
  <si>
    <t>Рябиновая 59</t>
  </si>
  <si>
    <t>Маршала Прошлякова 14</t>
  </si>
  <si>
    <t>ожидается поставка с 23.04</t>
  </si>
  <si>
    <t>Ленинградское шоссе 71Г</t>
  </si>
  <si>
    <t>ожидается поставка с 28.04</t>
  </si>
  <si>
    <t>Дмитровское шоссе 165Б</t>
  </si>
  <si>
    <t>Томилино</t>
  </si>
  <si>
    <t>Новорязанское шоссе 23 км 17 участок</t>
  </si>
  <si>
    <t>ожидается поставка с 30.03</t>
  </si>
  <si>
    <t>104 км МКАД 6</t>
  </si>
  <si>
    <t>23 км Киевского ш., п. Московский, д. Картмазово 7</t>
  </si>
  <si>
    <t>Балашиха</t>
  </si>
  <si>
    <t>Советская 60</t>
  </si>
  <si>
    <t>Любня</t>
  </si>
  <si>
    <t xml:space="preserve">Горки Киовские владение 15 </t>
  </si>
  <si>
    <t>ожидается поставка с 08.05.18</t>
  </si>
  <si>
    <t>Чёрная грязь</t>
  </si>
  <si>
    <t>Торгово-Промышленная 5 (с.п. Луневское)</t>
  </si>
  <si>
    <t>42 км автомагистрали "Крым" 1 стр. 1</t>
  </si>
  <si>
    <t>ожидается поставка с 22.02</t>
  </si>
  <si>
    <t>Новые Псарьки</t>
  </si>
  <si>
    <t>Парковая 4</t>
  </si>
  <si>
    <t>Серпухов</t>
  </si>
  <si>
    <t>Бульвар 65 летия Победы</t>
  </si>
  <si>
    <t>Формат магазина</t>
  </si>
  <si>
    <t>ожидается поставка с 12.03</t>
  </si>
  <si>
    <t>3-я Парковая ул. Вл. 24</t>
  </si>
  <si>
    <t>Александры Монаховой ул 30</t>
  </si>
  <si>
    <t>Борисовский проезд 3</t>
  </si>
  <si>
    <t>Вернадского пр-кт 86А</t>
  </si>
  <si>
    <t>Востряковский пр-д, 17А</t>
  </si>
  <si>
    <t>п.Горки-10</t>
  </si>
  <si>
    <t>п.Горки-10, дом 23</t>
  </si>
  <si>
    <t>п.Совхоза им.Ленина</t>
  </si>
  <si>
    <t>п.Совхоза им.Ленина, дом 5А</t>
  </si>
  <si>
    <t>Домодедовская ул, 28</t>
  </si>
  <si>
    <t>Дубнинская ул. 30</t>
  </si>
  <si>
    <t>Железнодорожная ул. 44</t>
  </si>
  <si>
    <t>Зеленоград корп. 1446</t>
  </si>
  <si>
    <t>Кутузовский пр-кт 57</t>
  </si>
  <si>
    <t>Ленинский пр-кт, дом № 99</t>
  </si>
  <si>
    <t>Лескова ул 19А</t>
  </si>
  <si>
    <t>Малыгина ул. 7</t>
  </si>
  <si>
    <t>Милашенкова ул. 8</t>
  </si>
  <si>
    <t>г.Мытищи</t>
  </si>
  <si>
    <t>г.Мытищи, Мира ул 30</t>
  </si>
  <si>
    <t>Мичуринский проспект 3</t>
  </si>
  <si>
    <t>ожидается поставка с 29.03</t>
  </si>
  <si>
    <t>Москва, Адмирала Ушакова б-р, 7</t>
  </si>
  <si>
    <t>Москва, Алтуфьевское ш, 70стр1</t>
  </si>
  <si>
    <t>ожидается поставка с 03.04.18</t>
  </si>
  <si>
    <t>Москва, Андропова пр-кт, 36</t>
  </si>
  <si>
    <t>Москва, Бирюлевская ул, 51</t>
  </si>
  <si>
    <t>Москва, Варшавское ш, 124</t>
  </si>
  <si>
    <t>ожидается поставка с 12.04</t>
  </si>
  <si>
    <t>Москва, Гарибальди ул, 23</t>
  </si>
  <si>
    <t>Москва, Голубинская ул, 28</t>
  </si>
  <si>
    <t>Москва, Грина ул, 7</t>
  </si>
  <si>
    <t>Москва, Дежнева проезд, 21</t>
  </si>
  <si>
    <t>Москва, Домодедовская ул, 12</t>
  </si>
  <si>
    <t>ожидается поставка с 13.04.18 , 0,3 карамель вирт. остаток</t>
  </si>
  <si>
    <t>Москва, Жулебинский б-р, 6\11</t>
  </si>
  <si>
    <t>Карамель заблокирована,</t>
  </si>
  <si>
    <t>Москва, Земляной Вал ул, 33</t>
  </si>
  <si>
    <t>Москва, Кавказский б-р, 26</t>
  </si>
  <si>
    <t>Москва, Киевского Вокзала пл, 2</t>
  </si>
  <si>
    <t>Москва, Кировоградская ул, 14</t>
  </si>
  <si>
    <t>Москва, Кутузовский пр-кт, 88</t>
  </si>
  <si>
    <t>Москва, Ленинградский пр-кт, 80стр17</t>
  </si>
  <si>
    <t>Москва, Литовский б-р, 22</t>
  </si>
  <si>
    <t>Москва, Маршала Бирюзова ул, 32</t>
  </si>
  <si>
    <t>Москва, Миклухо-Маклая ул, 37</t>
  </si>
  <si>
    <t>ожидается поставка с 21.12</t>
  </si>
  <si>
    <t>Москва, Нагатинская ул, 16</t>
  </si>
  <si>
    <t>Москва, Новоясеневский пр-кт, 11</t>
  </si>
  <si>
    <t>карамель заблокирована, ожидается поставка с 22.03</t>
  </si>
  <si>
    <t>Москва, Новый Арбат ул, 15</t>
  </si>
  <si>
    <t>Москва, Осенний б-р, 12стр1</t>
  </si>
  <si>
    <t>Москва, Паустовского ул, 6\1</t>
  </si>
  <si>
    <t>Москва, Пришвина ул, 22</t>
  </si>
  <si>
    <t>Москва, Профсоюзная ул, 61 А</t>
  </si>
  <si>
    <t>Москва, Рязанский пр-кт, 28/1</t>
  </si>
  <si>
    <t>Москва, Славянский б-р, 9\1</t>
  </si>
  <si>
    <t>Москва, Смоленская пл, 3стр1</t>
  </si>
  <si>
    <t>Москва, Старокачаловская ул, 1б</t>
  </si>
  <si>
    <t>карамель заблокирована</t>
  </si>
  <si>
    <t>Москва, Фестивальная ул, 2стрБ</t>
  </si>
  <si>
    <t>ожидается поставка с 26.03</t>
  </si>
  <si>
    <t>Наметкина ул 3</t>
  </si>
  <si>
    <t>Ореховый бульвар, д. 15, стр. 1</t>
  </si>
  <si>
    <t>Паперника ул 9</t>
  </si>
  <si>
    <t>Первомайская ул. 42</t>
  </si>
  <si>
    <t>Римского-Корсакова ул. 20</t>
  </si>
  <si>
    <t>Ожидается поставка с 09.04</t>
  </si>
  <si>
    <t>Россошанский пр., д. 3</t>
  </si>
  <si>
    <t>Румянцево</t>
  </si>
  <si>
    <t>Румянцево д. 1</t>
  </si>
  <si>
    <t>г.Москва,п.Щаповское</t>
  </si>
  <si>
    <t>с.Ознобишено 187А</t>
  </si>
  <si>
    <t>Свободный проспект, д. 33</t>
  </si>
  <si>
    <t>ожидается поставка с 25.01</t>
  </si>
  <si>
    <t>Селезнева ул. 33</t>
  </si>
  <si>
    <t xml:space="preserve">виртуальный остаток 26 шт. </t>
  </si>
  <si>
    <t>Москва,г.Зеленоград</t>
  </si>
  <si>
    <t>Солнечная аллея, корп. 900</t>
  </si>
  <si>
    <t>ожидается поставка с 27.03.18</t>
  </si>
  <si>
    <t>Таллинская ул. 7</t>
  </si>
  <si>
    <t>Тимирязевская ул. 2/3</t>
  </si>
  <si>
    <t>ул. Адмирала Лазарева, 24</t>
  </si>
  <si>
    <t>карамель заблокирована, ожидается поставка с 04.05</t>
  </si>
  <si>
    <t>ул. Адмирала Лазарева, 52</t>
  </si>
  <si>
    <t>ул. Азовская, д. 24, корп. 3</t>
  </si>
  <si>
    <t>ул. Братиславская, д. 27, корп. 1</t>
  </si>
  <si>
    <t>ул. Веневская, д. 15</t>
  </si>
  <si>
    <t>карамель заблокирована, ожидается поставка с 26.04</t>
  </si>
  <si>
    <t>ул. Зеленодольская, д. 40</t>
  </si>
  <si>
    <t>ул. Липецкая, д. 7А</t>
  </si>
  <si>
    <t>ожидается поставка с 12.12</t>
  </si>
  <si>
    <t>ул. Плещеева, д. 4</t>
  </si>
  <si>
    <t>ожидатся поставка с 28.03.18</t>
  </si>
  <si>
    <t>Сходненская, 56</t>
  </si>
  <si>
    <t>Ожидается поставка с 26.02</t>
  </si>
  <si>
    <t>ул. Шипиловская, д. 50, корп. 1</t>
  </si>
  <si>
    <t>Хорошевское ш. вл. 27</t>
  </si>
  <si>
    <t>Шереметьевская ул. 6</t>
  </si>
  <si>
    <t>Ленинградский пр-кт, 31</t>
  </si>
  <si>
    <t>ожидается поставка 22.12.17</t>
  </si>
  <si>
    <t>Мира пр-кт, 188</t>
  </si>
  <si>
    <t>Новослободская, 4</t>
  </si>
  <si>
    <t>в магазине перестановка отделов, товар убран на склад, на полке присутствует монте дринк</t>
  </si>
  <si>
    <t>Мира пр-кт, 211 "Ростокино"</t>
  </si>
  <si>
    <t>Пятницкое ш., 7 км "Отрада"</t>
  </si>
  <si>
    <t>Путилково "Путилково"</t>
  </si>
  <si>
    <t>Мира, 51 "Июнь Мытищи"</t>
  </si>
  <si>
    <t>Каширское ш., 14 "Гуд Зон"</t>
  </si>
  <si>
    <t>Алтуфьевское ш., 1 км 3 вл.</t>
  </si>
  <si>
    <t>Головинское ш., 5 "Водный"</t>
  </si>
  <si>
    <t>Кировоградская, 13а "Колумбус"</t>
  </si>
  <si>
    <t>Святоозерская, 1а</t>
  </si>
  <si>
    <t>Monte  4 x 100 g</t>
  </si>
  <si>
    <t>Monte  150 g</t>
  </si>
  <si>
    <t>Monte Drink 200 g</t>
  </si>
  <si>
    <t>Monte Snack 29 G</t>
  </si>
  <si>
    <t>Liegeois 175 G - Schoko</t>
  </si>
  <si>
    <t>Liegeois 175 G - Vanille</t>
  </si>
  <si>
    <t>Liegeois 175 G - Erdbeere</t>
  </si>
  <si>
    <t>СПб  пр. Энергетиков, д 16</t>
  </si>
  <si>
    <t>СПб  ул.Савушкина, д.112</t>
  </si>
  <si>
    <t>Ожидается поставка с 16.04</t>
  </si>
  <si>
    <t>СПб ул. Шереметьевская, д. 11</t>
  </si>
  <si>
    <t>Ожидается поставка с 28.04</t>
  </si>
  <si>
    <t>СПб ул. Бухарестская, д. 69</t>
  </si>
  <si>
    <t>Ожидается поставка с 07.05</t>
  </si>
  <si>
    <t>СПб Выборгское шоссе, д.11</t>
  </si>
  <si>
    <t>Товар не заказывают,распродают остатки,Лежуа до 18.04</t>
  </si>
  <si>
    <t>СПб Таллинское шоссе, дом 159</t>
  </si>
  <si>
    <t>СПб Дальневосточный пр-кт д.16</t>
  </si>
  <si>
    <t>Ожидается поставка с 03.04</t>
  </si>
  <si>
    <t>СПб Московское шоссе, д.16.</t>
  </si>
  <si>
    <t>Ожидается поставка с 19.03</t>
  </si>
  <si>
    <t xml:space="preserve">СПб ул. Уральская, д.29    </t>
  </si>
  <si>
    <t>СПб наб.Обводного кан., д.118 кор.7</t>
  </si>
  <si>
    <t xml:space="preserve">СПб ул. Руставели, д.61  </t>
  </si>
  <si>
    <t>СПб ул.Хасанская, д.17 корп.1</t>
  </si>
  <si>
    <t>Ожидается поставка с 23.04</t>
  </si>
  <si>
    <t>СПб Приморский р-н Вербная ул. д. 21 А</t>
  </si>
  <si>
    <t>СПб Парголово, Выборгское шоссе, 216/1</t>
  </si>
  <si>
    <t>СПб Петергофское шоссе, 98</t>
  </si>
  <si>
    <t>СПБ Бабушкина ул. 125</t>
  </si>
  <si>
    <t>СПб Обуховской обороны пр. 305 лит. А</t>
  </si>
  <si>
    <t>Урхов пер.,7,лит.А</t>
  </si>
  <si>
    <t>Шуваловский пр.,д.45</t>
  </si>
  <si>
    <t>Юрия Гагарина пр.,д.34,к.2,лит.Б</t>
  </si>
  <si>
    <t>Пискаревский пр.,59</t>
  </si>
  <si>
    <t>Планерная ул.,17</t>
  </si>
  <si>
    <t>Парашютная ул., д.60</t>
  </si>
  <si>
    <t>Симонова ул.д.13/2,лит.А</t>
  </si>
  <si>
    <t>Лиговский пр., д. 283 А</t>
  </si>
  <si>
    <t>Строителей пр., стр. 7 (Кудрово)</t>
  </si>
  <si>
    <t>Брантовская дорога, д. 3</t>
  </si>
  <si>
    <t>Бугры, Южная, 5</t>
  </si>
  <si>
    <t>Monte  6 x 55 g</t>
  </si>
  <si>
    <t>Liegeois 175 G - Karamel</t>
  </si>
  <si>
    <t>Monte MiCrDe 2K 125g - Waffle Sticks</t>
  </si>
  <si>
    <t>Monte MiCrDe 2K 125g -Choco Flakes</t>
  </si>
  <si>
    <t>Cremore DUO</t>
  </si>
  <si>
    <t>Cremore TRIO</t>
  </si>
  <si>
    <t>пр.Большевиков,32</t>
  </si>
  <si>
    <t>Ожидается поставка с 04.02</t>
  </si>
  <si>
    <t>пр Просвещения,74</t>
  </si>
  <si>
    <t>Ожидается поставка с 19.02</t>
  </si>
  <si>
    <t>ул. Карбышева,9</t>
  </si>
  <si>
    <t>Ожидается поставка с 12.02</t>
  </si>
  <si>
    <t>Пр. Просвещения 60</t>
  </si>
  <si>
    <t>Ожидается поставка с 12.01</t>
  </si>
  <si>
    <t>ул. Коллонтай,3</t>
  </si>
  <si>
    <t>Ожидается поставка с 29.01</t>
  </si>
  <si>
    <t>ул.Партизана Германа,47</t>
  </si>
  <si>
    <t>ул.Бухарестская,89</t>
  </si>
  <si>
    <t>Ожидается поставка с 02.03</t>
  </si>
  <si>
    <t>пр.М Блюхера,41</t>
  </si>
  <si>
    <t>ул.Кузнецовская,31</t>
  </si>
  <si>
    <t>Ожидается поставка с 19.01</t>
  </si>
  <si>
    <t>Ленинский пр.,100</t>
  </si>
  <si>
    <t>Индустриальный пр.,24</t>
  </si>
  <si>
    <t>Коломяжский пр.,17</t>
  </si>
  <si>
    <t>ул. Руставелли,43</t>
  </si>
  <si>
    <t>ул.Савушкина, д.116</t>
  </si>
  <si>
    <t>Ожидается поставка с 29.02</t>
  </si>
  <si>
    <t>Monte MiCrDe 6 x 55 g</t>
  </si>
  <si>
    <t>Monte MiCrDe 4 x 100 g</t>
  </si>
  <si>
    <t>Monte MiCrDe 150 g</t>
  </si>
  <si>
    <t>Monte MiCrDe 2K 125g-Waffle Sticks Вафли</t>
  </si>
  <si>
    <t>Monte MiCrDe 2K 125g-Cookies Печенье</t>
  </si>
  <si>
    <t>Zott Monte Crunchy Milk Dessert 125 g</t>
  </si>
  <si>
    <t>Monte Choco Flakes Wafle Sticks 125g</t>
  </si>
  <si>
    <t>Monte шок/фундук/шок.драже 70 g</t>
  </si>
  <si>
    <t>Комендантский проспект 3, лит. А</t>
  </si>
  <si>
    <t>Косыгина 4, лит. А</t>
  </si>
  <si>
    <t>Пулковское шоссе 23, лит. A</t>
  </si>
  <si>
    <t>Monte 2K 125g - Cookies</t>
  </si>
  <si>
    <t>Monte 2K 125g - Crunchy</t>
  </si>
  <si>
    <t>Будапештская ул., д. 11 СМ</t>
  </si>
  <si>
    <t>Заневский пр., д. 45 СМ</t>
  </si>
  <si>
    <t>Ожидается поставка с 22.12. Маленький формат ТТ</t>
  </si>
  <si>
    <t>Испытателей пр., д. 35 СМ</t>
  </si>
  <si>
    <t>Испытателей пр., д. 13 СМ</t>
  </si>
  <si>
    <t>Косыгина пр., д. 30 ТЦ "Зебра" СМ</t>
  </si>
  <si>
    <t>Левашовский пр., д. 13А СМ</t>
  </si>
  <si>
    <t>Пограничника Гарькавого ул., д. 33 СМ</t>
  </si>
  <si>
    <t>Полтавский проезд, д. 2 СМ</t>
  </si>
  <si>
    <t>Маршала Блюхера,11</t>
  </si>
  <si>
    <t>Энергетиков пр., д. 70 СМ</t>
  </si>
  <si>
    <t>Невский, 146</t>
  </si>
  <si>
    <t>Маленький формат магазина</t>
  </si>
  <si>
    <t>Улица Коллонтай, дом 10</t>
  </si>
  <si>
    <t>Проспект Испытателей, дом 29 корпус 1, литера А</t>
  </si>
  <si>
    <t>Комендантский Проспект, дом 24 корпус 1</t>
  </si>
  <si>
    <t>Улица Тамбасова, дом 4</t>
  </si>
  <si>
    <t>Улица 1-ая Красноармейская, дом 15</t>
  </si>
  <si>
    <t>Проспект Наставников, дом 38</t>
  </si>
  <si>
    <t>Улица Большая Разночинная, дом 16, литера А</t>
  </si>
  <si>
    <t>Проспект Художников, дом 11</t>
  </si>
  <si>
    <t>Богатырский проспект, дом 54/32</t>
  </si>
  <si>
    <t>Пулковская улица, дом 14</t>
  </si>
  <si>
    <t>4-й Верхний переулок, 19</t>
  </si>
  <si>
    <t>Бухарестская, 90</t>
  </si>
  <si>
    <t>Ленинский пр-кт, 128</t>
  </si>
  <si>
    <t>Косыгина пр-кт, 31</t>
  </si>
  <si>
    <t>Репнинская ул, 7</t>
  </si>
  <si>
    <t>Тельмана, 48</t>
  </si>
  <si>
    <t>Выборгское ш., 19, корп. 1</t>
  </si>
  <si>
    <t>Выборгское ш., 3к1</t>
  </si>
  <si>
    <t>Энгельса пр., 154</t>
  </si>
  <si>
    <t>Просвещения пр., 80к2А</t>
  </si>
  <si>
    <t>Науки пр., 17</t>
  </si>
  <si>
    <t>Октябрьская ул., 8</t>
  </si>
  <si>
    <t>Заневский пр., 65к1а</t>
  </si>
  <si>
    <t>Индустриальный пр.,25</t>
  </si>
  <si>
    <t>Маршала Жукова пр., 31к1</t>
  </si>
  <si>
    <t>Партизана Германа ул., 2</t>
  </si>
  <si>
    <t>Таллинское ш., 27</t>
  </si>
  <si>
    <t>Космонавтов пр., 45а</t>
  </si>
  <si>
    <t>Московский пр., 137</t>
  </si>
  <si>
    <t>Пулковское ш., 17/2</t>
  </si>
  <si>
    <t xml:space="preserve">Большевиков пр., 10/1 </t>
  </si>
  <si>
    <t>Академика Павлова ул.,д. 5</t>
  </si>
  <si>
    <t>Богатырский пр., 13А</t>
  </si>
  <si>
    <t>Богатырский пр., 42</t>
  </si>
  <si>
    <t>Ленинградское ш., 12</t>
  </si>
  <si>
    <t>Малая Балканская ул., 27</t>
  </si>
  <si>
    <t>Фучика ул., 2А</t>
  </si>
  <si>
    <t>Cremore Trio</t>
  </si>
  <si>
    <t>Екатеринбург</t>
  </si>
  <si>
    <t>Металлургов, 87</t>
  </si>
  <si>
    <t>Поиск мерчендайзера</t>
  </si>
  <si>
    <t>Челябинск</t>
  </si>
  <si>
    <t>Труда, 203</t>
  </si>
  <si>
    <t>Пермь</t>
  </si>
  <si>
    <t>Специлова, 114</t>
  </si>
  <si>
    <t>Уфа</t>
  </si>
  <si>
    <t>Рубежная, 174</t>
  </si>
  <si>
    <t>Ожидается поставка с 12.03</t>
  </si>
  <si>
    <t>Тюмень</t>
  </si>
  <si>
    <t>Менделеева, 1</t>
  </si>
  <si>
    <t>Ожидается поставка с 12.04</t>
  </si>
  <si>
    <t>Минигали Габайдулина, 6</t>
  </si>
  <si>
    <t>Ожидается поставка с 12.05</t>
  </si>
  <si>
    <t>алтурина, 55</t>
  </si>
  <si>
    <t>В разработаке</t>
  </si>
  <si>
    <t>Тимофея Чаркова, 6</t>
  </si>
  <si>
    <t>Сахарова, 107/1</t>
  </si>
  <si>
    <t>Дублер Сибирского тракта, 19/1</t>
  </si>
  <si>
    <t>Мерчиндайзер отказался от работы. Поиск замены</t>
  </si>
  <si>
    <t>Братьев Кашириных, 75</t>
  </si>
  <si>
    <t>Блюхера, 126</t>
  </si>
  <si>
    <t>Артилерийская, 136</t>
  </si>
  <si>
    <t>Академика Сахарова, 15</t>
  </si>
  <si>
    <t>x</t>
  </si>
  <si>
    <t>Черкасская, 23</t>
  </si>
  <si>
    <t>Копейское Шоссе, 64</t>
  </si>
  <si>
    <t>Парковый проспект, 66</t>
  </si>
  <si>
    <t>Героев Хасана, 105</t>
  </si>
  <si>
    <t>Бакалинская, 27</t>
  </si>
  <si>
    <t>Мерчендайзер уволился, поиск замены</t>
  </si>
  <si>
    <t>Пархоменко, 156</t>
  </si>
  <si>
    <t>Бельская, 70</t>
  </si>
  <si>
    <t>Сипайловская, 1</t>
  </si>
  <si>
    <t>Алебашевская, 19</t>
  </si>
  <si>
    <t>Мельникайте, 139</t>
  </si>
  <si>
    <t>Тобольский Тракт, 101</t>
  </si>
  <si>
    <t>Республики, 291</t>
  </si>
  <si>
    <t>Народная, 76</t>
  </si>
  <si>
    <t>Мерчендайзер на больничном</t>
  </si>
  <si>
    <t>Монте двухкамерный с вафлями</t>
  </si>
  <si>
    <t>Металлургов, 85</t>
  </si>
  <si>
    <t>Дублер Сибирского тракта, 21</t>
  </si>
  <si>
    <t>Космонавтов, 102а</t>
  </si>
  <si>
    <t>Мерчендайзер в отпуске</t>
  </si>
  <si>
    <t>Проспект Победы, 76</t>
  </si>
  <si>
    <t>Шоссе Космонавтов, 393</t>
  </si>
  <si>
    <t>Ожидается поставка с 27.04</t>
  </si>
  <si>
    <t>Рубежная, 170</t>
  </si>
  <si>
    <t>Мельникайте, 141</t>
  </si>
  <si>
    <t>Начало месяца</t>
  </si>
  <si>
    <t>Праздники</t>
  </si>
  <si>
    <t>Общий итог</t>
  </si>
</sst>
</file>

<file path=xl/styles.xml><?xml version="1.0" encoding="utf-8"?>
<styleSheet xmlns="http://schemas.openxmlformats.org/spreadsheetml/2006/main">
  <numFmts count="7">
    <numFmt formatCode="dd/mm/yy" numFmtId="164"/>
    <numFmt formatCode="0.0%" numFmtId="165"/>
    <numFmt formatCode="#,##0.0" numFmtId="166"/>
    <numFmt formatCode="dd\.mm\.yyyy" numFmtId="167"/>
    <numFmt formatCode="dd\.mm\.yy" numFmtId="168"/>
    <numFmt formatCode="0.0" numFmtId="169"/>
    <numFmt formatCode="yyyy-mm-dd" numFmtId="170"/>
  </numFmts>
  <fonts count="39">
    <font>
      <name val="Arial"/>
      <color rgb="FF000000"/>
      <sz val="10"/>
    </font>
    <font>
      <name val="Calibri"/>
      <charset val="204"/>
      <family val="2"/>
      <color theme="1"/>
      <sz val="11"/>
      <scheme val="minor"/>
    </font>
    <font>
      <name val="Arimo"/>
      <color rgb="FF000000"/>
      <sz val="10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i val="1"/>
      <color rgb="FFFFFFFF"/>
      <sz val="12"/>
    </font>
    <font>
      <name val="Calibri"/>
      <charset val="204"/>
      <family val="2"/>
      <b val="1"/>
      <color rgb="FF33CCCC"/>
      <sz val="11"/>
      <u val="single"/>
    </font>
    <font>
      <name val="Arial"/>
      <charset val="204"/>
      <family val="2"/>
      <b val="1"/>
      <i val="1"/>
      <color rgb="FF000000"/>
      <sz val="12"/>
    </font>
    <font>
      <name val="Arial"/>
      <charset val="204"/>
      <family val="2"/>
      <color rgb="FF000000"/>
      <sz val="12"/>
    </font>
    <font>
      <name val="Calibri"/>
      <charset val="204"/>
      <family val="2"/>
      <color rgb="FF000000"/>
      <sz val="10"/>
    </font>
    <font>
      <name val="Arial"/>
      <charset val="204"/>
      <family val="2"/>
      <color rgb="FF000000"/>
      <sz val="8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Calibri"/>
      <charset val="204"/>
      <family val="2"/>
      <color rgb="FF000000"/>
      <sz val="10"/>
    </font>
    <font>
      <name val="Arial"/>
      <charset val="204"/>
      <family val="2"/>
      <sz val="10"/>
    </font>
    <font>
      <name val="Arimo"/>
      <b val="1"/>
      <color rgb="FF000000"/>
      <sz val="10"/>
    </font>
    <font>
      <name val="Calibri"/>
      <charset val="204"/>
      <family val="2"/>
      <color rgb="FF000000"/>
      <sz val="8"/>
    </font>
    <font>
      <name val="Calibri Regular"/>
      <color rgb="FF000000"/>
      <sz val="11"/>
    </font>
    <font>
      <name val="Calibri"/>
      <charset val="204"/>
      <family val="2"/>
      <b val="1"/>
      <color rgb="FF000000"/>
      <sz val="20"/>
    </font>
    <font>
      <name val="Arial"/>
      <charset val="204"/>
      <family val="2"/>
      <color rgb="FFFFFFFF"/>
      <sz val="12"/>
    </font>
    <font>
      <name val="Arial"/>
      <charset val="204"/>
      <family val="2"/>
      <sz val="10"/>
    </font>
    <font>
      <name val="Arimo"/>
      <sz val="10"/>
    </font>
    <font>
      <name val="Arial"/>
      <charset val="204"/>
      <family val="2"/>
      <sz val="10"/>
    </font>
    <font>
      <name val="Arimo"/>
      <sz val="9"/>
    </font>
    <font>
      <name val="Arial"/>
      <charset val="204"/>
      <family val="2"/>
      <color rgb="FF000000"/>
      <sz val="10"/>
    </font>
    <font>
      <name val="Arial Cyr"/>
      <charset val="204"/>
      <family val="2"/>
      <color rgb="FF000000"/>
      <sz val="10"/>
    </font>
    <font>
      <name val="Arial"/>
      <charset val="204"/>
      <family val="2"/>
      <sz val="10"/>
    </font>
    <font>
      <name val="Calibri"/>
      <charset val="204"/>
      <family val="2"/>
      <color rgb="FF000000"/>
      <sz val="11"/>
      <scheme val="minor"/>
    </font>
    <font>
      <name val="Calibri"/>
      <charset val="204"/>
      <family val="2"/>
      <sz val="11"/>
      <scheme val="minor"/>
    </font>
    <font>
      <name val="Tahoma"/>
      <charset val="204"/>
      <family val="2"/>
      <color theme="1"/>
      <sz val="8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12"/>
    </font>
    <font>
      <name val="Calibri"/>
      <charset val="204"/>
      <family val="2"/>
      <color rgb="FF000000"/>
      <sz val="10"/>
    </font>
    <font>
      <name val="Calibri"/>
      <charset val="204"/>
      <family val="2"/>
      <color rgb="FF000000"/>
      <sz val="11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sz val="10"/>
    </font>
    <font>
      <name val="Calibri"/>
      <charset val="204"/>
      <family val="2"/>
      <b val="1"/>
      <color rgb="FF000000"/>
      <sz val="10"/>
    </font>
  </fonts>
  <fills count="15">
    <fill>
      <patternFill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DDD9C3"/>
        <bgColor rgb="FFDDD9C3"/>
      </patternFill>
    </fill>
    <fill>
      <patternFill patternType="solid">
        <fgColor rgb="FFDBE5F1"/>
        <bgColor rgb="FFDBE5F1"/>
      </patternFill>
    </fill>
    <fill>
      <patternFill patternType="solid">
        <fgColor rgb="FFFBD4B4"/>
        <bgColor rgb="FFFBD4B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2">
    <xf borderId="17" fillId="0" fontId="0" numFmtId="0"/>
    <xf borderId="17" fillId="0" fontId="31" numFmtId="0"/>
    <xf borderId="17" fillId="0" fontId="31" numFmtId="0"/>
    <xf borderId="17" fillId="0" fontId="31" numFmtId="0"/>
    <xf borderId="17" fillId="0" fontId="26" numFmtId="0"/>
    <xf borderId="17" fillId="0" fontId="31" numFmtId="0"/>
    <xf borderId="17" fillId="0" fontId="31" numFmtId="0"/>
    <xf borderId="17" fillId="0" fontId="31" numFmtId="0"/>
    <xf borderId="17" fillId="0" fontId="31" numFmtId="0"/>
    <xf borderId="17" fillId="0" fontId="31" numFmtId="0"/>
    <xf borderId="17" fillId="0" fontId="31" numFmtId="0"/>
    <xf borderId="17" fillId="0" fontId="31" numFmtId="0"/>
  </cellStyleXfs>
  <cellXfs count="260">
    <xf borderId="0" fillId="0" fontId="0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4" numFmtId="164" pivotButton="0" quotePrefix="0" xfId="0"/>
    <xf borderId="1" fillId="2" fontId="5" numFmtId="0" pivotButton="0" quotePrefix="0" xfId="0"/>
    <xf applyAlignment="1" borderId="0" fillId="0" fontId="6" numFmtId="0" pivotButton="0" quotePrefix="0" xfId="0">
      <alignment horizontal="left"/>
    </xf>
    <xf applyAlignment="1" borderId="2" fillId="3" fontId="7" numFmtId="0" pivotButton="0" quotePrefix="0" xfId="0">
      <alignment horizontal="center" vertical="center" wrapText="1"/>
    </xf>
    <xf borderId="3" fillId="0" fontId="0" numFmtId="0" pivotButton="0" quotePrefix="0" xfId="0"/>
    <xf applyAlignment="1" borderId="3" fillId="0" fontId="0" numFmtId="0" pivotButton="0" quotePrefix="0" xfId="0">
      <alignment horizontal="center"/>
    </xf>
    <xf applyAlignment="1" borderId="3" fillId="0" fontId="0" numFmtId="9" pivotButton="0" quotePrefix="0" xfId="0">
      <alignment horizontal="center" vertical="center"/>
    </xf>
    <xf applyAlignment="1" borderId="3" fillId="0" fontId="0" numFmtId="1" pivotButton="0" quotePrefix="0" xfId="0">
      <alignment horizontal="center"/>
    </xf>
    <xf borderId="4" fillId="0" fontId="0" numFmtId="0" pivotButton="0" quotePrefix="0" xfId="0"/>
    <xf applyAlignment="1" borderId="4" fillId="0" fontId="0" numFmtId="0" pivotButton="0" quotePrefix="0" xfId="0">
      <alignment horizontal="center"/>
    </xf>
    <xf applyAlignment="1" borderId="4" fillId="0" fontId="0" numFmtId="9" pivotButton="0" quotePrefix="0" xfId="0">
      <alignment horizontal="center" vertical="center"/>
    </xf>
    <xf applyAlignment="1" borderId="4" fillId="0" fontId="0" numFmtId="1" pivotButton="0" quotePrefix="0" xfId="0">
      <alignment horizontal="center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/>
    </xf>
    <xf borderId="0" fillId="0" fontId="2" numFmtId="1" pivotButton="0" quotePrefix="0" xfId="0"/>
    <xf applyAlignment="1" borderId="0" fillId="0" fontId="2" numFmtId="9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right"/>
    </xf>
    <xf borderId="0" fillId="0" fontId="0" numFmtId="9" pivotButton="0" quotePrefix="0" xfId="0"/>
    <xf applyAlignment="1" borderId="0" fillId="0" fontId="0" numFmtId="0" pivotButton="0" quotePrefix="0" xfId="0">
      <alignment horizontal="left" vertical="center"/>
    </xf>
    <xf borderId="0" fillId="0" fontId="0" numFmtId="1" pivotButton="0" quotePrefix="0" xfId="0"/>
    <xf borderId="0" fillId="0" fontId="0" numFmtId="0" pivotButton="0" quotePrefix="0" xfId="0"/>
    <xf applyAlignment="1" borderId="3" fillId="4" fontId="0" numFmtId="0" pivotButton="0" quotePrefix="0" xfId="0">
      <alignment horizontal="center" vertical="center" wrapText="1"/>
    </xf>
    <xf applyAlignment="1" borderId="3" fillId="5" fontId="0" numFmtId="0" pivotButton="0" quotePrefix="0" xfId="0">
      <alignment horizontal="center" vertical="center" wrapText="1"/>
    </xf>
    <xf applyAlignment="1" borderId="3" fillId="4" fontId="0" numFmtId="3" pivotButton="0" quotePrefix="0" xfId="0">
      <alignment horizontal="center" vertical="center" wrapText="1"/>
    </xf>
    <xf applyAlignment="1" borderId="3" fillId="6" fontId="9" numFmtId="0" pivotButton="0" quotePrefix="0" xfId="0">
      <alignment horizontal="center" vertical="center" wrapText="1"/>
    </xf>
    <xf applyAlignment="1" borderId="3" fillId="6" fontId="9" numFmtId="0" pivotButton="0" quotePrefix="0" xfId="0">
      <alignment horizontal="center" vertical="center"/>
    </xf>
    <xf borderId="6" fillId="0" fontId="0" numFmtId="0" pivotButton="0" quotePrefix="0" xfId="0"/>
    <xf applyAlignment="1" borderId="7" fillId="4" fontId="10" numFmtId="0" pivotButton="0" quotePrefix="0" xfId="0">
      <alignment horizontal="center" vertical="center"/>
    </xf>
    <xf applyAlignment="1" borderId="8" fillId="0" fontId="12" numFmtId="0" pivotButton="0" quotePrefix="0" xfId="0">
      <alignment horizontal="center"/>
    </xf>
    <xf applyAlignment="1" borderId="8" fillId="0" fontId="11" numFmtId="1" pivotButton="0" quotePrefix="0" xfId="0">
      <alignment horizontal="center"/>
    </xf>
    <xf applyAlignment="1" borderId="8" fillId="6" fontId="14" numFmtId="9" pivotButton="0" quotePrefix="0" xfId="0">
      <alignment horizontal="center"/>
    </xf>
    <xf applyAlignment="1" borderId="11" fillId="0" fontId="11" numFmtId="1" pivotButton="0" quotePrefix="0" xfId="0">
      <alignment horizontal="center"/>
    </xf>
    <xf applyAlignment="1" borderId="11" fillId="6" fontId="14" numFmtId="9" pivotButton="0" quotePrefix="0" xfId="0">
      <alignment horizontal="center"/>
    </xf>
    <xf borderId="0" fillId="0" fontId="16" numFmtId="3" pivotButton="0" quotePrefix="0" xfId="0"/>
    <xf borderId="1" fillId="7" fontId="13" numFmtId="0" pivotButton="0" quotePrefix="0" xfId="0"/>
    <xf applyAlignment="1" borderId="0" fillId="0" fontId="11" numFmtId="1" pivotButton="0" quotePrefix="0" xfId="0">
      <alignment horizontal="center"/>
    </xf>
    <xf applyAlignment="1" borderId="2" fillId="4" fontId="0" numFmtId="0" pivotButton="0" quotePrefix="0" xfId="0">
      <alignment horizontal="center" vertical="center" wrapText="1"/>
    </xf>
    <xf applyAlignment="1" borderId="2" fillId="5" fontId="0" numFmtId="0" pivotButton="0" quotePrefix="0" xfId="0">
      <alignment horizontal="center" vertical="center" wrapText="1"/>
    </xf>
    <xf applyAlignment="1" borderId="2" fillId="4" fontId="0" numFmtId="3" pivotButton="0" quotePrefix="0" xfId="0">
      <alignment horizontal="center" vertical="center" wrapText="1"/>
    </xf>
    <xf applyAlignment="1" borderId="2" fillId="6" fontId="8" numFmtId="164" pivotButton="0" quotePrefix="0" xfId="0">
      <alignment horizontal="center" vertical="center" wrapText="1"/>
    </xf>
    <xf applyAlignment="1" borderId="5" fillId="6" fontId="8" numFmtId="2" pivotButton="0" quotePrefix="0" xfId="0">
      <alignment horizontal="center" vertical="center" wrapText="1"/>
    </xf>
    <xf applyAlignment="1" borderId="3" fillId="4" fontId="17" numFmtId="0" pivotButton="0" quotePrefix="0" xfId="0">
      <alignment horizontal="center" vertical="center"/>
    </xf>
    <xf applyAlignment="1" borderId="3" fillId="5" fontId="17" numFmtId="2" pivotButton="0" quotePrefix="0" xfId="0">
      <alignment horizontal="center" vertical="center"/>
    </xf>
    <xf applyAlignment="1" borderId="3" fillId="4" fontId="17" numFmtId="4" pivotButton="0" quotePrefix="0" xfId="0">
      <alignment horizontal="center" vertical="center"/>
    </xf>
    <xf applyAlignment="1" borderId="14" fillId="5" fontId="11" numFmtId="0" pivotButton="0" quotePrefix="0" xfId="0">
      <alignment horizontal="center"/>
    </xf>
    <xf applyAlignment="1" borderId="3" fillId="4" fontId="11" numFmtId="3" pivotButton="0" quotePrefix="0" xfId="0">
      <alignment horizontal="center"/>
    </xf>
    <xf applyAlignment="1" borderId="3" fillId="4" fontId="11" numFmtId="0" pivotButton="0" quotePrefix="0" xfId="0">
      <alignment horizontal="center" vertical="center"/>
    </xf>
    <xf borderId="3" fillId="4" fontId="11" numFmtId="3" pivotButton="0" quotePrefix="0" xfId="0"/>
    <xf applyAlignment="1" borderId="8" fillId="0" fontId="12" numFmtId="0" pivotButton="0" quotePrefix="0" xfId="0">
      <alignment horizontal="right"/>
    </xf>
    <xf applyAlignment="1" borderId="3" fillId="4" fontId="9" numFmtId="0" pivotButton="0" quotePrefix="0" xfId="0">
      <alignment horizontal="center" vertical="center" wrapText="1"/>
    </xf>
    <xf applyAlignment="1" borderId="3" fillId="5" fontId="9" numFmtId="0" pivotButton="0" quotePrefix="0" xfId="0">
      <alignment horizontal="center" vertical="center" wrapText="1"/>
    </xf>
    <xf applyAlignment="1" borderId="3" fillId="4" fontId="9" numFmtId="3" pivotButton="0" quotePrefix="0" xfId="0">
      <alignment horizontal="center" vertical="center" wrapText="1"/>
    </xf>
    <xf applyAlignment="1" borderId="5" fillId="6" fontId="8" numFmtId="2" pivotButton="0" quotePrefix="0" xfId="0">
      <alignment vertical="center" wrapText="1"/>
    </xf>
    <xf borderId="3" fillId="0" fontId="13" numFmtId="0" pivotButton="0" quotePrefix="0" xfId="0"/>
    <xf applyAlignment="1" borderId="3" fillId="0" fontId="13" numFmtId="0" pivotButton="0" quotePrefix="0" xfId="0">
      <alignment horizontal="center"/>
    </xf>
    <xf borderId="4" fillId="0" fontId="13" numFmtId="0" pivotButton="0" quotePrefix="0" xfId="0"/>
    <xf borderId="0" fillId="0" fontId="4" numFmtId="0" pivotButton="0" quotePrefix="0" xfId="0"/>
    <xf applyAlignment="1" borderId="3" fillId="5" fontId="11" numFmtId="0" pivotButton="0" quotePrefix="0" xfId="0">
      <alignment horizontal="center"/>
    </xf>
    <xf applyAlignment="1" borderId="6" fillId="0" fontId="13" numFmtId="0" pivotButton="0" quotePrefix="0" xfId="0">
      <alignment horizontal="center"/>
    </xf>
    <xf borderId="3" fillId="0" fontId="4" numFmtId="0" pivotButton="0" quotePrefix="0" xfId="0"/>
    <xf borderId="0" fillId="0" fontId="0" numFmtId="3" pivotButton="0" quotePrefix="0" xfId="0"/>
    <xf applyAlignment="1" borderId="0" fillId="0" fontId="0" numFmtId="0" pivotButton="0" quotePrefix="0" xfId="0">
      <alignment horizontal="center"/>
    </xf>
    <xf borderId="0" fillId="0" fontId="0" numFmtId="164" pivotButton="0" quotePrefix="0" xfId="0"/>
    <xf borderId="3" fillId="0" fontId="2" numFmtId="0" pivotButton="0" quotePrefix="0" xfId="0"/>
    <xf applyAlignment="1" borderId="3" fillId="6" fontId="0" numFmtId="0" pivotButton="0" quotePrefix="0" xfId="0">
      <alignment horizontal="center" vertical="center"/>
    </xf>
    <xf applyAlignment="1" borderId="3" fillId="6" fontId="0" numFmtId="0" pivotButton="0" quotePrefix="0" xfId="0">
      <alignment horizontal="center" vertical="center" wrapText="1"/>
    </xf>
    <xf borderId="0" fillId="0" fontId="11" numFmtId="0" pivotButton="0" quotePrefix="0" xfId="0"/>
    <xf borderId="0" fillId="0" fontId="19" numFmtId="0" pivotButton="0" quotePrefix="0" xfId="0"/>
    <xf applyAlignment="1" borderId="1" fillId="2" fontId="5" numFmtId="0" pivotButton="0" quotePrefix="0" xfId="0">
      <alignment horizontal="right"/>
    </xf>
    <xf applyAlignment="1" borderId="0" fillId="0" fontId="11" numFmtId="164" pivotButton="0" quotePrefix="0" xfId="0">
      <alignment wrapText="1"/>
    </xf>
    <xf borderId="0" fillId="0" fontId="11" numFmtId="9" pivotButton="0" quotePrefix="0" xfId="0"/>
    <xf borderId="0" fillId="0" fontId="11" numFmtId="165" pivotButton="0" quotePrefix="0" xfId="0"/>
    <xf borderId="0" fillId="0" fontId="2" numFmtId="9" pivotButton="0" quotePrefix="0" xfId="0"/>
    <xf borderId="0" fillId="0" fontId="11" numFmtId="16" pivotButton="0" quotePrefix="0" xfId="0"/>
    <xf applyAlignment="1" borderId="2" fillId="4" fontId="9" numFmtId="0" pivotButton="0" quotePrefix="0" xfId="0">
      <alignment horizontal="center" vertical="center" wrapText="1"/>
    </xf>
    <xf applyAlignment="1" borderId="2" fillId="5" fontId="9" numFmtId="0" pivotButton="0" quotePrefix="0" xfId="0">
      <alignment horizontal="center" vertical="center" wrapText="1"/>
    </xf>
    <xf applyAlignment="1" borderId="2" fillId="4" fontId="9" numFmtId="3" pivotButton="0" quotePrefix="0" xfId="0">
      <alignment horizontal="center" vertical="center" wrapText="1"/>
    </xf>
    <xf applyAlignment="1" borderId="3" fillId="4" fontId="11" numFmtId="166" pivotButton="0" quotePrefix="0" xfId="0">
      <alignment horizontal="center"/>
    </xf>
    <xf applyAlignment="1" borderId="8" fillId="0" fontId="15" numFmtId="0" pivotButton="0" quotePrefix="0" xfId="0">
      <alignment horizontal="center"/>
    </xf>
    <xf applyAlignment="1" borderId="8" fillId="0" fontId="15" numFmtId="1" pivotButton="0" quotePrefix="0" xfId="0">
      <alignment horizontal="right"/>
    </xf>
    <xf applyAlignment="1" borderId="8" fillId="6" fontId="14" numFmtId="9" pivotButton="0" quotePrefix="0" xfId="0">
      <alignment horizontal="center"/>
    </xf>
    <xf borderId="3" fillId="7" fontId="13" numFmtId="0" pivotButton="0" quotePrefix="0" xfId="0"/>
    <xf applyAlignment="1" borderId="3" fillId="0" fontId="11" numFmtId="1" pivotButton="0" quotePrefix="0" xfId="0">
      <alignment horizontal="center"/>
    </xf>
    <xf applyAlignment="1" borderId="11" fillId="0" fontId="15" numFmtId="1" pivotButton="0" quotePrefix="0" xfId="0">
      <alignment horizontal="right"/>
    </xf>
    <xf applyAlignment="1" borderId="11" fillId="6" fontId="14" numFmtId="9" pivotButton="0" quotePrefix="0" xfId="0">
      <alignment horizontal="center"/>
    </xf>
    <xf applyAlignment="1" borderId="2" fillId="6" fontId="9" numFmtId="0" pivotButton="0" quotePrefix="0" xfId="0">
      <alignment horizontal="center" vertical="center" wrapText="1"/>
    </xf>
    <xf borderId="3" fillId="0" fontId="11" numFmtId="167" pivotButton="0" quotePrefix="0" xfId="0"/>
    <xf applyAlignment="1" borderId="18" fillId="6" fontId="9" numFmtId="9" pivotButton="0" quotePrefix="0" xfId="0">
      <alignment horizontal="center" vertical="center"/>
    </xf>
    <xf applyAlignment="1" borderId="2" fillId="6" fontId="9" numFmtId="0" pivotButton="0" quotePrefix="0" xfId="0">
      <alignment horizontal="center" vertical="center"/>
    </xf>
    <xf applyAlignment="1" borderId="3" fillId="0" fontId="0" numFmtId="0" pivotButton="0" quotePrefix="0" xfId="0">
      <alignment horizontal="right"/>
    </xf>
    <xf borderId="3" fillId="0" fontId="0" numFmtId="1" pivotButton="0" quotePrefix="0" xfId="0"/>
    <xf applyAlignment="1" borderId="3" fillId="4" fontId="0" numFmtId="164" pivotButton="0" quotePrefix="0" xfId="0">
      <alignment horizontal="center"/>
    </xf>
    <xf applyAlignment="1" borderId="3" fillId="8" fontId="22" numFmtId="0" pivotButton="0" quotePrefix="0" xfId="0">
      <alignment horizontal="center"/>
    </xf>
    <xf applyAlignment="1" borderId="8" fillId="8" fontId="22" numFmtId="1" pivotButton="0" quotePrefix="0" xfId="0">
      <alignment horizontal="center"/>
    </xf>
    <xf borderId="8" fillId="10" fontId="22" numFmtId="9" pivotButton="0" quotePrefix="0" xfId="0"/>
    <xf borderId="8" fillId="4" fontId="22" numFmtId="0" pivotButton="0" quotePrefix="0" xfId="0"/>
    <xf applyAlignment="1" borderId="10" fillId="8" fontId="22" numFmtId="0" pivotButton="0" quotePrefix="0" xfId="0">
      <alignment horizontal="center"/>
    </xf>
    <xf borderId="0" fillId="0" fontId="2" numFmtId="3" pivotButton="0" quotePrefix="0" xfId="0"/>
    <xf borderId="0" fillId="0" fontId="2" numFmtId="164" pivotButton="0" quotePrefix="0" xfId="0"/>
    <xf applyAlignment="1" borderId="3" fillId="8" fontId="22" numFmtId="0" pivotButton="0" quotePrefix="0" xfId="0">
      <alignment horizontal="center"/>
    </xf>
    <xf applyAlignment="1" borderId="8" fillId="8" fontId="22" numFmtId="1" pivotButton="0" quotePrefix="0" xfId="0">
      <alignment horizontal="center"/>
    </xf>
    <xf applyAlignment="1" borderId="10" fillId="8" fontId="22" numFmtId="0" pivotButton="0" quotePrefix="0" xfId="0">
      <alignment horizontal="center"/>
    </xf>
    <xf applyAlignment="1" borderId="19" fillId="8" fontId="22" numFmtId="0" pivotButton="0" quotePrefix="0" xfId="0">
      <alignment horizontal="center"/>
    </xf>
    <xf borderId="3" fillId="0" fontId="23" numFmtId="0" pivotButton="0" quotePrefix="0" xfId="0"/>
    <xf applyAlignment="1" borderId="3" fillId="4" fontId="0" numFmtId="164" pivotButton="0" quotePrefix="0" xfId="0">
      <alignment horizontal="center"/>
    </xf>
    <xf borderId="3" fillId="0" fontId="11" numFmtId="3" pivotButton="0" quotePrefix="0" xfId="0"/>
    <xf applyAlignment="1" borderId="8" fillId="0" fontId="13" numFmtId="0" pivotButton="0" quotePrefix="0" xfId="0">
      <alignment horizontal="center"/>
    </xf>
    <xf applyAlignment="1" borderId="3" fillId="4" fontId="0" numFmtId="14" pivotButton="0" quotePrefix="0" xfId="0">
      <alignment horizontal="center"/>
    </xf>
    <xf borderId="8" fillId="11" fontId="22" numFmtId="9" pivotButton="0" quotePrefix="0" xfId="0"/>
    <xf applyAlignment="1" borderId="11" fillId="11" fontId="22" numFmtId="0" pivotButton="0" quotePrefix="0" xfId="0">
      <alignment vertical="top"/>
    </xf>
    <xf applyAlignment="1" borderId="3" fillId="8" fontId="22" numFmtId="0" pivotButton="0" quotePrefix="0" xfId="0">
      <alignment horizontal="center"/>
    </xf>
    <xf borderId="8" fillId="10" fontId="22" numFmtId="9" pivotButton="0" quotePrefix="0" xfId="0"/>
    <xf borderId="0" fillId="0" fontId="0" numFmtId="14" pivotButton="0" quotePrefix="0" xfId="0"/>
    <xf borderId="6" fillId="0" fontId="13" numFmtId="0" pivotButton="0" quotePrefix="0" xfId="0"/>
    <xf borderId="3" fillId="0" fontId="0" numFmtId="164" pivotButton="0" quotePrefix="0" xfId="0"/>
    <xf applyAlignment="1" borderId="3" fillId="9" fontId="24" numFmtId="0" pivotButton="0" quotePrefix="0" xfId="0">
      <alignment horizontal="center"/>
    </xf>
    <xf applyAlignment="1" borderId="8" fillId="8" fontId="24" numFmtId="1" pivotButton="0" quotePrefix="0" xfId="0">
      <alignment horizontal="center"/>
    </xf>
    <xf borderId="8" fillId="0" fontId="22" numFmtId="0" pivotButton="0" quotePrefix="0" xfId="0"/>
    <xf applyAlignment="1" borderId="10" fillId="9" fontId="24" numFmtId="0" pivotButton="0" quotePrefix="0" xfId="0">
      <alignment horizontal="center"/>
    </xf>
    <xf applyAlignment="1" borderId="11" fillId="6" fontId="14" numFmtId="0" pivotButton="0" quotePrefix="0" xfId="0">
      <alignment horizontal="left"/>
    </xf>
    <xf applyAlignment="1" borderId="11" fillId="6" fontId="9" numFmtId="0" pivotButton="0" quotePrefix="0" xfId="0">
      <alignment horizontal="left"/>
    </xf>
    <xf applyAlignment="1" borderId="11" fillId="6" fontId="14" numFmtId="0" pivotButton="0" quotePrefix="0" xfId="0">
      <alignment horizontal="left" wrapText="1"/>
    </xf>
    <xf applyAlignment="1" borderId="12" fillId="6" fontId="14" numFmtId="0" pivotButton="0" quotePrefix="0" xfId="0">
      <alignment horizontal="left"/>
    </xf>
    <xf applyAlignment="1" borderId="9" fillId="6" fontId="14" numFmtId="0" pivotButton="0" quotePrefix="0" xfId="0">
      <alignment horizontal="left"/>
    </xf>
    <xf applyAlignment="1" borderId="12" fillId="6" fontId="9" numFmtId="0" pivotButton="0" quotePrefix="0" xfId="0">
      <alignment horizontal="left"/>
    </xf>
    <xf applyAlignment="1" borderId="9" fillId="6" fontId="9" numFmtId="0" pivotButton="0" quotePrefix="0" xfId="0">
      <alignment horizontal="left"/>
    </xf>
    <xf applyAlignment="1" borderId="4" fillId="6" fontId="0" numFmtId="0" pivotButton="0" quotePrefix="0" xfId="0">
      <alignment horizontal="center" vertical="center" wrapText="1"/>
    </xf>
    <xf applyAlignment="1" borderId="20" fillId="0" fontId="12" numFmtId="0" pivotButton="0" quotePrefix="0" xfId="0">
      <alignment horizontal="center"/>
    </xf>
    <xf applyAlignment="1" borderId="8" fillId="6" fontId="15" numFmtId="0" pivotButton="0" quotePrefix="0" xfId="0">
      <alignment horizontal="left"/>
    </xf>
    <xf applyAlignment="1" borderId="12" fillId="6" fontId="15" numFmtId="0" pivotButton="0" quotePrefix="0" xfId="0">
      <alignment horizontal="left"/>
    </xf>
    <xf applyAlignment="1" borderId="11" fillId="6" fontId="9" numFmtId="0" pivotButton="0" quotePrefix="0" xfId="0">
      <alignment horizontal="center" wrapText="1"/>
    </xf>
    <xf applyAlignment="1" borderId="11" fillId="6" fontId="9" numFmtId="0" pivotButton="0" quotePrefix="0" xfId="0">
      <alignment horizontal="left" wrapText="1"/>
    </xf>
    <xf applyAlignment="1" borderId="8" fillId="6" fontId="9" numFmtId="0" pivotButton="0" quotePrefix="0" xfId="0">
      <alignment horizontal="left" wrapText="1"/>
    </xf>
    <xf borderId="3" fillId="7" fontId="13" numFmtId="0" pivotButton="0" quotePrefix="0" xfId="0"/>
    <xf borderId="3" fillId="0" fontId="11" numFmtId="167" pivotButton="0" quotePrefix="0" xfId="0"/>
    <xf borderId="3" fillId="7" fontId="18" numFmtId="0" pivotButton="0" quotePrefix="0" xfId="0"/>
    <xf borderId="3" fillId="0" fontId="15" numFmtId="168" pivotButton="0" quotePrefix="0" xfId="0"/>
    <xf borderId="3" fillId="0" fontId="15" numFmtId="164" pivotButton="0" quotePrefix="0" xfId="0"/>
    <xf borderId="3" fillId="0" fontId="13" numFmtId="0" pivotButton="0" quotePrefix="0" xfId="0"/>
    <xf applyAlignment="1" borderId="19" fillId="0" fontId="0" numFmtId="0" pivotButton="0" quotePrefix="0" xfId="0">
      <alignment horizontal="right"/>
    </xf>
    <xf applyAlignment="1" borderId="19" fillId="0" fontId="0" numFmtId="0" pivotButton="0" quotePrefix="0" xfId="0">
      <alignment horizontal="center"/>
    </xf>
    <xf borderId="19" fillId="0" fontId="0" numFmtId="0" pivotButton="0" quotePrefix="0" xfId="0"/>
    <xf borderId="13" fillId="10" fontId="22" numFmtId="9" pivotButton="0" quotePrefix="0" xfId="0"/>
    <xf borderId="0" fillId="0" fontId="0" numFmtId="9" pivotButton="0" quotePrefix="0" xfId="5"/>
    <xf applyAlignment="1" borderId="3" fillId="4" fontId="17" numFmtId="1" pivotButton="0" quotePrefix="0" xfId="0">
      <alignment horizontal="center" vertical="center"/>
    </xf>
    <xf applyAlignment="1" borderId="20" fillId="0" fontId="27" numFmtId="0" pivotButton="0" quotePrefix="0" xfId="0">
      <alignment horizontal="center"/>
    </xf>
    <xf applyAlignment="1" borderId="4" fillId="6" fontId="9" numFmtId="0" pivotButton="0" quotePrefix="0" xfId="0">
      <alignment horizontal="center" vertical="center" wrapText="1"/>
    </xf>
    <xf borderId="20" fillId="0" fontId="0" numFmtId="0" pivotButton="0" quotePrefix="0" xfId="0"/>
    <xf borderId="20" fillId="0" fontId="29" numFmtId="0" pivotButton="0" quotePrefix="0" xfId="0"/>
    <xf applyAlignment="1" borderId="21" fillId="0" fontId="27" numFmtId="0" pivotButton="0" quotePrefix="0" xfId="0">
      <alignment wrapText="1"/>
    </xf>
    <xf borderId="17" fillId="0" fontId="11" numFmtId="9" pivotButton="0" quotePrefix="0" xfId="6"/>
    <xf borderId="17" fillId="0" fontId="11" numFmtId="9" pivotButton="0" quotePrefix="0" xfId="7"/>
    <xf applyAlignment="1" borderId="8" fillId="6" fontId="9" numFmtId="0" pivotButton="0" quotePrefix="0" xfId="0">
      <alignment horizontal="center" wrapText="1"/>
    </xf>
    <xf applyAlignment="1" borderId="8" fillId="6" fontId="14" numFmtId="0" pivotButton="0" quotePrefix="0" xfId="0">
      <alignment horizontal="left"/>
    </xf>
    <xf borderId="17" fillId="0" fontId="13" numFmtId="0" pivotButton="0" quotePrefix="0" xfId="0"/>
    <xf applyAlignment="1" borderId="17" fillId="0" fontId="13" numFmtId="0" pivotButton="0" quotePrefix="0" xfId="0">
      <alignment horizontal="center"/>
    </xf>
    <xf borderId="17" fillId="0" fontId="4" numFmtId="0" pivotButton="0" quotePrefix="0" xfId="0"/>
    <xf applyAlignment="1" borderId="17" fillId="4" fontId="17" numFmtId="0" pivotButton="0" quotePrefix="0" xfId="0">
      <alignment horizontal="center" vertical="center"/>
    </xf>
    <xf applyAlignment="1" borderId="17" fillId="4" fontId="10" numFmtId="0" pivotButton="0" quotePrefix="0" xfId="0">
      <alignment horizontal="center" vertical="center"/>
    </xf>
    <xf applyAlignment="1" borderId="17" fillId="4" fontId="17" numFmtId="4" pivotButton="0" quotePrefix="0" xfId="0">
      <alignment horizontal="center" vertical="center"/>
    </xf>
    <xf applyAlignment="1" borderId="17" fillId="5" fontId="11" numFmtId="0" pivotButton="0" quotePrefix="0" xfId="0">
      <alignment horizontal="center"/>
    </xf>
    <xf applyAlignment="1" borderId="17" fillId="4" fontId="11" numFmtId="3" pivotButton="0" quotePrefix="0" xfId="0">
      <alignment horizontal="center"/>
    </xf>
    <xf applyAlignment="1" borderId="17" fillId="4" fontId="11" numFmtId="0" pivotButton="0" quotePrefix="0" xfId="0">
      <alignment horizontal="center" vertical="center"/>
    </xf>
    <xf borderId="17" fillId="0" fontId="11" numFmtId="167" pivotButton="0" quotePrefix="0" xfId="0"/>
    <xf applyAlignment="1" borderId="17" fillId="0" fontId="12" numFmtId="0" pivotButton="0" quotePrefix="0" xfId="0">
      <alignment horizontal="center"/>
    </xf>
    <xf borderId="17" fillId="7" fontId="13" numFmtId="0" pivotButton="0" quotePrefix="0" xfId="0"/>
    <xf borderId="17" fillId="7" fontId="13" numFmtId="0" pivotButton="0" quotePrefix="0" xfId="0"/>
    <xf applyAlignment="1" borderId="17" fillId="0" fontId="11" numFmtId="1" pivotButton="0" quotePrefix="0" xfId="0">
      <alignment horizontal="center"/>
    </xf>
    <xf applyAlignment="1" borderId="17" fillId="6" fontId="14" numFmtId="9" pivotButton="0" quotePrefix="0" xfId="0">
      <alignment horizontal="center"/>
    </xf>
    <xf applyAlignment="1" borderId="17" fillId="6" fontId="9" numFmtId="0" pivotButton="0" quotePrefix="0" xfId="0">
      <alignment horizontal="left"/>
    </xf>
    <xf borderId="3" fillId="0" fontId="12" numFmtId="0" pivotButton="0" quotePrefix="0" xfId="0"/>
    <xf applyAlignment="1" borderId="3" fillId="6" fontId="9" numFmtId="0" pivotButton="0" quotePrefix="0" xfId="1">
      <alignment horizontal="center" vertical="center" wrapText="1"/>
    </xf>
    <xf applyAlignment="1" borderId="20" fillId="12" fontId="30" numFmtId="0" pivotButton="0" quotePrefix="0" xfId="4">
      <alignment horizontal="center" vertical="center"/>
    </xf>
    <xf applyAlignment="1" borderId="20" fillId="13" fontId="30" numFmtId="2" pivotButton="0" quotePrefix="0" xfId="4">
      <alignment horizontal="center" vertical="center"/>
    </xf>
    <xf applyAlignment="1" borderId="20" fillId="13" fontId="30" numFmtId="4" pivotButton="0" quotePrefix="0" xfId="4">
      <alignment horizontal="center" vertical="center"/>
    </xf>
    <xf applyAlignment="1" borderId="20" fillId="12" fontId="0" numFmtId="0" pivotButton="0" quotePrefix="0" xfId="0">
      <alignment horizontal="center"/>
    </xf>
    <xf applyAlignment="1" borderId="20" fillId="12" fontId="0" numFmtId="3" pivotButton="0" quotePrefix="0" xfId="0">
      <alignment horizontal="center"/>
    </xf>
    <xf applyAlignment="1" borderId="4" fillId="4" fontId="9" numFmtId="0" pivotButton="0" quotePrefix="0" xfId="0">
      <alignment horizontal="center" vertical="center" wrapText="1"/>
    </xf>
    <xf applyAlignment="1" borderId="4" fillId="5" fontId="9" numFmtId="0" pivotButton="0" quotePrefix="0" xfId="0">
      <alignment horizontal="center" vertical="center" wrapText="1"/>
    </xf>
    <xf applyAlignment="1" borderId="4" fillId="4" fontId="9" numFmtId="3" pivotButton="0" quotePrefix="0" xfId="0">
      <alignment horizontal="center" vertical="center" wrapText="1"/>
    </xf>
    <xf applyAlignment="1" borderId="4" fillId="6" fontId="8" numFmtId="164" pivotButton="0" quotePrefix="0" xfId="0">
      <alignment horizontal="center" vertical="center" wrapText="1"/>
    </xf>
    <xf applyAlignment="1" borderId="19" fillId="6" fontId="8" numFmtId="2" pivotButton="0" quotePrefix="0" xfId="0">
      <alignment vertical="center" wrapText="1"/>
    </xf>
    <xf applyAlignment="1" borderId="4" fillId="6" fontId="9" numFmtId="0" pivotButton="0" quotePrefix="0" xfId="0">
      <alignment horizontal="center" vertical="center"/>
    </xf>
    <xf borderId="20" fillId="0" fontId="12" numFmtId="0" pivotButton="0" quotePrefix="0" xfId="0"/>
    <xf applyAlignment="1" borderId="20" fillId="4" fontId="17" numFmtId="1" pivotButton="0" quotePrefix="0" xfId="0">
      <alignment horizontal="center" vertical="center"/>
    </xf>
    <xf applyAlignment="1" borderId="20" fillId="12" fontId="0" numFmtId="1" pivotButton="0" quotePrefix="0" xfId="0">
      <alignment horizontal="center"/>
    </xf>
    <xf borderId="20" fillId="0" fontId="0" numFmtId="16" pivotButton="0" quotePrefix="0" xfId="0"/>
    <xf borderId="20" fillId="0" fontId="0" numFmtId="9" pivotButton="0" quotePrefix="0" xfId="5"/>
    <xf borderId="0" fillId="0" fontId="12" numFmtId="0" pivotButton="0" quotePrefix="0" xfId="0"/>
    <xf applyAlignment="1" borderId="23" fillId="12" fontId="0" numFmtId="1" pivotButton="0" quotePrefix="0" xfId="0">
      <alignment horizontal="center"/>
    </xf>
    <xf applyAlignment="1" borderId="4" fillId="4" fontId="0" numFmtId="0" pivotButton="0" quotePrefix="0" xfId="0">
      <alignment horizontal="center"/>
    </xf>
    <xf applyAlignment="1" borderId="4" fillId="4" fontId="0" numFmtId="1" pivotButton="0" quotePrefix="0" xfId="0">
      <alignment horizontal="center"/>
    </xf>
    <xf borderId="20" fillId="0" fontId="12" numFmtId="0" pivotButton="0" quotePrefix="0" xfId="0"/>
    <xf applyAlignment="1" borderId="20" fillId="4" fontId="0" numFmtId="0" pivotButton="0" quotePrefix="0" xfId="0">
      <alignment horizontal="center"/>
    </xf>
    <xf applyAlignment="1" borderId="20" fillId="0" fontId="0" numFmtId="0" pivotButton="0" quotePrefix="0" xfId="0">
      <alignment horizontal="center"/>
    </xf>
    <xf applyAlignment="1" borderId="20" fillId="0" fontId="0" numFmtId="9" pivotButton="0" quotePrefix="0" xfId="0">
      <alignment horizontal="center" vertical="center"/>
    </xf>
    <xf applyAlignment="1" borderId="20" fillId="4" fontId="0" numFmtId="1" pivotButton="0" quotePrefix="0" xfId="0">
      <alignment horizontal="center"/>
    </xf>
    <xf applyAlignment="1" borderId="20" fillId="0" fontId="0" numFmtId="1" pivotButton="0" quotePrefix="0" xfId="0">
      <alignment horizontal="center"/>
    </xf>
    <xf borderId="8" fillId="7" fontId="13" numFmtId="0" pivotButton="0" quotePrefix="0" xfId="0"/>
    <xf applyAlignment="1" borderId="20" fillId="0" fontId="28" numFmtId="0" pivotButton="0" quotePrefix="0" xfId="0">
      <alignment horizontal="left"/>
    </xf>
    <xf applyAlignment="1" borderId="20" fillId="0" fontId="1" numFmtId="0" pivotButton="0" quotePrefix="0" xfId="0">
      <alignment horizontal="left"/>
    </xf>
    <xf applyAlignment="1" borderId="20" fillId="0" fontId="1" numFmtId="0" pivotButton="0" quotePrefix="0" xfId="0">
      <alignment horizontal="left"/>
    </xf>
    <xf applyAlignment="1" borderId="22" fillId="0" fontId="1" numFmtId="0" pivotButton="0" quotePrefix="0" xfId="0">
      <alignment horizontal="left"/>
    </xf>
    <xf borderId="3" fillId="0" fontId="0" numFmtId="0" pivotButton="0" quotePrefix="0" xfId="11"/>
    <xf applyAlignment="1" borderId="3" fillId="0" fontId="0" numFmtId="0" pivotButton="0" quotePrefix="0" xfId="11">
      <alignment horizontal="center"/>
    </xf>
    <xf applyAlignment="1" borderId="4" fillId="6" fontId="33" numFmtId="164" pivotButton="0" quotePrefix="0" xfId="11">
      <alignment horizontal="center" vertical="center" wrapText="1"/>
    </xf>
    <xf applyAlignment="1" borderId="19" fillId="6" fontId="33" numFmtId="2" pivotButton="0" quotePrefix="0" xfId="11">
      <alignment vertical="center" wrapText="1"/>
    </xf>
    <xf applyAlignment="1" borderId="3" fillId="6" fontId="34" numFmtId="0" pivotButton="0" quotePrefix="0" xfId="11">
      <alignment horizontal="center" vertical="center" wrapText="1"/>
    </xf>
    <xf applyAlignment="1" borderId="3" fillId="6" fontId="34" numFmtId="0" pivotButton="0" quotePrefix="0" xfId="11">
      <alignment horizontal="center" vertical="center"/>
    </xf>
    <xf borderId="17" fillId="0" fontId="0" numFmtId="0" pivotButton="0" quotePrefix="0" xfId="11"/>
    <xf borderId="3" fillId="0" fontId="35" numFmtId="0" pivotButton="0" quotePrefix="0" xfId="11"/>
    <xf borderId="3" fillId="0" fontId="35" numFmtId="167" pivotButton="0" quotePrefix="0" xfId="11"/>
    <xf borderId="3" fillId="7" fontId="32" numFmtId="0" pivotButton="0" quotePrefix="0" xfId="11"/>
    <xf applyAlignment="1" borderId="3" fillId="0" fontId="35" numFmtId="1" pivotButton="0" quotePrefix="0" xfId="11">
      <alignment horizontal="center"/>
    </xf>
    <xf applyAlignment="1" borderId="8" fillId="6" fontId="34" numFmtId="9" pivotButton="0" quotePrefix="0" xfId="11">
      <alignment horizontal="center" vertical="center"/>
    </xf>
    <xf borderId="3" fillId="0" fontId="32" numFmtId="0" pivotButton="0" quotePrefix="0" xfId="11"/>
    <xf borderId="3" fillId="0" fontId="36" numFmtId="0" pivotButton="0" quotePrefix="0" xfId="11"/>
    <xf borderId="3" fillId="0" fontId="37" numFmtId="0" pivotButton="0" quotePrefix="0" xfId="11"/>
    <xf borderId="0" fillId="0" fontId="0" numFmtId="9" pivotButton="0" quotePrefix="0" xfId="0"/>
    <xf borderId="0" fillId="0" fontId="0" numFmtId="3" pivotButton="0" quotePrefix="0" xfId="0"/>
    <xf borderId="0" fillId="0" fontId="0" numFmtId="1" pivotButton="0" quotePrefix="0" xfId="0"/>
    <xf borderId="3" fillId="0" fontId="0" numFmtId="1" pivotButton="0" quotePrefix="0" xfId="11"/>
    <xf borderId="17" fillId="0" fontId="0" numFmtId="1" pivotButton="0" quotePrefix="0" xfId="11"/>
    <xf applyAlignment="1" borderId="3" fillId="6" fontId="34" numFmtId="0" pivotButton="0" quotePrefix="0" xfId="0">
      <alignment horizontal="center" vertical="center" wrapText="1"/>
    </xf>
    <xf applyAlignment="1" borderId="3" fillId="6" fontId="9" numFmtId="0" pivotButton="0" quotePrefix="0" xfId="11">
      <alignment horizontal="center" vertical="center" wrapText="1"/>
    </xf>
    <xf borderId="3" fillId="0" fontId="37" numFmtId="0" pivotButton="0" quotePrefix="0" xfId="0"/>
    <xf applyAlignment="1" borderId="3" fillId="6" fontId="34" numFmtId="0" pivotButton="0" quotePrefix="0" xfId="0">
      <alignment horizontal="center" vertical="center"/>
    </xf>
    <xf applyAlignment="1" borderId="3" fillId="6" fontId="38" numFmtId="0" pivotButton="0" quotePrefix="0" xfId="0">
      <alignment horizontal="center" vertical="center" wrapText="1"/>
    </xf>
    <xf applyAlignment="1" borderId="8" fillId="6" fontId="9" numFmtId="0" pivotButton="0" quotePrefix="0" xfId="0">
      <alignment horizontal="left"/>
    </xf>
    <xf applyAlignment="1" borderId="24" fillId="0" fontId="13" numFmtId="0" pivotButton="0" quotePrefix="0" xfId="0">
      <alignment horizontal="center"/>
    </xf>
    <xf borderId="17" fillId="0" fontId="0" numFmtId="0" pivotButton="0" quotePrefix="0" xfId="0"/>
    <xf applyAlignment="1" borderId="1" fillId="2" fontId="5" numFmtId="0" pivotButton="0" quotePrefix="0" xfId="0">
      <alignment horizontal="left"/>
    </xf>
    <xf applyAlignment="1" borderId="1" fillId="2" fontId="5" numFmtId="0" pivotButton="0" quotePrefix="0" xfId="0">
      <alignment horizontal="left" vertical="center"/>
    </xf>
    <xf applyAlignment="1" borderId="17" fillId="2" fontId="5" numFmtId="0" pivotButton="0" quotePrefix="0" xfId="0">
      <alignment horizontal="left" vertical="center"/>
    </xf>
    <xf applyAlignment="1" borderId="17" fillId="2" fontId="5" numFmtId="0" pivotButton="0" quotePrefix="0" xfId="0">
      <alignment horizontal="right"/>
    </xf>
    <xf borderId="20" fillId="0" fontId="0" numFmtId="0" pivotButton="0" quotePrefix="0" xfId="0"/>
    <xf borderId="20" fillId="0" fontId="0" numFmtId="9" pivotButton="0" quotePrefix="0" xfId="8"/>
    <xf borderId="20" fillId="0" fontId="11" numFmtId="0" pivotButton="0" quotePrefix="0" xfId="0"/>
    <xf borderId="20" fillId="14" fontId="0" numFmtId="0" pivotButton="0" quotePrefix="0" xfId="0"/>
    <xf applyAlignment="1" borderId="3" fillId="6" fontId="9" numFmtId="0" pivotButton="0" quotePrefix="0" xfId="11">
      <alignment horizontal="center" vertical="center"/>
    </xf>
    <xf borderId="3" fillId="0" fontId="0" numFmtId="2" pivotButton="0" quotePrefix="0" xfId="0"/>
    <xf borderId="3" fillId="0" fontId="0" numFmtId="2" pivotButton="0" quotePrefix="0" xfId="11"/>
    <xf borderId="3" fillId="0" fontId="0" numFmtId="169" pivotButton="0" quotePrefix="0" xfId="11"/>
    <xf applyAlignment="1" borderId="16" fillId="2" fontId="20" numFmtId="0" pivotButton="0" quotePrefix="0" xfId="0">
      <alignment horizontal="center" wrapText="1"/>
    </xf>
    <xf borderId="17" fillId="0" fontId="21" numFmtId="0" pivotButton="0" quotePrefix="0" xfId="0"/>
    <xf borderId="15" fillId="0" fontId="21" numFmtId="0" pivotButton="0" quotePrefix="0" xfId="0"/>
    <xf borderId="0" fillId="0" fontId="4" numFmtId="170" pivotButton="0" quotePrefix="0" xfId="0"/>
    <xf borderId="0" fillId="0" fontId="11" numFmtId="165" pivotButton="0" quotePrefix="0" xfId="0"/>
    <xf borderId="3" fillId="0" fontId="11" numFmtId="170" pivotButton="0" quotePrefix="0" xfId="0"/>
    <xf borderId="17" fillId="0" fontId="11" numFmtId="167" pivotButton="0" quotePrefix="0" xfId="0"/>
    <xf applyAlignment="1" borderId="3" fillId="4" fontId="11" numFmtId="166" pivotButton="0" quotePrefix="0" xfId="0">
      <alignment horizontal="center"/>
    </xf>
    <xf borderId="3" fillId="0" fontId="15" numFmtId="170" pivotButton="0" quotePrefix="0" xfId="0"/>
    <xf applyAlignment="1" borderId="3" fillId="4" fontId="0" numFmtId="170" pivotButton="0" quotePrefix="0" xfId="0">
      <alignment horizontal="center"/>
    </xf>
    <xf borderId="3" fillId="0" fontId="0" numFmtId="170" pivotButton="0" quotePrefix="0" xfId="0"/>
    <xf borderId="20" fillId="0" fontId="0" numFmtId="170" pivotButton="0" quotePrefix="0" xfId="0"/>
    <xf borderId="3" fillId="0" fontId="35" numFmtId="170" pivotButton="0" quotePrefix="0" xfId="11"/>
  </cellXfs>
  <cellStyles count="12">
    <cellStyle builtinId="0" name="Обычный" xfId="0"/>
    <cellStyle name="Обычный 2" xfId="1"/>
    <cellStyle name="Процентный 3" xfId="2"/>
    <cellStyle name="Процентный 2" xfId="3"/>
    <cellStyle name="0,0_x000d__x000a_NA_x000d__x000a_" xfId="4"/>
    <cellStyle builtinId="5" name="Процентный" xfId="5"/>
    <cellStyle name="Обычный 3" xfId="6"/>
    <cellStyle name="Обычный 4" xfId="7"/>
    <cellStyle name="Процентный 4" xfId="8"/>
    <cellStyle name="Обычный 5" xfId="9"/>
    <cellStyle name="Обычный 6" xfId="10"/>
    <cellStyle name="Обычный 7" xfId="11"/>
  </cellStyles>
  <dxfs count="93">
    <dxf>
      <fill>
        <patternFill patternType="solid">
          <fgColor rgb="FF5B9BD5"/>
          <bgColor rgb="FF5B9BD5"/>
        </patternFill>
      </fill>
      <alignment/>
      <border>
        <left/>
        <right/>
        <top/>
        <bottom/>
        <diagonal/>
      </border>
    </dxf>
    <dxf>
      <font>
        <color rgb="FF800080"/>
      </font>
      <fill>
        <patternFill patternType="solid">
          <fgColor rgb="FFFF99CC"/>
          <bgColor rgb="FFFF99CC"/>
        </patternFill>
      </fill>
      <alignment/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alignment/>
      <border>
        <left/>
        <right/>
        <top/>
        <bottom/>
        <diagonal/>
      </border>
    </dxf>
    <dxf>
      <font>
        <color rgb="FF800080"/>
      </font>
      <fill>
        <patternFill patternType="solid">
          <fgColor rgb="FFFF99CC"/>
          <bgColor rgb="FFFF99CC"/>
        </patternFill>
      </fill>
      <alignment/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alignment/>
      <border>
        <left/>
        <right/>
        <top/>
        <bottom/>
        <diagonal/>
      </border>
    </dxf>
    <dxf>
      <font>
        <color rgb="FF800080"/>
      </font>
      <fill>
        <patternFill patternType="solid">
          <fgColor rgb="FFFF99CC"/>
          <bgColor rgb="FFFF99CC"/>
        </patternFill>
      </fill>
      <alignment/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ill>
        <patternFill patternType="solid">
          <fgColor rgb="FFF4C7C3"/>
          <bgColor rgb="FFF4C7C3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  <diagonal/>
      </border>
    </dxf>
    <dxf>
      <font>
        <color rgb="FF993300"/>
      </font>
      <fill>
        <patternFill patternType="solid">
          <fgColor rgb="FFED7D31"/>
          <bgColor rgb="FFED7D31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sharedStrings.xml" Type="http://schemas.openxmlformats.org/officeDocument/2006/relationships/sharedStrings" /><Relationship Id="rId22" Target="styles.xml" Type="http://schemas.openxmlformats.org/officeDocument/2006/relationships/styles" /><Relationship Id="rId2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ТТ'!$D$27</f>
              <strCache>
                <ptCount val="1"/>
                <pt idx="0">
                  <v>03.05.18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ТТ'!$D$28:$D$36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1"/>
          <order val="1"/>
          <tx>
            <strRef>
              <f>'Динамика ТТ'!$E$27</f>
              <strCache>
                <ptCount val="1"/>
                <pt idx="0">
                  <v>04.05.18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ТТ'!$E$28:$E$36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2"/>
          <order val="2"/>
          <tx>
            <strRef>
              <f>'Динамика ТТ'!$F$27</f>
              <strCache>
                <ptCount val="1"/>
                <pt idx="0">
                  <v>05.05.18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ТТ'!$F$28:$F$36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3"/>
          <order val="3"/>
          <tx>
            <strRef>
              <f>'Динамика ТТ'!$G$27</f>
              <strCache>
                <ptCount val="1"/>
                <pt idx="0">
                  <v>06.05.18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ТТ'!$G$28:$G$36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4"/>
          <order val="4"/>
          <tx>
            <strRef>
              <f>'Динамика ТТ'!$H$27</f>
              <strCache>
                <ptCount val="1"/>
                <pt idx="0">
                  <v>07.05.18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ТТ'!$H$28:$H$36</f>
              <numCache>
                <formatCode>0%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</numCache>
            </numRef>
          </val>
        </ser>
        <ser>
          <idx val="5"/>
          <order val="5"/>
          <tx>
            <strRef>
              <f>'Динамика ТТ'!$I$27</f>
              <strCache>
                <ptCount val="1"/>
                <pt idx="0">
                  <v>08.05.18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ТТ'!$I$28:$I$36</f>
              <numCache>
                <formatCode>0%</formatCode>
                <ptCount val="9"/>
              </numCache>
            </numRef>
          </val>
        </ser>
        <ser>
          <idx val="6"/>
          <order val="6"/>
          <tx>
            <strRef>
              <f>'Динамика ТТ'!$J$27</f>
              <strCache>
                <ptCount val="1"/>
                <pt idx="0">
                  <v>09.05.18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ТТ'!$J$28:$J$36</f>
              <numCache>
                <formatCode>0%</formatCode>
                <ptCount val="9"/>
              </numCache>
            </numRef>
          </val>
        </ser>
        <ser>
          <idx val="7"/>
          <order val="7"/>
          <tx>
            <strRef>
              <f>'Динамика ТТ'!$K$27</f>
              <strCache>
                <ptCount val="1"/>
                <pt idx="0">
                  <v>10.05.18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ТТ'!$K$28:$K$36</f>
              <numCache>
                <formatCode>0%</formatCode>
                <ptCount val="9"/>
              </numCache>
            </numRef>
          </val>
        </ser>
        <ser>
          <idx val="8"/>
          <order val="8"/>
          <tx>
            <strRef>
              <f>'Динамика ТТ'!$L$27</f>
              <strCache>
                <ptCount val="1"/>
                <pt idx="0">
                  <v>11.05.18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ТТ'!$L$28:$L$36</f>
              <numCache>
                <formatCode>0%</formatCode>
                <ptCount val="9"/>
              </numCache>
            </numRef>
          </val>
        </ser>
        <ser>
          <idx val="9"/>
          <order val="9"/>
          <tx>
            <strRef>
              <f>'Динамика ТТ'!$M$27</f>
              <strCache>
                <ptCount val="1"/>
                <pt idx="0">
                  <v>12.05.18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ТТ'!$M$28:$M$36</f>
              <numCache>
                <formatCode>0%</formatCode>
                <ptCount val="9"/>
              </numCache>
            </numRef>
          </val>
        </ser>
        <ser>
          <idx val="10"/>
          <order val="10"/>
          <tx>
            <strRef>
              <f>'Динамика ТТ'!$N$27</f>
              <strCache>
                <ptCount val="1"/>
                <pt idx="0">
                  <v>13.05.18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ТТ'!$N$28:$N$36</f>
              <numCache>
                <formatCode>0%</formatCode>
                <ptCount val="9"/>
              </numCache>
            </numRef>
          </val>
        </ser>
        <ser>
          <idx val="11"/>
          <order val="11"/>
          <tx>
            <strRef>
              <f>'Динамика ТТ'!$O$27</f>
              <strCache>
                <ptCount val="1"/>
                <pt idx="0">
                  <v>14.05.18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ТТ'!$O$28:$O$36</f>
              <numCache>
                <formatCode>0%</formatCode>
                <ptCount val="9"/>
              </numCache>
            </numRef>
          </val>
        </ser>
        <ser>
          <idx val="12"/>
          <order val="12"/>
          <tx>
            <strRef>
              <f>'Динамика ТТ'!$P$27</f>
              <strCache>
                <ptCount val="1"/>
                <pt idx="0">
                  <v>15.05.18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ТТ'!$P$28:$P$36</f>
              <numCache>
                <formatCode>0%</formatCode>
                <ptCount val="9"/>
              </numCache>
            </numRef>
          </val>
        </ser>
        <ser>
          <idx val="13"/>
          <order val="13"/>
          <tx>
            <strRef>
              <f>'Динамика ТТ'!$Q$27</f>
              <strCache>
                <ptCount val="1"/>
                <pt idx="0">
                  <v>16.05.18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ТТ'!$Q$28:$Q$36</f>
              <numCache>
                <formatCode>0%</formatCode>
                <ptCount val="9"/>
              </numCache>
            </numRef>
          </val>
        </ser>
        <ser>
          <idx val="14"/>
          <order val="14"/>
          <tx>
            <strRef>
              <f>'Динамика ТТ'!$R$27</f>
              <strCache>
                <ptCount val="1"/>
                <pt idx="0">
                  <v>17.05.18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ТТ'!$R$28:$R$36</f>
              <numCache>
                <formatCode>0%</formatCode>
                <ptCount val="9"/>
              </numCache>
            </numRef>
          </val>
        </ser>
        <ser>
          <idx val="15"/>
          <order val="15"/>
          <tx>
            <strRef>
              <f>'Динамика ТТ'!$S$27</f>
              <strCache>
                <ptCount val="1"/>
                <pt idx="0">
                  <v>18.05.18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ТТ'!$S$28:$S$36</f>
              <numCache>
                <formatCode>0%</formatCode>
                <ptCount val="9"/>
              </numCache>
            </numRef>
          </val>
        </ser>
        <ser>
          <idx val="16"/>
          <order val="16"/>
          <tx>
            <strRef>
              <f>'Динамика ТТ'!$T$27</f>
              <strCache>
                <ptCount val="1"/>
                <pt idx="0">
                  <v>19.05.18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ТТ'!$T$28:$T$36</f>
              <numCache>
                <formatCode>0%</formatCode>
                <ptCount val="9"/>
              </numCache>
            </numRef>
          </val>
        </ser>
        <ser>
          <idx val="17"/>
          <order val="17"/>
          <tx>
            <strRef>
              <f>'Динамика ТТ'!$U$27</f>
              <strCache>
                <ptCount val="1"/>
                <pt idx="0">
                  <v>20.05.18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ТТ'!$U$28:$U$36</f>
              <numCache>
                <formatCode>0%</formatCode>
                <ptCount val="9"/>
              </numCache>
            </numRef>
          </val>
        </ser>
        <ser>
          <idx val="18"/>
          <order val="18"/>
          <tx>
            <strRef>
              <f>'Динамика ТТ'!$V$27</f>
              <strCache>
                <ptCount val="1"/>
                <pt idx="0">
                  <v>21.05.18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ТТ'!$V$28:$V$36</f>
              <numCache>
                <formatCode>0%</formatCode>
                <ptCount val="9"/>
              </numCache>
            </numRef>
          </val>
        </ser>
        <ser>
          <idx val="19"/>
          <order val="19"/>
          <tx>
            <strRef>
              <f>'Динамика ТТ'!$W$27</f>
              <strCache>
                <ptCount val="1"/>
                <pt idx="0">
                  <v>22.05.18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ТТ'!$W$28:$W$36</f>
              <numCache>
                <formatCode>0%</formatCode>
                <ptCount val="9"/>
              </numCache>
            </numRef>
          </val>
        </ser>
        <ser>
          <idx val="20"/>
          <order val="20"/>
          <tx>
            <strRef>
              <f>'Динамика ТТ'!$X$27</f>
              <strCache>
                <ptCount val="1"/>
                <pt idx="0">
                  <v>23.05.18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ТТ'!$X$28:$X$36</f>
              <numCache>
                <formatCode>0%</formatCode>
                <ptCount val="9"/>
              </numCache>
            </numRef>
          </val>
        </ser>
        <ser>
          <idx val="21"/>
          <order val="21"/>
          <tx>
            <strRef>
              <f>'Динамика ТТ'!$Y$27</f>
              <strCache>
                <ptCount val="1"/>
                <pt idx="0">
                  <v>24.05.18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ТТ'!$Y$28:$Y$36</f>
              <numCache>
                <formatCode>0%</formatCode>
                <ptCount val="9"/>
              </numCache>
            </numRef>
          </val>
        </ser>
        <ser>
          <idx val="22"/>
          <order val="22"/>
          <tx>
            <strRef>
              <f>'Динамика ТТ'!$Z$27</f>
              <strCache>
                <ptCount val="1"/>
                <pt idx="0">
                  <v>25.05.18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ТТ'!$Z$28:$Z$36</f>
              <numCache>
                <formatCode>0%</formatCode>
                <ptCount val="9"/>
              </numCache>
            </numRef>
          </val>
        </ser>
        <ser>
          <idx val="23"/>
          <order val="23"/>
          <tx>
            <strRef>
              <f>'Динамика ТТ'!$AA$27</f>
              <strCache>
                <ptCount val="1"/>
                <pt idx="0">
                  <v>26.05.18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ТТ'!$AA$28:$AA$36</f>
              <numCache>
                <formatCode>0%</formatCode>
                <ptCount val="9"/>
              </numCache>
            </numRef>
          </val>
        </ser>
        <ser>
          <idx val="24"/>
          <order val="24"/>
          <tx>
            <strRef>
              <f>'Динамика ТТ'!$AB$27</f>
              <strCache>
                <ptCount val="1"/>
                <pt idx="0">
                  <v>27.05.18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ТТ'!$AB$28:$AB$36</f>
              <numCache>
                <formatCode>0%</formatCode>
                <ptCount val="9"/>
              </numCache>
            </numRef>
          </val>
        </ser>
        <ser>
          <idx val="25"/>
          <order val="25"/>
          <tx>
            <strRef>
              <f>'Динамика ТТ'!$AC$27</f>
              <strCache>
                <ptCount val="1"/>
                <pt idx="0">
                  <v>28.05.18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ТТ'!$AC$28:$AC$36</f>
              <numCache>
                <formatCode>0%</formatCode>
                <ptCount val="9"/>
              </numCache>
            </numRef>
          </val>
        </ser>
        <ser>
          <idx val="26"/>
          <order val="26"/>
          <tx>
            <strRef>
              <f>'Динамика ТТ'!$AD$27</f>
              <strCache>
                <ptCount val="1"/>
                <pt idx="0">
                  <v>29.05.18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ТТ'!$AD$28:$AD$36</f>
              <numCache>
                <formatCode>0%</formatCode>
                <ptCount val="9"/>
              </numCache>
            </numRef>
          </val>
        </ser>
        <ser>
          <idx val="27"/>
          <order val="27"/>
          <tx>
            <strRef>
              <f>'Динамика ТТ'!$AE$27</f>
              <strCache>
                <ptCount val="1"/>
                <pt idx="0">
                  <v>30.05.18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ТТ'!$AE$28:$AE$36</f>
              <numCache>
                <formatCode>0%</formatCode>
                <ptCount val="9"/>
              </numCache>
            </numRef>
          </val>
        </ser>
        <ser>
          <idx val="28"/>
          <order val="28"/>
          <tx>
            <strRef>
              <f>'Динамика ТТ'!$AF$27</f>
              <strCache>
                <ptCount val="1"/>
                <pt idx="0">
                  <v>31.05.18</v>
                </pt>
              </strCache>
            </strRef>
          </tx>
          <spPr>
            <a:solidFill>
              <a:srgbClr val="99CCFF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ТТ'!$AF$28:$AF$36</f>
              <numCache>
                <formatCode>0%</formatCode>
                <ptCount val="9"/>
              </numCache>
            </numRef>
          </val>
        </ser>
        <ser>
          <idx val="29"/>
          <order val="29"/>
          <tx>
            <strRef>
              <f>'Динамика ТТ'!$AG$27</f>
              <strCache>
                <ptCount val="1"/>
              </strCache>
            </strRef>
          </tx>
          <spPr>
            <a:solidFill>
              <a:srgbClr val="FFCC99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ТТ'!$AG$28:$AG$36</f>
              <numCache>
                <formatCode>0%</formatCode>
                <ptCount val="9"/>
              </numCache>
            </numRef>
          </val>
        </ser>
        <ser>
          <idx val="30"/>
          <order val="30"/>
          <tx>
            <strRef>
              <f>'Динамика ТТ'!$AH$27</f>
              <strCache>
                <ptCount val="1"/>
              </strCache>
            </strRef>
          </tx>
          <spPr>
            <a:solidFill>
              <a:srgbClr val="CCCCFF"/>
            </a:solidFill>
            <a:ln>
              <a:prstDash val="solid"/>
            </a:ln>
          </spPr>
          <invertIfNegative val="1"/>
          <cat>
            <strRef>
              <f>'Динамика ТТ'!$A$28:$A$36</f>
              <strCache>
                <ptCount val="8"/>
                <pt idx="0">
                  <v>Билла</v>
                </pt>
                <pt idx="1">
                  <v>Виктория</v>
                </pt>
                <pt idx="2">
                  <v>ГиперГлобус</v>
                </pt>
                <pt idx="3">
                  <v>Карусель</v>
                </pt>
                <pt idx="4">
                  <v>Лента</v>
                </pt>
                <pt idx="5">
                  <v>Метро</v>
                </pt>
                <pt idx="6">
                  <v>Перекрёсток</v>
                </pt>
                <pt idx="7">
                  <v>Окей</v>
                </pt>
              </strCache>
            </strRef>
          </cat>
          <val>
            <numRef>
              <f>'Динамика ТТ'!$AH$28:$AH$36</f>
              <numCache>
                <formatCode>0%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5185920"/>
        <axId val="305198976"/>
      </barChart>
      <catAx>
        <axId val="305185920"/>
        <scaling>
          <orientation val="minMax"/>
        </scaling>
        <delete val="0"/>
        <axPos val="b"/>
        <majorTickMark val="cross"/>
        <minorTickMark val="cross"/>
        <tickLblPos val="nextTo"/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5198976"/>
        <crosses val="autoZero"/>
        <auto val="1"/>
        <lblAlgn val="ctr"/>
        <lblOffset val="100"/>
        <noMultiLvlLbl val="1"/>
      </catAx>
      <valAx>
        <axId val="305198976"/>
        <scaling>
          <orientation val="minMax"/>
        </scaling>
        <delete val="0"/>
        <axPos val="l"/>
        <majorGridlines>
          <spPr>
            <a:ln>
              <a:solidFill>
                <a:srgbClr val="000000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518592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ТТ'!$A$64</f>
              <strCache>
                <ptCount val="1"/>
                <pt idx="0">
                  <v>Лента</v>
                </pt>
              </strCache>
            </strRef>
          </tx>
          <spPr>
            <a:solidFill>
              <a:srgbClr val="4F81BD"/>
            </a:solidFill>
            <a:ln>
              <a:prstDash val="solid"/>
            </a:ln>
          </spPr>
          <invertIfNegative val="1"/>
          <val>
            <numRef>
              <f>'Динамика ТТ'!$B$64:$AF$64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1"/>
          <order val="1"/>
          <tx>
            <strRef>
              <f>'Динамика ТТ'!$A$65</f>
              <strCache>
                <ptCount val="1"/>
                <pt idx="0">
                  <v>Карусель</v>
                </pt>
              </strCache>
            </strRef>
          </tx>
          <spPr>
            <a:solidFill>
              <a:srgbClr val="C0504D"/>
            </a:solidFill>
            <a:ln>
              <a:prstDash val="solid"/>
            </a:ln>
          </spPr>
          <invertIfNegative val="1"/>
          <val>
            <numRef>
              <f>'Динамика ТТ'!$B$65:$AF$65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2"/>
          <order val="2"/>
          <tx>
            <strRef>
              <f>'Динамика ТТ'!$A$66</f>
              <strCache>
                <ptCount val="1"/>
                <pt idx="0">
                  <v>Метро</v>
                </pt>
              </strCache>
            </strRef>
          </tx>
          <spPr>
            <a:solidFill>
              <a:srgbClr val="9BBB59"/>
            </a:solidFill>
            <a:ln>
              <a:prstDash val="solid"/>
            </a:ln>
          </spPr>
          <invertIfNegative val="1"/>
          <val>
            <numRef>
              <f>'Динамика ТТ'!$B$66:$AF$66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3"/>
          <order val="3"/>
          <tx>
            <strRef>
              <f>'Динамика ТТ'!$A$67</f>
              <strCache>
                <ptCount val="1"/>
                <pt idx="0">
                  <v>Лайм</v>
                </pt>
              </strCache>
            </strRef>
          </tx>
          <spPr>
            <a:solidFill>
              <a:srgbClr val="8064A2"/>
            </a:solidFill>
            <a:ln>
              <a:prstDash val="solid"/>
            </a:ln>
          </spPr>
          <invertIfNegative val="1"/>
          <val>
            <numRef>
              <f>'Динамика ТТ'!$B$67:$AF$67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4"/>
          <order val="4"/>
          <tx>
            <strRef>
              <f>'Динамика ТТ'!$A$68</f>
              <strCache>
                <ptCount val="1"/>
                <pt idx="0">
                  <v>Спар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1"/>
          <val>
            <numRef>
              <f>'Динамика ТТ'!$B$68:$AF$68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5562368"/>
        <axId val="305563904"/>
      </barChart>
      <catAx>
        <axId val="305562368"/>
        <scaling>
          <orientation val="minMax"/>
        </scaling>
        <delete val="0"/>
        <axPos val="b"/>
        <majorTickMark val="cross"/>
        <minorTickMark val="cross"/>
        <tickLblPos val="nextTo"/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5563904"/>
        <crosses val="autoZero"/>
        <auto val="1"/>
        <lblAlgn val="ctr"/>
        <lblOffset val="100"/>
        <noMultiLvlLbl val="1"/>
      </catAx>
      <valAx>
        <axId val="30556390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556236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'Динамика ТТ'!$A$5</f>
              <strCache>
                <ptCount val="1"/>
                <pt idx="0">
                  <v>Москва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ТТ'!$B$4:$AF$4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ТТ'!$B$5:$AF$5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  <smooth val="0"/>
        </ser>
        <ser>
          <idx val="1"/>
          <order val="1"/>
          <tx>
            <strRef>
              <f>'Динамика ТТ'!$A$6</f>
              <strCache>
                <ptCount val="1"/>
                <pt idx="0">
                  <v>Санкт-Петербург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ТТ'!$B$4:$AF$4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ТТ'!$B$6:$AF$6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5576576"/>
        <axId val="306512256"/>
      </lineChart>
      <dateAx>
        <axId val="305576576"/>
        <scaling>
          <orientation val="minMax"/>
        </scaling>
        <delete val="0"/>
        <axPos val="b"/>
        <numFmt formatCode="dd/mm/yy" sourceLinked="1"/>
        <majorTickMark val="out"/>
        <minorTickMark val="none"/>
        <tickLblPos val="nextTo"/>
        <crossAx val="306512256"/>
        <crosses val="autoZero"/>
        <lblOffset val="100"/>
        <baseTimeUnit val="days"/>
      </dateAx>
      <valAx>
        <axId val="30651225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557657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'Динамика ТТ'!$A$90</f>
              <strCache>
                <ptCount val="1"/>
                <pt idx="0">
                  <v>Лента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ТТ'!$B$89:$AF$89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ТТ'!$B$90:$AF$90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</numCache>
            </numRef>
          </val>
        </ser>
        <ser>
          <idx val="1"/>
          <order val="1"/>
          <tx>
            <strRef>
              <f>'Динамика ТТ'!$A$91</f>
              <strCache>
                <ptCount val="1"/>
                <pt idx="0">
                  <v>Ашан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ТТ'!$B$89:$AF$89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ТТ'!$B$91:$AF$91</f>
              <numCache>
                <formatCode>0%</formatCode>
                <ptCount val="31"/>
                <pt idx="0">
                  <v>0.875</v>
                </pt>
                <pt idx="1">
                  <v>0.875</v>
                </pt>
                <pt idx="2">
                  <v>0.875</v>
                </pt>
                <pt idx="3">
                  <v>0.875</v>
                </pt>
                <pt idx="4">
                  <v>0.875</v>
                </pt>
                <pt idx="5">
                  <v>0.875</v>
                </pt>
                <pt idx="6">
                  <v>0.875</v>
                </pt>
              </numCache>
            </numRef>
          </val>
        </ser>
        <ser>
          <idx val="2"/>
          <order val="2"/>
          <tx>
            <strRef>
              <f>'Динамика ТТ'!$A$92</f>
              <strCache>
                <ptCount val="1"/>
                <pt idx="0">
                  <v>Метро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ТТ'!$B$89:$AF$89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ТТ'!$B$92:$AF$92</f>
              <numCache>
                <formatCode>0%</formatCode>
                <ptCount val="31"/>
                <pt idx="0">
                  <v>0.8571428571428571</v>
                </pt>
                <pt idx="1">
                  <v>0.8571428571428571</v>
                </pt>
                <pt idx="2">
                  <v>0.8571428571428571</v>
                </pt>
                <pt idx="3">
                  <v>0.8571428571428571</v>
                </pt>
                <pt idx="4">
                  <v>0.8571428571428571</v>
                </pt>
                <pt idx="5">
                  <v>0.8571428571428571</v>
                </pt>
                <pt idx="6">
                  <v>0.8571428571428571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6542080"/>
        <axId val="306543616"/>
      </barChart>
      <dateAx>
        <axId val="306542080"/>
        <scaling>
          <orientation val="minMax"/>
        </scaling>
        <delete val="0"/>
        <axPos val="b"/>
        <numFmt formatCode="d\-mmm" sourceLinked="1"/>
        <majorTickMark val="out"/>
        <minorTickMark val="none"/>
        <tickLblPos val="nextTo"/>
        <crossAx val="306543616"/>
        <crosses val="autoZero"/>
        <lblOffset val="100"/>
        <baseTimeUnit val="days"/>
      </dateAx>
      <valAx>
        <axId val="30654361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654208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SKU'!$D$27</f>
              <strCache>
                <ptCount val="1"/>
                <pt idx="0">
                  <v>03.05.18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SKU'!$D$28:$D$35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1"/>
          <order val="1"/>
          <tx>
            <strRef>
              <f>'Динамика SKU'!$E$27</f>
              <strCache>
                <ptCount val="1"/>
                <pt idx="0">
                  <v>04.05.18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SKU'!$E$28:$E$35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2"/>
          <order val="2"/>
          <tx>
            <strRef>
              <f>'Динамика SKU'!$F$27</f>
              <strCache>
                <ptCount val="1"/>
                <pt idx="0">
                  <v>05.05.18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SKU'!$F$28:$F$35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3"/>
          <order val="3"/>
          <tx>
            <strRef>
              <f>'Динамика SKU'!$G$27</f>
              <strCache>
                <ptCount val="1"/>
                <pt idx="0">
                  <v>06.05.18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SKU'!$G$28:$G$35</f>
              <numCache>
                <formatCode>0%</formatCode>
                <ptCount val="8"/>
                <pt idx="0">
                  <v>0.6273584905660378</v>
                </pt>
                <pt idx="1">
                  <v>1</v>
                </pt>
                <pt idx="2">
                  <v>0.7064220183486238</v>
                </pt>
                <pt idx="3">
                  <v>0.7096774193548387</v>
                </pt>
                <pt idx="4">
                  <v>0.9479166666666666</v>
                </pt>
                <pt idx="5">
                  <v>0.8921348314606742</v>
                </pt>
                <pt idx="6">
                  <v>0.9555555555555556</v>
                </pt>
              </numCache>
            </numRef>
          </val>
        </ser>
        <ser>
          <idx val="4"/>
          <order val="4"/>
          <tx>
            <strRef>
              <f>'Динамика SKU'!$H$27</f>
              <strCache>
                <ptCount val="1"/>
                <pt idx="0">
                  <v>07.05.18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SKU'!$H$28:$H$35</f>
              <numCache>
                <formatCode>0%</formatCode>
                <ptCount val="8"/>
                <pt idx="0">
                  <v>0.6359447004608295</v>
                </pt>
                <pt idx="1">
                  <v>1</v>
                </pt>
                <pt idx="2">
                  <v>0.728110599078341</v>
                </pt>
                <pt idx="3">
                  <v>0.4666666666666667</v>
                </pt>
                <pt idx="4">
                  <v>0.9166666666666666</v>
                </pt>
                <pt idx="5">
                  <v>0.9256756756756757</v>
                </pt>
                <pt idx="6">
                  <v>0.9555555555555556</v>
                </pt>
              </numCache>
            </numRef>
          </val>
        </ser>
        <ser>
          <idx val="5"/>
          <order val="5"/>
          <tx>
            <strRef>
              <f>'Динамика SKU'!$I$27</f>
              <strCache>
                <ptCount val="1"/>
                <pt idx="0">
                  <v>08.05.18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SKU'!$I$28:$I$35</f>
              <numCache>
                <formatCode>0%</formatCode>
                <ptCount val="8"/>
              </numCache>
            </numRef>
          </val>
        </ser>
        <ser>
          <idx val="6"/>
          <order val="6"/>
          <tx>
            <strRef>
              <f>'Динамика SKU'!$J$27</f>
              <strCache>
                <ptCount val="1"/>
                <pt idx="0">
                  <v>09.05.18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SKU'!$J$28:$J$35</f>
              <numCache>
                <formatCode>0%</formatCode>
                <ptCount val="8"/>
              </numCache>
            </numRef>
          </val>
        </ser>
        <ser>
          <idx val="7"/>
          <order val="7"/>
          <tx>
            <strRef>
              <f>'Динамика SKU'!$K$27</f>
              <strCache>
                <ptCount val="1"/>
                <pt idx="0">
                  <v>10.05.18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SKU'!$K$28:$K$35</f>
              <numCache>
                <formatCode>0%</formatCode>
                <ptCount val="8"/>
              </numCache>
            </numRef>
          </val>
        </ser>
        <ser>
          <idx val="8"/>
          <order val="8"/>
          <tx>
            <strRef>
              <f>'Динамика SKU'!$L$27</f>
              <strCache>
                <ptCount val="1"/>
                <pt idx="0">
                  <v>11.05.18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SKU'!$L$28:$L$35</f>
              <numCache>
                <formatCode>0%</formatCode>
                <ptCount val="8"/>
              </numCache>
            </numRef>
          </val>
        </ser>
        <ser>
          <idx val="9"/>
          <order val="9"/>
          <tx>
            <strRef>
              <f>'Динамика SKU'!$M$27</f>
              <strCache>
                <ptCount val="1"/>
                <pt idx="0">
                  <v>12.05.18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SKU'!$M$28:$M$35</f>
              <numCache>
                <formatCode>0%</formatCode>
                <ptCount val="8"/>
              </numCache>
            </numRef>
          </val>
        </ser>
        <ser>
          <idx val="10"/>
          <order val="10"/>
          <tx>
            <strRef>
              <f>'Динамика SKU'!$N$27</f>
              <strCache>
                <ptCount val="1"/>
                <pt idx="0">
                  <v>13.05.18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SKU'!$N$28:$N$35</f>
              <numCache>
                <formatCode>0%</formatCode>
                <ptCount val="8"/>
              </numCache>
            </numRef>
          </val>
        </ser>
        <ser>
          <idx val="11"/>
          <order val="11"/>
          <tx>
            <strRef>
              <f>'Динамика SKU'!$O$27</f>
              <strCache>
                <ptCount val="1"/>
                <pt idx="0">
                  <v>14.05.18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SKU'!$O$28:$O$35</f>
              <numCache>
                <formatCode>0%</formatCode>
                <ptCount val="8"/>
              </numCache>
            </numRef>
          </val>
        </ser>
        <ser>
          <idx val="12"/>
          <order val="12"/>
          <tx>
            <strRef>
              <f>'Динамика SKU'!$P$27</f>
              <strCache>
                <ptCount val="1"/>
                <pt idx="0">
                  <v>15.05.18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SKU'!$P$28:$P$35</f>
              <numCache>
                <formatCode>0%</formatCode>
                <ptCount val="8"/>
              </numCache>
            </numRef>
          </val>
        </ser>
        <ser>
          <idx val="13"/>
          <order val="13"/>
          <tx>
            <strRef>
              <f>'Динамика SKU'!$Q$27</f>
              <strCache>
                <ptCount val="1"/>
                <pt idx="0">
                  <v>16.05.18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SKU'!$Q$28:$Q$35</f>
              <numCache>
                <formatCode>0%</formatCode>
                <ptCount val="8"/>
              </numCache>
            </numRef>
          </val>
        </ser>
        <ser>
          <idx val="14"/>
          <order val="14"/>
          <tx>
            <strRef>
              <f>'Динамика SKU'!$R$27</f>
              <strCache>
                <ptCount val="1"/>
                <pt idx="0">
                  <v>17.05.18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SKU'!$R$28:$R$35</f>
              <numCache>
                <formatCode>0%</formatCode>
                <ptCount val="8"/>
              </numCache>
            </numRef>
          </val>
        </ser>
        <ser>
          <idx val="15"/>
          <order val="15"/>
          <tx>
            <strRef>
              <f>'Динамика SKU'!$S$27</f>
              <strCache>
                <ptCount val="1"/>
                <pt idx="0">
                  <v>18.05.18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SKU'!$S$28:$S$35</f>
              <numCache>
                <formatCode>0%</formatCode>
                <ptCount val="8"/>
              </numCache>
            </numRef>
          </val>
        </ser>
        <ser>
          <idx val="16"/>
          <order val="16"/>
          <tx>
            <strRef>
              <f>'Динамика SKU'!$T$27</f>
              <strCache>
                <ptCount val="1"/>
                <pt idx="0">
                  <v>19.05.18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SKU'!$T$28:$T$35</f>
              <numCache>
                <formatCode>0%</formatCode>
                <ptCount val="8"/>
              </numCache>
            </numRef>
          </val>
        </ser>
        <ser>
          <idx val="17"/>
          <order val="17"/>
          <tx>
            <strRef>
              <f>'Динамика SKU'!$U$27</f>
              <strCache>
                <ptCount val="1"/>
                <pt idx="0">
                  <v>20.05.18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SKU'!$U$28:$U$35</f>
              <numCache>
                <formatCode>0%</formatCode>
                <ptCount val="8"/>
              </numCache>
            </numRef>
          </val>
        </ser>
        <ser>
          <idx val="18"/>
          <order val="18"/>
          <tx>
            <strRef>
              <f>'Динамика SKU'!$V$27</f>
              <strCache>
                <ptCount val="1"/>
                <pt idx="0">
                  <v>21.05.18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SKU'!$V$28:$V$35</f>
              <numCache>
                <formatCode>0%</formatCode>
                <ptCount val="8"/>
              </numCache>
            </numRef>
          </val>
        </ser>
        <ser>
          <idx val="19"/>
          <order val="19"/>
          <tx>
            <strRef>
              <f>'Динамика SKU'!$W$27</f>
              <strCache>
                <ptCount val="1"/>
                <pt idx="0">
                  <v>22.05.18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SKU'!$W$28:$W$35</f>
              <numCache>
                <formatCode>0%</formatCode>
                <ptCount val="8"/>
              </numCache>
            </numRef>
          </val>
        </ser>
        <ser>
          <idx val="20"/>
          <order val="20"/>
          <tx>
            <strRef>
              <f>'Динамика SKU'!$X$27</f>
              <strCache>
                <ptCount val="1"/>
                <pt idx="0">
                  <v>23.05.18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SKU'!$X$28:$X$35</f>
              <numCache>
                <formatCode>0%</formatCode>
                <ptCount val="8"/>
              </numCache>
            </numRef>
          </val>
        </ser>
        <ser>
          <idx val="21"/>
          <order val="21"/>
          <tx>
            <strRef>
              <f>'Динамика SKU'!$Y$27</f>
              <strCache>
                <ptCount val="1"/>
                <pt idx="0">
                  <v>24.05.18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SKU'!$Y$28:$Y$35</f>
              <numCache>
                <formatCode>0%</formatCode>
                <ptCount val="8"/>
              </numCache>
            </numRef>
          </val>
        </ser>
        <ser>
          <idx val="22"/>
          <order val="22"/>
          <tx>
            <strRef>
              <f>'Динамика SKU'!$Z$27</f>
              <strCache>
                <ptCount val="1"/>
                <pt idx="0">
                  <v>25.05.18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SKU'!$Z$28:$Z$35</f>
              <numCache>
                <formatCode>0%</formatCode>
                <ptCount val="8"/>
              </numCache>
            </numRef>
          </val>
        </ser>
        <ser>
          <idx val="23"/>
          <order val="23"/>
          <tx>
            <strRef>
              <f>'Динамика SKU'!$AA$27</f>
              <strCache>
                <ptCount val="1"/>
                <pt idx="0">
                  <v>26.05.18</v>
                </pt>
              </strCache>
            </strRef>
          </tx>
          <spPr>
            <a:solidFill>
              <a:srgbClr val="70AD47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SKU'!$AA$28:$AA$35</f>
              <numCache>
                <formatCode>0%</formatCode>
                <ptCount val="8"/>
              </numCache>
            </numRef>
          </val>
        </ser>
        <ser>
          <idx val="24"/>
          <order val="24"/>
          <tx>
            <strRef>
              <f>'Динамика SKU'!$AB$27</f>
              <strCache>
                <ptCount val="1"/>
                <pt idx="0">
                  <v>27.05.18</v>
                </pt>
              </strCache>
            </strRef>
          </tx>
          <spPr>
            <a:solidFill>
              <a:srgbClr val="5B9BD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SKU'!$AB$28:$AB$35</f>
              <numCache>
                <formatCode>0%</formatCode>
                <ptCount val="8"/>
              </numCache>
            </numRef>
          </val>
        </ser>
        <ser>
          <idx val="25"/>
          <order val="25"/>
          <tx>
            <strRef>
              <f>'Динамика SKU'!$AC$27</f>
              <strCache>
                <ptCount val="1"/>
                <pt idx="0">
                  <v>28.05.18</v>
                </pt>
              </strCache>
            </strRef>
          </tx>
          <spPr>
            <a:solidFill>
              <a:srgbClr val="ED7D3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SKU'!$AC$28:$AC$35</f>
              <numCache>
                <formatCode>0%</formatCode>
                <ptCount val="8"/>
              </numCache>
            </numRef>
          </val>
        </ser>
        <ser>
          <idx val="26"/>
          <order val="26"/>
          <tx>
            <strRef>
              <f>'Динамика SKU'!$AD$27</f>
              <strCache>
                <ptCount val="1"/>
                <pt idx="0">
                  <v>29.05.18</v>
                </pt>
              </strCache>
            </strRef>
          </tx>
          <spPr>
            <a:solidFill>
              <a:srgbClr val="A5A5A5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SKU'!$AD$28:$AD$35</f>
              <numCache>
                <formatCode>0%</formatCode>
                <ptCount val="8"/>
              </numCache>
            </numRef>
          </val>
        </ser>
        <ser>
          <idx val="27"/>
          <order val="27"/>
          <tx>
            <strRef>
              <f>'Динамика SKU'!$AE$27</f>
              <strCache>
                <ptCount val="1"/>
                <pt idx="0">
                  <v>30.05.18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SKU'!$AE$28:$AE$35</f>
              <numCache>
                <formatCode>0%</formatCode>
                <ptCount val="8"/>
              </numCache>
            </numRef>
          </val>
        </ser>
        <ser>
          <idx val="28"/>
          <order val="28"/>
          <tx>
            <strRef>
              <f>'Динамика SKU'!$AF$27</f>
              <strCache>
                <ptCount val="1"/>
                <pt idx="0">
                  <v>31.05.18</v>
                </pt>
              </strCache>
            </strRef>
          </tx>
          <spPr>
            <a:solidFill>
              <a:srgbClr val="4472C4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SKU'!$AF$28:$AF$35</f>
              <numCache>
                <formatCode>0%</formatCode>
                <ptCount val="8"/>
              </numCache>
            </numRef>
          </val>
        </ser>
        <ser>
          <idx val="29"/>
          <order val="29"/>
          <tx>
            <strRef>
              <f>'Динамика SKU'!$AG$27</f>
              <strCache>
                <ptCount val="1"/>
              </strCache>
            </strRef>
          </tx>
          <spPr>
            <a:solidFill>
              <a:srgbClr val="0C5922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SKU'!$AG$28:$AG$35</f>
              <numCache>
                <formatCode>0%</formatCode>
                <ptCount val="8"/>
              </numCache>
            </numRef>
          </val>
        </ser>
        <ser>
          <idx val="30"/>
          <order val="30"/>
          <tx>
            <strRef>
              <f>'Динамика SKU'!$AH$27</f>
              <strCache>
                <ptCount val="1"/>
              </strCache>
            </strRef>
          </tx>
          <spPr>
            <a:solidFill>
              <a:srgbClr val="743411"/>
            </a:solidFill>
            <a:ln>
              <a:prstDash val="solid"/>
            </a:ln>
          </spPr>
          <invertIfNegative val="1"/>
          <cat>
            <strRef>
              <f>'Динамика SKU'!$A$28:$A$35</f>
              <strCache>
                <ptCount val="7"/>
                <pt idx="0">
                  <v>Виктория</v>
                </pt>
                <pt idx="1">
                  <v>ГиперГлобус</v>
                </pt>
                <pt idx="2">
                  <v>Карусель</v>
                </pt>
                <pt idx="3">
                  <v>Лента</v>
                </pt>
                <pt idx="4">
                  <v>Метро</v>
                </pt>
                <pt idx="5">
                  <v>Перекрёсток</v>
                </pt>
                <pt idx="6">
                  <v>Окей</v>
                </pt>
              </strCache>
            </strRef>
          </cat>
          <val>
            <numRef>
              <f>'Динамика SKU'!$AH$28:$AH$35</f>
              <numCache>
                <formatCode>0%</formatCode>
                <ptCount val="8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4971776"/>
        <axId val="304980736"/>
      </barChart>
      <catAx>
        <axId val="304971776"/>
        <scaling>
          <orientation val="minMax"/>
        </scaling>
        <delete val="0"/>
        <axPos val="b"/>
        <majorTickMark val="cross"/>
        <minorTickMark val="cross"/>
        <tickLblPos val="nextTo"/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4980736"/>
        <crosses val="autoZero"/>
        <auto val="1"/>
        <lblAlgn val="ctr"/>
        <lblOffset val="100"/>
        <noMultiLvlLbl val="1"/>
      </catAx>
      <valAx>
        <axId val="304980736"/>
        <scaling>
          <orientation val="minMax"/>
        </scaling>
        <delete val="0"/>
        <axPos val="l"/>
        <majorGridlines>
          <spPr>
            <a:ln>
              <a:solidFill>
                <a:srgbClr val="000000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 b="1" i="0"/>
            </a:pPr>
            <a:r>
              <a:t/>
            </a:r>
            <a:endParaRPr lang="ru-RU"/>
          </a:p>
        </txPr>
        <crossAx val="30497177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strRef>
              <f>'Динамика SKU'!$A$62</f>
              <strCache>
                <ptCount val="1"/>
                <pt idx="0">
                  <v>Лента</v>
                </pt>
              </strCache>
            </strRef>
          </tx>
          <spPr>
            <a:solidFill>
              <a:srgbClr val="4F81BD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SKU'!$B$62:$AF$62</f>
              <numCache>
                <formatCode>0%</formatCode>
                <ptCount val="31"/>
                <pt idx="0">
                  <v>0.4444444444444444</v>
                </pt>
                <pt idx="1">
                  <v>0.4444444444444444</v>
                </pt>
                <pt idx="2">
                  <v>0.4444444444444444</v>
                </pt>
                <pt idx="3">
                  <v>0.4444444444444444</v>
                </pt>
                <pt idx="4">
                  <v>0.4444444444444444</v>
                </pt>
                <pt idx="5">
                  <v>0.4444444444444444</v>
                </pt>
                <pt idx="6">
                  <v>0.328042328042328</v>
                </pt>
              </numCache>
            </numRef>
          </val>
        </ser>
        <ser>
          <idx val="1"/>
          <order val="1"/>
          <tx>
            <strRef>
              <f>'Динамика SKU'!$A$63</f>
              <strCache>
                <ptCount val="1"/>
                <pt idx="0">
                  <v>Карусель</v>
                </pt>
              </strCache>
            </strRef>
          </tx>
          <spPr>
            <a:solidFill>
              <a:srgbClr val="C0504D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SKU'!$B$63:$AF$63</f>
              <numCache>
                <formatCode>0%</formatCode>
                <ptCount val="31"/>
                <pt idx="0">
                  <v>0.6813186813186813</v>
                </pt>
                <pt idx="1">
                  <v>0.6813186813186813</v>
                </pt>
                <pt idx="2">
                  <v>0.6813186813186813</v>
                </pt>
                <pt idx="3">
                  <v>0.6813186813186813</v>
                </pt>
                <pt idx="4">
                  <v>0.6813186813186813</v>
                </pt>
                <pt idx="5">
                  <v>0.6813186813186813</v>
                </pt>
                <pt idx="6">
                  <v>0.6813186813186813</v>
                </pt>
              </numCache>
            </numRef>
          </val>
        </ser>
        <ser>
          <idx val="2"/>
          <order val="2"/>
          <tx>
            <strRef>
              <f>'Динамика SKU'!$A$64</f>
              <strCache>
                <ptCount val="1"/>
                <pt idx="0">
                  <v>Метро</v>
                </pt>
              </strCache>
            </strRef>
          </tx>
          <spPr>
            <a:solidFill>
              <a:srgbClr val="9BBB59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SKU'!$B$64:$AF$64</f>
              <numCache>
                <formatCode>0%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0.8787878787878788</v>
                </pt>
              </numCache>
            </numRef>
          </val>
        </ser>
        <ser>
          <idx val="3"/>
          <order val="3"/>
          <tx>
            <strRef>
              <f>'Динамика SKU'!$A$65</f>
              <strCache>
                <ptCount val="1"/>
                <pt idx="0">
                  <v>Лайм</v>
                </pt>
              </strCache>
            </strRef>
          </tx>
          <spPr>
            <a:solidFill>
              <a:srgbClr val="8064A2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SKU'!$B$65:$AF$65</f>
              <numCache>
                <formatCode>0%</formatCode>
                <ptCount val="31"/>
                <pt idx="0">
                  <v>0.88</v>
                </pt>
                <pt idx="1">
                  <v>0.88</v>
                </pt>
                <pt idx="2">
                  <v>0.88</v>
                </pt>
                <pt idx="3">
                  <v>0.88</v>
                </pt>
                <pt idx="4">
                  <v>0.88</v>
                </pt>
                <pt idx="5">
                  <v>0.88</v>
                </pt>
                <pt idx="6">
                  <v>0.9</v>
                </pt>
              </numCache>
            </numRef>
          </val>
        </ser>
        <ser>
          <idx val="4"/>
          <order val="4"/>
          <tx>
            <strRef>
              <f>'Динамика SKU'!$A$66</f>
              <strCache>
                <ptCount val="1"/>
                <pt idx="0">
                  <v>Спар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1"/>
          <cat>
            <numRef>
              <f>'Динамика SKU'!$B$61:$AF$61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SKU'!$B$66:$AF$66</f>
              <numCache>
                <formatCode>0%</formatCode>
                <ptCount val="31"/>
                <pt idx="0">
                  <v>0.9125</v>
                </pt>
                <pt idx="1">
                  <v>0.9125</v>
                </pt>
                <pt idx="2">
                  <v>0.9125</v>
                </pt>
                <pt idx="3">
                  <v>0.9125</v>
                </pt>
                <pt idx="4">
                  <v>0.9125</v>
                </pt>
                <pt idx="5">
                  <v>0.9125</v>
                </pt>
                <pt idx="6">
                  <v>0.7654320987654321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6941312"/>
        <axId val="306947200"/>
      </barChart>
      <dateAx>
        <axId val="306941312"/>
        <scaling>
          <orientation val="minMax"/>
        </scaling>
        <delete val="0"/>
        <axPos val="b"/>
        <numFmt formatCode="dd/mm/yy" sourceLinked="1"/>
        <majorTickMark val="cross"/>
        <minorTickMark val="cross"/>
        <tickLblPos val="nextTo"/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6947200"/>
        <crosses val="autoZero"/>
        <lblOffset val="100"/>
        <baseTimeUnit val="days"/>
      </dateAx>
      <valAx>
        <axId val="30694720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numFmt formatCode="0%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/>
            </a:pPr>
            <a:r>
              <a:t/>
            </a:r>
            <a:endParaRPr lang="ru-RU"/>
          </a:p>
        </txPr>
        <crossAx val="3069413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'Динамика SKU'!$A$5</f>
              <strCache>
                <ptCount val="1"/>
                <pt idx="0">
                  <v>Москва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SKU'!$B$4:$AF$4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SKU'!$B$5:$AF$5</f>
              <numCache>
                <formatCode>0%</formatCode>
                <ptCount val="31"/>
                <pt idx="0">
                  <v>0.83</v>
                </pt>
                <pt idx="1">
                  <v>0.83</v>
                </pt>
                <pt idx="2">
                  <v>0.83</v>
                </pt>
                <pt idx="3">
                  <v>0.83</v>
                </pt>
                <pt idx="4">
                  <v>0.83</v>
                </pt>
                <pt idx="5">
                  <v>0.83</v>
                </pt>
                <pt idx="6">
                  <v>0.8040885520148194</v>
                </pt>
              </numCache>
            </numRef>
          </val>
          <smooth val="0"/>
        </ser>
        <ser>
          <idx val="1"/>
          <order val="1"/>
          <tx>
            <strRef>
              <f>'Динамика SKU'!$A$6</f>
              <strCache>
                <ptCount val="1"/>
                <pt idx="0">
                  <v>Санкт-Петербург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'Динамика SKU'!$B$4:$AF$4</f>
              <numCache>
                <formatCode>dd/mm/yy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SKU'!$B$6:$AF$6</f>
              <numCache>
                <formatCode>0%</formatCode>
                <ptCount val="31"/>
                <pt idx="0">
                  <v>0.8100000000000001</v>
                </pt>
                <pt idx="1">
                  <v>0.8100000000000001</v>
                </pt>
                <pt idx="2">
                  <v>0.8100000000000001</v>
                </pt>
                <pt idx="3">
                  <v>0.8100000000000001</v>
                </pt>
                <pt idx="4">
                  <v>0.8100000000000001</v>
                </pt>
                <pt idx="5">
                  <v>0.8100000000000001</v>
                </pt>
                <pt idx="6">
                  <v>0.7470254025809582</v>
                </pt>
              </numCache>
            </numRef>
          </val>
          <smooth val="0"/>
        </ser>
        <ser>
          <idx val="2"/>
          <order val="2"/>
          <tx>
            <strRef>
              <f>'Динамика SKU'!$A$7</f>
              <strCache>
                <ptCount val="1"/>
                <pt idx="0">
                  <v>Регионы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'Динамика SKU'!$B$7:$AE$7</f>
              <numCache>
                <formatCode>0%</formatCode>
                <ptCount val="30"/>
                <pt idx="0">
                  <v>0.76</v>
                </pt>
                <pt idx="1">
                  <v>0.76</v>
                </pt>
                <pt idx="2">
                  <v>0.76</v>
                </pt>
                <pt idx="3">
                  <v>0.76</v>
                </pt>
                <pt idx="4">
                  <v>0.76</v>
                </pt>
                <pt idx="5">
                  <v>0.76</v>
                </pt>
                <pt idx="6">
                  <v>0.7465712893344473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06968832"/>
        <axId val="306978816"/>
      </lineChart>
      <dateAx>
        <axId val="306968832"/>
        <scaling>
          <orientation val="minMax"/>
        </scaling>
        <delete val="0"/>
        <axPos val="b"/>
        <numFmt formatCode="dd/mm/yy" sourceLinked="1"/>
        <majorTickMark val="out"/>
        <minorTickMark val="none"/>
        <tickLblPos val="nextTo"/>
        <crossAx val="306978816"/>
        <crosses val="autoZero"/>
        <lblOffset val="100"/>
        <baseTimeUnit val="days"/>
      </dateAx>
      <valAx>
        <axId val="30697881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696883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'Динамика SKU'!$A$87</f>
              <strCache>
                <ptCount val="1"/>
                <pt idx="0">
                  <v>Лента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SKU'!$B$86:$AF$86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SKU'!$B$87:$AF$87</f>
              <numCache>
                <formatCode>0%</formatCode>
                <ptCount val="31"/>
                <pt idx="0">
                  <v>0.8571428571428571</v>
                </pt>
                <pt idx="1">
                  <v>0.8571428571428571</v>
                </pt>
                <pt idx="2">
                  <v>0.8571428571428571</v>
                </pt>
                <pt idx="3">
                  <v>0.8571428571428571</v>
                </pt>
                <pt idx="4">
                  <v>0.8571428571428571</v>
                </pt>
                <pt idx="5">
                  <v>0.8571428571428571</v>
                </pt>
                <pt idx="6">
                  <v>0.7744360902255639</v>
                </pt>
              </numCache>
            </numRef>
          </val>
        </ser>
        <ser>
          <idx val="1"/>
          <order val="1"/>
          <tx>
            <strRef>
              <f>'Динамика SKU'!$A$88</f>
              <strCache>
                <ptCount val="1"/>
                <pt idx="0">
                  <v>Ашан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SKU'!$B$86:$AF$86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SKU'!$B$88:$AF$88</f>
              <numCache>
                <formatCode>0%</formatCode>
                <ptCount val="31"/>
                <pt idx="0">
                  <v>0.7638888888888888</v>
                </pt>
                <pt idx="1">
                  <v>0.7638888888888888</v>
                </pt>
                <pt idx="2">
                  <v>0.7638888888888888</v>
                </pt>
                <pt idx="3">
                  <v>0.7638888888888888</v>
                </pt>
                <pt idx="4">
                  <v>0.7638888888888888</v>
                </pt>
                <pt idx="5">
                  <v>0.7638888888888888</v>
                </pt>
                <pt idx="6">
                  <v>0.6527777777777778</v>
                </pt>
              </numCache>
            </numRef>
          </val>
        </ser>
        <ser>
          <idx val="2"/>
          <order val="2"/>
          <tx>
            <strRef>
              <f>'Динамика SKU'!$A$89</f>
              <strCache>
                <ptCount val="1"/>
                <pt idx="0">
                  <v>Метро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'Динамика SKU'!$B$86:$AF$86</f>
              <numCache>
                <formatCode>d\-mmm</formatCode>
                <ptCount val="31"/>
                <pt idx="0">
                  <v>43221</v>
                </pt>
                <pt idx="1">
                  <v>43222</v>
                </pt>
                <pt idx="2">
                  <v>43223</v>
                </pt>
                <pt idx="3">
                  <v>43224</v>
                </pt>
                <pt idx="4">
                  <v>43225</v>
                </pt>
                <pt idx="5">
                  <v>43226</v>
                </pt>
                <pt idx="6">
                  <v>43227</v>
                </pt>
                <pt idx="7">
                  <v>43228</v>
                </pt>
                <pt idx="8">
                  <v>43229</v>
                </pt>
                <pt idx="9">
                  <v>43230</v>
                </pt>
                <pt idx="10">
                  <v>43231</v>
                </pt>
                <pt idx="11">
                  <v>43232</v>
                </pt>
                <pt idx="12">
                  <v>43233</v>
                </pt>
                <pt idx="13">
                  <v>43234</v>
                </pt>
                <pt idx="14">
                  <v>43235</v>
                </pt>
                <pt idx="15">
                  <v>43236</v>
                </pt>
                <pt idx="16">
                  <v>43237</v>
                </pt>
                <pt idx="17">
                  <v>43238</v>
                </pt>
                <pt idx="18">
                  <v>43239</v>
                </pt>
                <pt idx="19">
                  <v>43240</v>
                </pt>
                <pt idx="20">
                  <v>43241</v>
                </pt>
                <pt idx="21">
                  <v>43242</v>
                </pt>
                <pt idx="22">
                  <v>43243</v>
                </pt>
                <pt idx="23">
                  <v>43244</v>
                </pt>
                <pt idx="24">
                  <v>43245</v>
                </pt>
                <pt idx="25">
                  <v>43246</v>
                </pt>
                <pt idx="26">
                  <v>43247</v>
                </pt>
                <pt idx="27">
                  <v>43248</v>
                </pt>
                <pt idx="28">
                  <v>43249</v>
                </pt>
                <pt idx="29">
                  <v>43250</v>
                </pt>
                <pt idx="30">
                  <v>43251</v>
                </pt>
              </numCache>
            </numRef>
          </cat>
          <val>
            <numRef>
              <f>'Динамика SKU'!$B$89:$AF$89</f>
              <numCache>
                <formatCode>0%</formatCode>
                <ptCount val="31"/>
                <pt idx="0">
                  <v>0.8441558441558441</v>
                </pt>
                <pt idx="1">
                  <v>0.8441558441558441</v>
                </pt>
                <pt idx="2">
                  <v>0.8441558441558441</v>
                </pt>
                <pt idx="3">
                  <v>0.8441558441558441</v>
                </pt>
                <pt idx="4">
                  <v>0.8441558441558441</v>
                </pt>
                <pt idx="5">
                  <v>0.8441558441558441</v>
                </pt>
                <pt idx="6">
                  <v>0.8125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306988160"/>
        <axId val="306989696"/>
      </barChart>
      <dateAx>
        <axId val="306988160"/>
        <scaling>
          <orientation val="minMax"/>
        </scaling>
        <delete val="0"/>
        <axPos val="b"/>
        <numFmt formatCode="d\-mmm" sourceLinked="1"/>
        <majorTickMark val="out"/>
        <minorTickMark val="none"/>
        <tickLblPos val="nextTo"/>
        <crossAx val="306989696"/>
        <crosses val="autoZero"/>
        <lblOffset val="100"/>
        <baseTimeUnit val="days"/>
      </dateAx>
      <valAx>
        <axId val="306989696"/>
        <scaling>
          <orientation val="minMax"/>
        </scaling>
        <delete val="0"/>
        <axPos val="l"/>
        <majorGridlines/>
        <numFmt formatCode="0%" sourceLinked="1"/>
        <majorTickMark val="out"/>
        <minorTickMark val="none"/>
        <tickLblPos val="nextTo"/>
        <crossAx val="30698816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5.xml" Type="http://schemas.openxmlformats.org/officeDocument/2006/relationships/chart" /><Relationship Id="rId2" Target="/xl/charts/chart6.xml" Type="http://schemas.openxmlformats.org/officeDocument/2006/relationships/chart" /><Relationship Id="rId3" Target="/xl/charts/chart7.xml" Type="http://schemas.openxmlformats.org/officeDocument/2006/relationships/chart" /><Relationship Id="rId4" Target="/xl/charts/chart8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123825</colOff>
      <row>37</row>
      <rowOff>9525</rowOff>
    </from>
    <to>
      <col>51</col>
      <colOff>438150</colOff>
      <row>57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twoCellAnchor>
  <twoCellAnchor>
    <from>
      <col>1</col>
      <colOff>114300</colOff>
      <row>70</row>
      <rowOff>0</rowOff>
    </from>
    <to>
      <col>36</col>
      <colOff>266700</colOff>
      <row>84</row>
      <rowOff>114300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twoCellAnchor>
  <twoCellAnchor>
    <from>
      <col>1</col>
      <colOff>6802</colOff>
      <row>8</row>
      <rowOff>2722</rowOff>
    </from>
    <to>
      <col>30</col>
      <colOff>544285</colOff>
      <row>22</row>
      <rowOff>78922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</col>
      <colOff>69271</colOff>
      <row>93</row>
      <rowOff>52201</rowOff>
    </from>
    <to>
      <col>36</col>
      <colOff>346363</colOff>
      <row>107</row>
      <rowOff>128401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152400</colOff>
      <row>36</row>
      <rowOff>57150</rowOff>
    </from>
    <to>
      <col>51</col>
      <colOff>466725</colOff>
      <row>57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twoCellAnchor>
  <twoCellAnchor>
    <from>
      <col>2</col>
      <colOff>119742</colOff>
      <row>67</row>
      <rowOff>29936</rowOff>
    </from>
    <to>
      <col>35</col>
      <colOff>310242</colOff>
      <row>82</row>
      <rowOff>87086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twoCellAnchor>
  <twoCellAnchor>
    <from>
      <col>1</col>
      <colOff>84043</colOff>
      <row>8</row>
      <rowOff>17930</rowOff>
    </from>
    <to>
      <col>25</col>
      <colOff>56029</colOff>
      <row>22</row>
      <rowOff>94130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</col>
      <colOff>427387</colOff>
      <row>90</row>
      <rowOff>39831</rowOff>
    </from>
    <to>
      <col>35</col>
      <colOff>259771</colOff>
      <row>104</row>
      <rowOff>116031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tabColor rgb="FF008000"/>
    <outlinePr summaryBelow="0" summaryRight="0"/>
    <pageSetUpPr/>
  </sheetPr>
  <dimension ref="A1:K34"/>
  <sheetViews>
    <sheetView tabSelected="1" topLeftCell="A10" workbookViewId="0" zoomScale="85" zoomScaleNormal="85">
      <selection activeCell="C3" sqref="C3"/>
    </sheetView>
  </sheetViews>
  <sheetFormatPr baseColWidth="8" customHeight="1" defaultColWidth="14.42578125" defaultRowHeight="15" outlineLevelCol="0"/>
  <cols>
    <col customWidth="1" max="1" min="1" style="24" width="8"/>
    <col customWidth="1" max="2" min="2" style="24" width="37.5703125"/>
    <col customWidth="1" max="3" min="3" style="24" width="14.42578125"/>
    <col customWidth="1" max="4" min="4" style="24" width="21.5703125"/>
    <col customWidth="1" max="21" min="5" style="24" width="8"/>
    <col customWidth="1" max="26" min="22" style="24" width="17.28515625"/>
  </cols>
  <sheetData>
    <row customHeight="1" ht="12.75" r="1" s="24" spans="1:11">
      <c r="A1" s="1" t="n"/>
      <c r="B1" s="1" t="n"/>
      <c r="C1" s="1" t="n"/>
      <c r="D1" s="1" t="n"/>
      <c r="E1" s="1" t="n"/>
      <c r="F1" s="1" t="n"/>
      <c r="G1" s="1" t="n"/>
      <c r="H1" s="1" t="n"/>
    </row>
    <row customHeight="1" ht="18" r="2" s="24" spans="1:11">
      <c r="A2" s="1" t="n"/>
      <c r="B2" s="2" t="s">
        <v>0</v>
      </c>
      <c r="C2" s="250" t="n">
        <v>43244</v>
      </c>
      <c r="D2" s="1" t="n"/>
      <c r="E2" s="1" t="n"/>
      <c r="F2" s="1" t="n"/>
      <c r="G2" s="1" t="n"/>
      <c r="H2" s="1" t="n"/>
    </row>
    <row customHeight="1" ht="12.75" r="3" s="24" spans="1:11">
      <c r="A3" s="1" t="n"/>
      <c r="B3" s="1" t="n"/>
      <c r="C3" s="1" t="n"/>
      <c r="D3" s="1" t="n"/>
      <c r="E3" s="1" t="n"/>
      <c r="F3" s="1" t="n"/>
      <c r="G3" s="1" t="n"/>
      <c r="H3" s="1" t="n"/>
    </row>
    <row customHeight="1" ht="15.75" r="4" s="24" spans="1:11">
      <c r="A4" s="1" t="n"/>
      <c r="B4" s="4" t="s">
        <v>1</v>
      </c>
      <c r="C4" s="5" t="n"/>
      <c r="D4" s="5" t="n"/>
      <c r="E4" s="5" t="n"/>
      <c r="F4" s="1" t="n"/>
      <c r="G4" s="1" t="n"/>
      <c r="H4" s="1" t="n"/>
    </row>
    <row customHeight="1" ht="75" r="5" s="24" spans="1:11">
      <c r="A5" s="1" t="n"/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5</v>
      </c>
    </row>
    <row customHeight="1" ht="12.75" r="6" s="24" spans="1:11">
      <c r="A6" s="1" t="n"/>
      <c r="B6" s="7" t="s">
        <v>8</v>
      </c>
      <c r="C6" s="8">
        <f>COUNT(Виктория!A2:A27)</f>
        <v/>
      </c>
      <c r="D6" s="10">
        <f>COUNT(Виктория!M2:M27)</f>
        <v/>
      </c>
      <c r="E6" s="9">
        <f>D6/C6</f>
        <v/>
      </c>
      <c r="F6" s="8">
        <f>SUM(Виктория!N2:N27)</f>
        <v/>
      </c>
      <c r="G6" s="10">
        <f>SUM(Виктория!Z10:Z27)</f>
        <v/>
      </c>
      <c r="H6" s="9">
        <f>G6/F6</f>
        <v/>
      </c>
    </row>
    <row customHeight="1" ht="12.75" r="7" s="24" spans="1:11">
      <c r="A7" s="1" t="n"/>
      <c r="B7" s="7" t="s">
        <v>9</v>
      </c>
      <c r="C7" s="8">
        <f>COUNT(ГиперГлобус!A2:A7)</f>
        <v/>
      </c>
      <c r="D7" s="8">
        <f>COUNT(ГиперГлобус!M2:M7)</f>
        <v/>
      </c>
      <c r="E7" s="9">
        <f>D7/C7</f>
        <v/>
      </c>
      <c r="F7" s="8">
        <f>SUM(ГиперГлобус!N2:N7)</f>
        <v/>
      </c>
      <c r="G7" s="10">
        <f>SUM(ГиперГлобус!V2:V7)</f>
        <v/>
      </c>
      <c r="H7" s="9">
        <f>G7/F7</f>
        <v/>
      </c>
    </row>
    <row customHeight="1" ht="12.75" r="8" s="24" spans="1:11">
      <c r="A8" s="1" t="n"/>
      <c r="B8" s="7" t="s">
        <v>10</v>
      </c>
      <c r="C8" s="8">
        <f>COUNT(Карусель!A2:A21)</f>
        <v/>
      </c>
      <c r="D8" s="8">
        <f>COUNT(Карусель!L2:L21)</f>
        <v/>
      </c>
      <c r="E8" s="9">
        <f>D8/C8</f>
        <v/>
      </c>
      <c r="F8" s="8">
        <f>SUM(Карусель!M2:M21)</f>
        <v/>
      </c>
      <c r="G8" s="10">
        <f>SUM(Карусель!Z4:Z21)</f>
        <v/>
      </c>
      <c r="H8" s="9">
        <f>G8/F8</f>
        <v/>
      </c>
    </row>
    <row customHeight="1" ht="12.75" r="9" s="24" spans="1:11">
      <c r="A9" s="1" t="n"/>
      <c r="B9" s="7" t="s">
        <v>11</v>
      </c>
      <c r="C9" s="8">
        <f>COUNT(Лента!A2:A10)</f>
        <v/>
      </c>
      <c r="D9" s="8">
        <f>COUNT(Лента!M2:M10)</f>
        <v/>
      </c>
      <c r="E9" s="9">
        <f>D9/C9</f>
        <v/>
      </c>
      <c r="F9" s="8">
        <f>SUM(Лента!N2:N10)</f>
        <v/>
      </c>
      <c r="G9" s="10">
        <f>SUM(Лента!V2:V10)</f>
        <v/>
      </c>
      <c r="H9" s="9">
        <f>G9/F9</f>
        <v/>
      </c>
    </row>
    <row customHeight="1" ht="12.75" r="10" s="24" spans="1:11">
      <c r="A10" s="1" t="n"/>
      <c r="B10" s="11" t="s">
        <v>12</v>
      </c>
      <c r="C10" s="12">
        <f>COUNT(Метро!A2:A19)</f>
        <v/>
      </c>
      <c r="D10" s="12">
        <f>COUNT(Метро!M2:M19)</f>
        <v/>
      </c>
      <c r="E10" s="13">
        <f>D10/C10</f>
        <v/>
      </c>
      <c r="F10" s="12">
        <f>SUM(Метро!N2:N19)</f>
        <v/>
      </c>
      <c r="G10" s="14">
        <f>SUM(Метро!AE2:AE19)</f>
        <v/>
      </c>
      <c r="H10" s="13">
        <f>G10/F10</f>
        <v/>
      </c>
    </row>
    <row customHeight="1" ht="12.75" r="11" s="24" spans="1:11">
      <c r="A11" s="1" t="n"/>
      <c r="B11" s="11" t="s">
        <v>13</v>
      </c>
      <c r="C11" s="194">
        <f>COUNTA(Перекрёсток!C2:C479)</f>
        <v/>
      </c>
      <c r="D11" s="12">
        <f>COUNT(Перекрёсток!M2:M79)</f>
        <v/>
      </c>
      <c r="E11" s="13">
        <f>D11/C11</f>
        <v/>
      </c>
      <c r="F11" s="194">
        <f>SUM(Перекрёсток!N2:N78)</f>
        <v/>
      </c>
      <c r="G11" s="195">
        <f>SUM(Перекрёсток!U2:U78)</f>
        <v/>
      </c>
      <c r="H11" s="13">
        <f>G11/F11</f>
        <v/>
      </c>
    </row>
    <row customHeight="1" ht="12.75" r="12" s="24" spans="1:11">
      <c r="A12" s="1" t="n"/>
      <c r="B12" s="196" t="s">
        <v>14</v>
      </c>
      <c r="C12" s="197">
        <f>COUNTA(Окей!D2:D10)</f>
        <v/>
      </c>
      <c r="D12" s="198">
        <f>COUNT(Окей!M2:M10)</f>
        <v/>
      </c>
      <c r="E12" s="199">
        <f>D12/C12</f>
        <v/>
      </c>
      <c r="F12" s="197">
        <f>SUM(Окей!N2:N10)</f>
        <v/>
      </c>
      <c r="G12" s="200">
        <f>SUM(Окей!T2:T10)</f>
        <v/>
      </c>
      <c r="H12" s="199">
        <f>G12/F12</f>
        <v/>
      </c>
    </row>
    <row customHeight="1" ht="12.75" r="13" s="24" spans="1:11">
      <c r="A13" s="1" t="n"/>
      <c r="B13" s="15" t="n"/>
      <c r="C13" s="16">
        <f>SUM(C6:C12)</f>
        <v/>
      </c>
      <c r="D13" s="17">
        <f>SUM(D6:D12)</f>
        <v/>
      </c>
      <c r="E13" s="18" t="n"/>
      <c r="F13" s="16">
        <f>SUM(F6:F12)</f>
        <v/>
      </c>
      <c r="G13" s="17">
        <f>SUM(G6:G12)</f>
        <v/>
      </c>
      <c r="H13" s="18" t="n"/>
    </row>
    <row customHeight="1" ht="12.75" r="14" s="24" spans="1:11">
      <c r="A14" s="1" t="n"/>
      <c r="D14" s="20" t="s">
        <v>15</v>
      </c>
      <c r="E14" s="222">
        <f>AVERAGE(E6:E12)</f>
        <v/>
      </c>
      <c r="G14" s="20" t="s">
        <v>15</v>
      </c>
      <c r="H14" s="222">
        <f>AVERAGE(H6:H12)</f>
        <v/>
      </c>
    </row>
    <row customHeight="1" ht="12.75" r="15" s="24" spans="1:11">
      <c r="A15" s="1" t="n"/>
      <c r="B15" s="22" t="n"/>
      <c r="C15" s="224" t="n"/>
    </row>
    <row customHeight="1" ht="12.75" r="16" s="24" spans="1:11">
      <c r="A16" s="1" t="n"/>
      <c r="C16" s="224" t="n"/>
    </row>
    <row customHeight="1" ht="12.75" r="17" s="24" spans="1:11">
      <c r="A17" s="1" t="n"/>
      <c r="B17" s="4" t="s">
        <v>16</v>
      </c>
      <c r="C17" s="5" t="n"/>
      <c r="D17" s="5" t="n"/>
      <c r="E17" s="5" t="n"/>
      <c r="F17" s="1" t="n"/>
      <c r="G17" s="1" t="n"/>
      <c r="H17" s="1" t="n"/>
    </row>
    <row customHeight="1" ht="12.75" r="18" s="24" spans="1:11">
      <c r="A18" s="1" t="n"/>
      <c r="B18" s="6" t="s">
        <v>2</v>
      </c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6" t="s">
        <v>5</v>
      </c>
    </row>
    <row customHeight="1" ht="12.75" r="19" s="24" spans="1:11">
      <c r="A19" s="1" t="n"/>
      <c r="B19" s="7" t="s">
        <v>11</v>
      </c>
      <c r="C19" s="8">
        <f>COUNTA('Лента СПб'!D2:D28)</f>
        <v/>
      </c>
      <c r="D19" s="10">
        <f>COUNT('Лента СПб'!M2:M28)</f>
        <v/>
      </c>
      <c r="E19" s="9">
        <f>D19/C19</f>
        <v/>
      </c>
      <c r="F19" s="8">
        <f>SUM('Лента СПб'!N2:N28)</f>
        <v/>
      </c>
      <c r="G19" s="10">
        <f>SUM('Лента СПб'!V2:V28)</f>
        <v/>
      </c>
      <c r="H19" s="9">
        <f>G19/F19</f>
        <v/>
      </c>
    </row>
    <row customHeight="1" ht="12.75" r="20" s="24" spans="1:11">
      <c r="A20" s="1" t="n"/>
      <c r="B20" s="7" t="s">
        <v>10</v>
      </c>
      <c r="C20" s="8">
        <f>COUNTA('Карусель СПб'!D2:D14)</f>
        <v/>
      </c>
      <c r="D20" s="8">
        <f>COUNT('Карусель СПб'!M2:M14)</f>
        <v/>
      </c>
      <c r="E20" s="9">
        <f>D20/C20</f>
        <v/>
      </c>
      <c r="F20" s="8">
        <f>SUM('Карусель СПб'!N2:N14)</f>
        <v/>
      </c>
      <c r="G20" s="10">
        <f>SUM('Карусель СПб'!Z2:Z14)</f>
        <v/>
      </c>
      <c r="H20" s="9">
        <f>G20/F20</f>
        <v/>
      </c>
    </row>
    <row customHeight="1" ht="12.75" r="21" s="24" spans="1:11">
      <c r="A21" s="1" t="n"/>
      <c r="B21" s="7" t="s">
        <v>12</v>
      </c>
      <c r="C21" s="8">
        <f>COUNTA('Метро СПб'!D2:D4)</f>
        <v/>
      </c>
      <c r="D21" s="8">
        <f>COUNT('Метро СПб'!M2:M4)</f>
        <v/>
      </c>
      <c r="E21" s="9">
        <f>D21/C21</f>
        <v/>
      </c>
      <c r="F21" s="8">
        <f>SUM('Метро СПб'!N2:N4)</f>
        <v/>
      </c>
      <c r="G21" s="10">
        <f>SUM('Метро СПб'!AE2:AE4)</f>
        <v/>
      </c>
      <c r="H21" s="9">
        <f>G21/F21</f>
        <v/>
      </c>
    </row>
    <row customHeight="1" ht="12.75" r="22" s="24" spans="1:11">
      <c r="A22" s="1" t="n"/>
      <c r="B22" s="7" t="s">
        <v>17</v>
      </c>
      <c r="C22" s="8">
        <f>COUNTA('Лайм СПб'!D2:D11)</f>
        <v/>
      </c>
      <c r="D22" s="8">
        <f>COUNT('Лайм СПб'!M2:M11)</f>
        <v/>
      </c>
      <c r="E22" s="9">
        <f>D22/C22</f>
        <v/>
      </c>
      <c r="F22" s="8">
        <f>SUM('Лайм СПб'!N2:N11)</f>
        <v/>
      </c>
      <c r="G22" s="10">
        <f>SUM('Лайм СПб'!Y2:Y11)</f>
        <v/>
      </c>
      <c r="H22" s="9">
        <f>G22/F22</f>
        <v/>
      </c>
    </row>
    <row customHeight="1" ht="12.75" r="23" s="24" spans="1:11">
      <c r="A23" s="1" t="n"/>
      <c r="B23" s="11" t="s">
        <v>18</v>
      </c>
      <c r="C23" s="12">
        <f>COUNTA('Спар СПб'!D2:D16)</f>
        <v/>
      </c>
      <c r="D23" s="12">
        <f>COUNT('Спар СПб'!M2:M16)</f>
        <v/>
      </c>
      <c r="E23" s="13">
        <f>D23/C23</f>
        <v/>
      </c>
      <c r="F23" s="12">
        <f>SUM('Спар СПб'!N2:N16)</f>
        <v/>
      </c>
      <c r="G23" s="14">
        <f>SUM('Спар СПб'!V2:V16)</f>
        <v/>
      </c>
      <c r="H23" s="13">
        <f>G23/F23</f>
        <v/>
      </c>
    </row>
    <row customHeight="1" ht="12.75" r="24" s="24" spans="1:11">
      <c r="A24" s="1" t="n"/>
      <c r="B24" s="196" t="s">
        <v>14</v>
      </c>
      <c r="C24" s="198">
        <f>COUNTA('Окей СПб'!D2:D22)</f>
        <v/>
      </c>
      <c r="D24" s="198">
        <f>COUNT('Окей СПб'!M2:M22)</f>
        <v/>
      </c>
      <c r="E24" s="199">
        <f>D24/C24</f>
        <v/>
      </c>
      <c r="F24" s="198">
        <f>SUM('Окей СПб'!N2:N22)</f>
        <v/>
      </c>
      <c r="G24" s="201">
        <f>SUM('Окей СПб'!T2:T22)</f>
        <v/>
      </c>
      <c r="H24" s="199">
        <f>G24/F24</f>
        <v/>
      </c>
    </row>
    <row customHeight="1" ht="12.75" r="25" s="24" spans="1:11">
      <c r="A25" s="1" t="n"/>
      <c r="C25">
        <f>SUM(C19:C24)</f>
        <v/>
      </c>
      <c r="D25" s="224">
        <f>SUM(D19:D24)</f>
        <v/>
      </c>
      <c r="F25">
        <f>SUM(F19:F24)</f>
        <v/>
      </c>
      <c r="G25" s="224">
        <f>SUM(G19:G24)</f>
        <v/>
      </c>
    </row>
    <row customHeight="1" ht="12.75" r="26" s="24" spans="1:11">
      <c r="A26" s="1" t="n"/>
      <c r="E26" s="222">
        <f>AVERAGE(E19:E24)</f>
        <v/>
      </c>
      <c r="H26" s="222">
        <f>AVERAGE(H19:H24)</f>
        <v/>
      </c>
    </row>
    <row customHeight="1" ht="12.75" r="27" s="24" spans="1:11">
      <c r="A27" s="1" t="n"/>
    </row>
    <row customHeight="1" ht="12.75" r="28" s="24" spans="1:11">
      <c r="A28" s="1" t="n"/>
      <c r="B28" s="4" t="s">
        <v>19</v>
      </c>
      <c r="C28" s="5" t="n"/>
      <c r="D28" s="5" t="n"/>
      <c r="E28" s="5" t="n"/>
      <c r="F28" s="1" t="n"/>
      <c r="G28" s="1" t="n"/>
      <c r="H28" s="1" t="n"/>
    </row>
    <row customHeight="1" ht="12.75" r="29" s="24" spans="1:11">
      <c r="A29" s="1" t="n"/>
      <c r="B29" s="6" t="s">
        <v>2</v>
      </c>
      <c r="C29" s="6" t="s">
        <v>3</v>
      </c>
      <c r="D29" s="6" t="s">
        <v>4</v>
      </c>
      <c r="E29" s="6" t="s">
        <v>5</v>
      </c>
      <c r="F29" s="6" t="s">
        <v>6</v>
      </c>
      <c r="G29" s="6" t="s">
        <v>7</v>
      </c>
      <c r="H29" s="6" t="s">
        <v>5</v>
      </c>
    </row>
    <row customHeight="1" ht="12.75" r="30" s="24" spans="1:11">
      <c r="A30" s="1" t="n"/>
      <c r="B30" s="7" t="s">
        <v>11</v>
      </c>
      <c r="C30" s="8">
        <f>COUNTA('Лента Регион'!D2:D20)</f>
        <v/>
      </c>
      <c r="D30" s="10">
        <f>COUNT('Лента Регион'!M2:M20)</f>
        <v/>
      </c>
      <c r="E30" s="9">
        <f>D30/C30</f>
        <v/>
      </c>
      <c r="F30" s="8">
        <f>SUM('Лента Регион'!N2:N20)</f>
        <v/>
      </c>
      <c r="G30" s="10">
        <f>SUM('Лента Регион'!V2:V20)</f>
        <v/>
      </c>
      <c r="H30" s="9">
        <f>G30/F30</f>
        <v/>
      </c>
    </row>
    <row customHeight="1" ht="12.75" r="31" s="24" spans="1:11">
      <c r="A31" s="1" t="n"/>
      <c r="B31" s="7" t="s">
        <v>20</v>
      </c>
      <c r="C31" s="8">
        <f>COUNTA('Ашан Регион'!D2:D9)</f>
        <v/>
      </c>
      <c r="D31" s="8">
        <f>COUNT('Ашан Регион'!M2:M9)</f>
        <v/>
      </c>
      <c r="E31" s="9">
        <f>D31/C31</f>
        <v/>
      </c>
      <c r="F31" s="8">
        <f>SUM('Ашан Регион'!N2:N9)</f>
        <v/>
      </c>
      <c r="G31" s="10">
        <f>SUM('Ашан Регион'!X2:X9)</f>
        <v/>
      </c>
      <c r="H31" s="9">
        <f>G31/F31</f>
        <v/>
      </c>
    </row>
    <row customHeight="1" ht="12.75" r="32" s="24" spans="1:11">
      <c r="A32" s="1" t="n"/>
      <c r="B32" s="7" t="s">
        <v>12</v>
      </c>
      <c r="C32" s="8">
        <f>COUNTA('Метро Регион'!D2:D8)</f>
        <v/>
      </c>
      <c r="D32" s="8">
        <f>COUNT('Метро Регион'!M2:M8)</f>
        <v/>
      </c>
      <c r="E32" s="9">
        <f>D32/C32</f>
        <v/>
      </c>
      <c r="F32" s="8">
        <f>SUM('Метро Регион'!N2:N8)</f>
        <v/>
      </c>
      <c r="G32" s="10">
        <f>SUM('Метро Регион'!AE2:AE8)</f>
        <v/>
      </c>
      <c r="H32" s="9">
        <f>G32/F32</f>
        <v/>
      </c>
    </row>
    <row customHeight="1" ht="12.75" r="33" s="24" spans="1:11">
      <c r="C33">
        <f>SUM(C30:C32)</f>
        <v/>
      </c>
      <c r="D33" s="224">
        <f>SUM(D30:D32)</f>
        <v/>
      </c>
    </row>
    <row customHeight="1" ht="15" r="34" s="24" spans="1:11">
      <c r="E34" s="222">
        <f>AVERAGE(E30:E32)</f>
        <v/>
      </c>
      <c r="H34" s="222">
        <f>AVERAGE(H30:H32)</f>
        <v/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V14"/>
  <sheetViews>
    <sheetView workbookViewId="0" zoomScale="85" zoomScaleNormal="85">
      <pane activePane="bottomLeft" state="frozen" topLeftCell="A2" ySplit="1"/>
      <selection activeCell="M4" pane="bottomLeft" sqref="M4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1.140625"/>
    <col customWidth="1" max="4" min="4" style="24" width="48.85546875"/>
    <col customWidth="1" max="12" min="5" style="24" width="8"/>
    <col customWidth="1" max="13" min="13" style="24" width="12.85546875"/>
    <col customWidth="1" max="21" min="14" style="24" width="8"/>
    <col customWidth="1" max="22" min="22" style="24" width="24.140625"/>
  </cols>
  <sheetData>
    <row customHeight="1" ht="76.5" r="1" s="24" spans="1:22">
      <c r="A1" s="7" t="s">
        <v>27</v>
      </c>
      <c r="B1" s="8" t="s">
        <v>28</v>
      </c>
      <c r="C1" s="7" t="s">
        <v>29</v>
      </c>
      <c r="D1" s="12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47</v>
      </c>
      <c r="R1" s="28" t="s">
        <v>48</v>
      </c>
      <c r="S1" s="28" t="s">
        <v>49</v>
      </c>
      <c r="T1" s="28" t="s">
        <v>51</v>
      </c>
      <c r="U1" s="29" t="s">
        <v>5</v>
      </c>
      <c r="V1" s="89" t="s">
        <v>52</v>
      </c>
    </row>
    <row customHeight="1" ht="15" r="2" s="24" spans="1:22">
      <c r="A2" s="7" t="n">
        <v>2</v>
      </c>
      <c r="B2" s="8" t="s">
        <v>109</v>
      </c>
      <c r="C2" s="30" t="s">
        <v>1</v>
      </c>
      <c r="D2" s="7" t="s">
        <v>318</v>
      </c>
      <c r="E2" s="45">
        <f>NETWORKDAYS(Итого!$C$2,Отчёт!$C$2,Итого!$C$3)</f>
        <v/>
      </c>
      <c r="F2" s="46">
        <f>1/3</f>
        <v/>
      </c>
      <c r="G2" s="45" t="n">
        <v>1</v>
      </c>
      <c r="H2" s="47">
        <f>F2*G2</f>
        <v/>
      </c>
      <c r="I2" s="61" t="n">
        <v>7</v>
      </c>
      <c r="J2" s="49">
        <f>E2*H2</f>
        <v/>
      </c>
      <c r="K2" s="50" t="n">
        <v>144</v>
      </c>
      <c r="L2" s="51">
        <f>J2*K2</f>
        <v/>
      </c>
      <c r="M2" s="252" t="n">
        <v>43231</v>
      </c>
      <c r="N2" s="8">
        <f>5-COUNTIF(O2:S2,"х")</f>
        <v/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86">
        <f>SUM(O2:S2)</f>
        <v/>
      </c>
      <c r="U2" s="91">
        <f>T2/N2</f>
        <v/>
      </c>
      <c r="V2" s="29">
        <f>COUNTIF(G2:M2,"1")</f>
        <v/>
      </c>
    </row>
    <row customHeight="1" ht="15" r="3" s="24" spans="1:22">
      <c r="A3" s="7" t="n">
        <v>3</v>
      </c>
      <c r="B3" s="8" t="s">
        <v>109</v>
      </c>
      <c r="C3" s="30" t="s">
        <v>1</v>
      </c>
      <c r="D3" s="7" t="s">
        <v>319</v>
      </c>
      <c r="E3" s="45">
        <f>NETWORKDAYS(Итого!$C$2,Отчёт!$C$2,Итого!$C$3)</f>
        <v/>
      </c>
      <c r="F3" s="46">
        <f>1/3</f>
        <v/>
      </c>
      <c r="G3" s="45" t="n">
        <v>1</v>
      </c>
      <c r="H3" s="47">
        <f>F3*G3</f>
        <v/>
      </c>
      <c r="I3" s="61" t="n">
        <v>7</v>
      </c>
      <c r="J3" s="49">
        <f>E3*H3</f>
        <v/>
      </c>
      <c r="K3" s="50" t="n">
        <v>144</v>
      </c>
      <c r="L3" s="51">
        <f>J3*K3</f>
        <v/>
      </c>
      <c r="M3" s="252" t="n">
        <v>43231</v>
      </c>
      <c r="N3" s="8">
        <f>5-COUNTIF(O3:S3,"х")</f>
        <v/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86">
        <f>SUM(O3:S3)</f>
        <v/>
      </c>
      <c r="U3" s="91">
        <f>T3/N3</f>
        <v/>
      </c>
      <c r="V3" s="29">
        <f>COUNTIF(G3:M3,"1")</f>
        <v/>
      </c>
    </row>
    <row customHeight="1" ht="15" r="4" s="24" spans="1:22">
      <c r="A4" s="7" t="n">
        <v>4</v>
      </c>
      <c r="B4" s="8" t="s">
        <v>109</v>
      </c>
      <c r="C4" s="30" t="s">
        <v>1</v>
      </c>
      <c r="D4" s="7" t="s">
        <v>320</v>
      </c>
      <c r="E4" s="45">
        <f>NETWORKDAYS(Итого!$C$2,Отчёт!$C$2,Итого!$C$3)</f>
        <v/>
      </c>
      <c r="F4" s="46">
        <f>1/3</f>
        <v/>
      </c>
      <c r="G4" s="45" t="n">
        <v>1</v>
      </c>
      <c r="H4" s="47">
        <f>F4*G4</f>
        <v/>
      </c>
      <c r="I4" s="61" t="n">
        <v>7</v>
      </c>
      <c r="J4" s="49">
        <f>E4*H4</f>
        <v/>
      </c>
      <c r="K4" s="50" t="n">
        <v>144</v>
      </c>
      <c r="L4" s="51">
        <f>J4*K4</f>
        <v/>
      </c>
      <c r="M4" s="252" t="n">
        <v>43231</v>
      </c>
      <c r="N4" s="8">
        <f>5-COUNTIF(O4:S4,"х")</f>
        <v/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86">
        <f>SUM(O4:S4)</f>
        <v/>
      </c>
      <c r="U4" s="91">
        <f>T4/N4</f>
        <v/>
      </c>
      <c r="V4" s="29">
        <f>COUNTIF(G4:M4,"1")</f>
        <v/>
      </c>
    </row>
    <row customHeight="1" ht="15" r="5" s="24" spans="1:22">
      <c r="A5" s="7" t="n">
        <v>5</v>
      </c>
      <c r="B5" s="8" t="s">
        <v>109</v>
      </c>
      <c r="C5" s="30" t="s">
        <v>1</v>
      </c>
      <c r="D5" s="7" t="s">
        <v>321</v>
      </c>
      <c r="E5" s="45">
        <f>NETWORKDAYS(Итого!$C$2,Отчёт!$C$2,Итого!$C$3)</f>
        <v/>
      </c>
      <c r="F5" s="46">
        <f>1/3</f>
        <v/>
      </c>
      <c r="G5" s="45" t="n">
        <v>1</v>
      </c>
      <c r="H5" s="47">
        <f>F5*G5</f>
        <v/>
      </c>
      <c r="I5" s="61" t="n">
        <v>7</v>
      </c>
      <c r="J5" s="49">
        <f>E5*H5</f>
        <v/>
      </c>
      <c r="K5" s="50" t="n">
        <v>144</v>
      </c>
      <c r="L5" s="51">
        <f>J5*K5</f>
        <v/>
      </c>
      <c r="M5" s="252" t="n">
        <v>43231</v>
      </c>
      <c r="N5" s="8">
        <f>5-COUNTIF(O5:S5,"х")</f>
        <v/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86">
        <f>SUM(O5:S5)</f>
        <v/>
      </c>
      <c r="U5" s="91">
        <f>T5/N5</f>
        <v/>
      </c>
      <c r="V5" s="29">
        <f>COUNTIF(G5:M5,"1")</f>
        <v/>
      </c>
    </row>
    <row customHeight="1" ht="15" r="6" s="24" spans="1:22">
      <c r="A6" s="7" t="n">
        <v>8</v>
      </c>
      <c r="B6" s="8" t="s">
        <v>109</v>
      </c>
      <c r="C6" s="30" t="s">
        <v>163</v>
      </c>
      <c r="D6" s="7" t="s">
        <v>322</v>
      </c>
      <c r="E6" s="45">
        <f>NETWORKDAYS(Итого!$C$2,Отчёт!$C$2,Итого!$C$3)</f>
        <v/>
      </c>
      <c r="F6" s="46">
        <f>1/3</f>
        <v/>
      </c>
      <c r="G6" s="45" t="n">
        <v>1</v>
      </c>
      <c r="H6" s="47">
        <f>F6*G6</f>
        <v/>
      </c>
      <c r="I6" s="61" t="n">
        <v>7</v>
      </c>
      <c r="J6" s="49">
        <f>E6*H6</f>
        <v/>
      </c>
      <c r="K6" s="50" t="n">
        <v>144</v>
      </c>
      <c r="L6" s="51">
        <f>J6*K6</f>
        <v/>
      </c>
      <c r="M6" s="252" t="n">
        <v>43231</v>
      </c>
      <c r="N6" s="8">
        <f>5-COUNTIF(O6:S6,"х")</f>
        <v/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86">
        <f>SUM(O6:S6)</f>
        <v/>
      </c>
      <c r="U6" s="91">
        <f>T6/N6</f>
        <v/>
      </c>
      <c r="V6" s="29">
        <f>COUNTIF(G6:M6,"1")</f>
        <v/>
      </c>
    </row>
    <row customHeight="1" ht="15" r="7" s="24" spans="1:22">
      <c r="A7" s="7" t="n">
        <v>16</v>
      </c>
      <c r="B7" s="8" t="s">
        <v>109</v>
      </c>
      <c r="C7" s="30" t="s">
        <v>1</v>
      </c>
      <c r="D7" s="7" t="s">
        <v>323</v>
      </c>
      <c r="E7" s="45">
        <f>NETWORKDAYS(Итого!$C$2,Отчёт!$C$2,Итого!$C$3)</f>
        <v/>
      </c>
      <c r="F7" s="46">
        <f>1/3</f>
        <v/>
      </c>
      <c r="G7" s="45" t="n">
        <v>1</v>
      </c>
      <c r="H7" s="47">
        <f>F7*G7</f>
        <v/>
      </c>
      <c r="I7" s="61" t="n">
        <v>7</v>
      </c>
      <c r="J7" s="49">
        <f>E7*H7</f>
        <v/>
      </c>
      <c r="K7" s="50" t="n">
        <v>144</v>
      </c>
      <c r="L7" s="51">
        <f>J7*K7</f>
        <v/>
      </c>
      <c r="M7" s="252" t="n">
        <v>43231</v>
      </c>
      <c r="N7" s="8">
        <f>5-COUNTIF(O7:S7,"х")</f>
        <v/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86">
        <f>SUM(O7:S7)</f>
        <v/>
      </c>
      <c r="U7" s="91">
        <f>T7/N7</f>
        <v/>
      </c>
      <c r="V7" s="29">
        <f>COUNTIF(G7:M7,"1")</f>
        <v/>
      </c>
    </row>
    <row customHeight="1" ht="15" r="8" s="24" spans="1:22">
      <c r="A8" s="7" t="n">
        <v>18</v>
      </c>
      <c r="B8" s="8" t="s">
        <v>109</v>
      </c>
      <c r="C8" s="30" t="s">
        <v>1</v>
      </c>
      <c r="D8" s="7" t="s">
        <v>324</v>
      </c>
      <c r="E8" s="45">
        <f>NETWORKDAYS(Итого!$C$2,Отчёт!$C$2,Итого!$C$3)</f>
        <v/>
      </c>
      <c r="F8" s="46">
        <f>1/3</f>
        <v/>
      </c>
      <c r="G8" s="45" t="n">
        <v>1</v>
      </c>
      <c r="H8" s="47">
        <f>F8*G8</f>
        <v/>
      </c>
      <c r="I8" s="61" t="n">
        <v>7</v>
      </c>
      <c r="J8" s="49">
        <f>E8*H8</f>
        <v/>
      </c>
      <c r="K8" s="50" t="n">
        <v>144</v>
      </c>
      <c r="L8" s="51">
        <f>J8*K8</f>
        <v/>
      </c>
      <c r="M8" s="252" t="n">
        <v>43231</v>
      </c>
      <c r="N8" s="8">
        <f>5-COUNTIF(O8:S8,"х")</f>
        <v/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86">
        <f>SUM(O8:S8)</f>
        <v/>
      </c>
      <c r="U8" s="91">
        <f>T8/N8</f>
        <v/>
      </c>
      <c r="V8" s="29">
        <f>COUNTIF(G8:M8,"1")</f>
        <v/>
      </c>
    </row>
    <row customHeight="1" ht="15" r="9" s="24" spans="1:22">
      <c r="A9" s="7" t="n">
        <v>10</v>
      </c>
      <c r="B9" s="8" t="s">
        <v>109</v>
      </c>
      <c r="C9" s="30" t="s">
        <v>147</v>
      </c>
      <c r="D9" s="7" t="s">
        <v>325</v>
      </c>
      <c r="E9" s="45">
        <f>NETWORKDAYS(Итого!$C$2,Отчёт!$C$2,Итого!$C$3)</f>
        <v/>
      </c>
      <c r="F9" s="46">
        <f>1/3</f>
        <v/>
      </c>
      <c r="G9" s="45" t="n">
        <v>1</v>
      </c>
      <c r="H9" s="47">
        <f>F9*G9</f>
        <v/>
      </c>
      <c r="I9" s="61" t="n">
        <v>7</v>
      </c>
      <c r="J9" s="49">
        <f>E9*H9</f>
        <v/>
      </c>
      <c r="K9" s="50" t="n">
        <v>144</v>
      </c>
      <c r="L9" s="51">
        <f>J9*K9</f>
        <v/>
      </c>
      <c r="M9" s="252" t="n">
        <v>43228</v>
      </c>
      <c r="N9" s="8">
        <f>5-COUNTIF(O9:S9,"х")</f>
        <v/>
      </c>
      <c r="O9" s="137" t="n">
        <v>0</v>
      </c>
      <c r="P9" s="137" t="n">
        <v>1</v>
      </c>
      <c r="Q9" s="137" t="n">
        <v>1</v>
      </c>
      <c r="R9" s="137" t="n">
        <v>1</v>
      </c>
      <c r="S9" s="137" t="n">
        <v>1</v>
      </c>
      <c r="T9" s="86">
        <f>SUM(O9:S9)</f>
        <v/>
      </c>
      <c r="U9" s="91">
        <f>T9/N9</f>
        <v/>
      </c>
      <c r="V9" s="29">
        <f>COUNTIF(G9:M9,"1")</f>
        <v/>
      </c>
    </row>
    <row customHeight="1" ht="15" r="10" s="24" spans="1:22">
      <c r="A10" s="7" t="n">
        <v>14</v>
      </c>
      <c r="B10" s="8" t="s">
        <v>109</v>
      </c>
      <c r="C10" s="30" t="s">
        <v>147</v>
      </c>
      <c r="D10" s="174" t="s">
        <v>326</v>
      </c>
      <c r="E10" s="45">
        <f>NETWORKDAYS(Итого!$C$2,Отчёт!$C$2,Итого!$C$3)</f>
        <v/>
      </c>
      <c r="F10" s="46">
        <f>1/3</f>
        <v/>
      </c>
      <c r="G10" s="45" t="n">
        <v>1</v>
      </c>
      <c r="H10" s="47">
        <f>F10*G10</f>
        <v/>
      </c>
      <c r="I10" s="61" t="n">
        <v>7</v>
      </c>
      <c r="J10" s="49">
        <f>E10*H10</f>
        <v/>
      </c>
      <c r="K10" s="50" t="n">
        <v>144</v>
      </c>
      <c r="L10" s="51">
        <f>J10*K10</f>
        <v/>
      </c>
      <c r="M10" s="252" t="n">
        <v>43231</v>
      </c>
      <c r="N10" s="8">
        <f>5-COUNTIF(O10:S10,"х")</f>
        <v/>
      </c>
      <c r="O10" s="137" t="n">
        <v>1</v>
      </c>
      <c r="P10" s="137" t="n">
        <v>0</v>
      </c>
      <c r="Q10" s="137" t="n">
        <v>1</v>
      </c>
      <c r="R10" s="137" t="n">
        <v>1</v>
      </c>
      <c r="S10" s="137" t="n">
        <v>1</v>
      </c>
      <c r="T10" s="86">
        <f>SUM(O10:S10)</f>
        <v/>
      </c>
      <c r="U10" s="91">
        <f>T10/N10</f>
        <v/>
      </c>
      <c r="V10" s="29">
        <f>COUNTIF(G10:M10,"1")</f>
        <v/>
      </c>
    </row>
    <row customHeight="1" ht="12.75" r="11" s="24" spans="1:22">
      <c r="A11" s="1" t="n"/>
      <c r="B11" s="16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01">
        <f>SUM(L2:L10)</f>
        <v/>
      </c>
      <c r="M11" s="102" t="n"/>
      <c r="N11" s="1" t="n"/>
      <c r="O11" s="1" t="n"/>
      <c r="P11" s="1" t="n"/>
    </row>
    <row customHeight="1" ht="12.75" r="12" s="24" spans="1:22">
      <c r="T12" s="39" t="n"/>
    </row>
    <row customHeight="1" ht="12.75" r="13" s="24" spans="1:22"/>
    <row customHeight="1" ht="12.75" r="14" s="24" spans="1:22"/>
  </sheetData>
  <autoFilter ref="A1:P13"/>
  <conditionalFormatting sqref="M11">
    <cfRule dxfId="10" priority="1" type="expression">
      <formula>AND(TODAY()-ROUNDDOWN(M11,0)&gt;=(WEEKDAY(TODAY())),TODAY()-ROUNDDOWN(M11,0)&lt;(WEEKDAY(TODAY())+7))</formula>
    </cfRule>
  </conditionalFormatting>
  <conditionalFormatting sqref="M1">
    <cfRule dxfId="10" priority="2" type="expression">
      <formula>AND(TODAY()-ROUNDDOWN(M1,0)&gt;=(WEEKDAY(TODAY())),TODAY()-ROUNDDOWN(M1,0)&lt;(WEEKDAY(TODAY())+7))</formula>
    </cfRule>
  </conditionalFormatting>
  <conditionalFormatting sqref="O2:S10">
    <cfRule dxfId="59" operator="equal" priority="3" type="cellIs">
      <formula>1</formula>
    </cfRule>
  </conditionalFormatting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tabColor rgb="FFC6D9F0"/>
    <outlinePr summaryBelow="0" summaryRight="0"/>
    <pageSetUpPr/>
  </sheetPr>
  <dimension ref="A1:X29"/>
  <sheetViews>
    <sheetView topLeftCell="E1" workbookViewId="0" zoomScale="85" zoomScaleNormal="85">
      <selection activeCell="U31" sqref="U31"/>
    </sheetView>
  </sheetViews>
  <sheetFormatPr baseColWidth="8" customHeight="1" defaultColWidth="14.42578125" defaultRowHeight="15" outlineLevelCol="0"/>
  <cols>
    <col customWidth="1" max="3" min="1" style="24" width="8.7109375"/>
    <col customWidth="1" max="4" min="4" style="24" width="38.28515625"/>
    <col customWidth="1" max="23" min="5" style="24" width="8.7109375"/>
    <col bestFit="1" customWidth="1" max="24" min="24" style="24" width="34.28515625"/>
    <col customWidth="1" max="26" min="25" style="24" width="8.7109375"/>
  </cols>
  <sheetData>
    <row customHeight="1" ht="61.5" r="1" s="24" spans="1:24">
      <c r="A1" s="11" t="s">
        <v>27</v>
      </c>
      <c r="B1" s="12" t="s">
        <v>28</v>
      </c>
      <c r="C1" s="11" t="s">
        <v>29</v>
      </c>
      <c r="D1" s="12" t="s">
        <v>30</v>
      </c>
      <c r="E1" s="78" t="s">
        <v>31</v>
      </c>
      <c r="F1" s="79" t="s">
        <v>32</v>
      </c>
      <c r="G1" s="78" t="s">
        <v>33</v>
      </c>
      <c r="H1" s="78" t="s">
        <v>34</v>
      </c>
      <c r="I1" s="79" t="s">
        <v>35</v>
      </c>
      <c r="J1" s="80" t="s">
        <v>36</v>
      </c>
      <c r="K1" s="78" t="s">
        <v>37</v>
      </c>
      <c r="L1" s="78" t="s">
        <v>38</v>
      </c>
      <c r="M1" s="43" t="s">
        <v>24</v>
      </c>
      <c r="N1" s="56" t="s">
        <v>39</v>
      </c>
      <c r="O1" s="89" t="s">
        <v>327</v>
      </c>
      <c r="P1" s="89" t="s">
        <v>328</v>
      </c>
      <c r="Q1" s="89" t="s">
        <v>329</v>
      </c>
      <c r="R1" s="89" t="s">
        <v>330</v>
      </c>
      <c r="S1" s="89" t="s">
        <v>331</v>
      </c>
      <c r="T1" s="89" t="s">
        <v>332</v>
      </c>
      <c r="U1" s="89" t="s">
        <v>333</v>
      </c>
      <c r="V1" s="89" t="s">
        <v>51</v>
      </c>
      <c r="W1" s="92" t="s">
        <v>5</v>
      </c>
      <c r="X1" s="89" t="s">
        <v>52</v>
      </c>
    </row>
    <row customHeight="1" ht="12.75" r="2" s="24" spans="1:24">
      <c r="A2" s="93" t="n">
        <v>1</v>
      </c>
      <c r="B2" s="8" t="s">
        <v>109</v>
      </c>
      <c r="C2" s="7" t="s">
        <v>16</v>
      </c>
      <c r="D2" s="7" t="s">
        <v>334</v>
      </c>
      <c r="E2" s="7">
        <f>NETWORKDAYS(Итого!$C$2,Отчёт!$C$2,Итого!$C$3:$C$5)</f>
        <v/>
      </c>
      <c r="F2" s="244">
        <f>1/3</f>
        <v/>
      </c>
      <c r="G2" s="7" t="n">
        <v>2</v>
      </c>
      <c r="H2" s="244">
        <f>G2*F2</f>
        <v/>
      </c>
      <c r="I2" s="7" t="n">
        <v>7</v>
      </c>
      <c r="J2" s="94">
        <f>H2*E2</f>
        <v/>
      </c>
      <c r="K2" s="7" t="n">
        <v>132</v>
      </c>
      <c r="L2" s="94">
        <f>K2*J2</f>
        <v/>
      </c>
      <c r="M2" s="256" t="n">
        <v>43241</v>
      </c>
      <c r="N2" s="114" t="n">
        <v>7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104">
        <f>SUM(O2:U2)</f>
        <v/>
      </c>
      <c r="W2" s="115">
        <f>V2/N2</f>
        <v/>
      </c>
      <c r="X2" s="99" t="s">
        <v>140</v>
      </c>
    </row>
    <row customHeight="1" ht="12.75" r="3" s="24" spans="1:24">
      <c r="A3" s="93" t="n">
        <v>2</v>
      </c>
      <c r="B3" s="8" t="s">
        <v>109</v>
      </c>
      <c r="C3" s="7" t="s">
        <v>16</v>
      </c>
      <c r="D3" s="7" t="s">
        <v>335</v>
      </c>
      <c r="E3" s="7">
        <f>NETWORKDAYS(Итого!$C$2,Отчёт!$C$2,Итого!$C$3:$C$5)</f>
        <v/>
      </c>
      <c r="F3" s="244">
        <f>1/3</f>
        <v/>
      </c>
      <c r="G3" s="7" t="n">
        <v>2</v>
      </c>
      <c r="H3" s="244">
        <f>G3*F3</f>
        <v/>
      </c>
      <c r="I3" s="7" t="n">
        <v>7</v>
      </c>
      <c r="J3" s="94">
        <f>H3*E3</f>
        <v/>
      </c>
      <c r="K3" s="7" t="n">
        <v>132</v>
      </c>
      <c r="L3" s="94">
        <f>K3*J3</f>
        <v/>
      </c>
      <c r="M3" s="256" t="n">
        <v>43241</v>
      </c>
      <c r="N3" s="105" t="n">
        <v>7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104">
        <f>SUM(O3:U3)</f>
        <v/>
      </c>
      <c r="W3" s="115">
        <f>V3/N3</f>
        <v/>
      </c>
      <c r="X3" s="99" t="s">
        <v>336</v>
      </c>
    </row>
    <row customHeight="1" ht="12.75" r="4" s="24" spans="1:24">
      <c r="A4" s="93" t="n">
        <v>3</v>
      </c>
      <c r="B4" s="8" t="s">
        <v>109</v>
      </c>
      <c r="C4" s="7" t="s">
        <v>16</v>
      </c>
      <c r="D4" s="7" t="s">
        <v>337</v>
      </c>
      <c r="E4" s="7">
        <f>NETWORKDAYS(Итого!$C$2,Отчёт!$C$2,Итого!$C$3:$C$5)</f>
        <v/>
      </c>
      <c r="F4" s="244">
        <f>1/3</f>
        <v/>
      </c>
      <c r="G4" s="7" t="n">
        <v>2</v>
      </c>
      <c r="H4" s="244">
        <f>G4*F4</f>
        <v/>
      </c>
      <c r="I4" s="7" t="n">
        <v>7</v>
      </c>
      <c r="J4" s="94">
        <f>H4*E4</f>
        <v/>
      </c>
      <c r="K4" s="7" t="n">
        <v>132</v>
      </c>
      <c r="L4" s="94">
        <f>K4*J4</f>
        <v/>
      </c>
      <c r="M4" s="256" t="n">
        <v>43241</v>
      </c>
      <c r="N4" s="105" t="n">
        <v>7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104">
        <f>SUM(O4:U4)</f>
        <v/>
      </c>
      <c r="W4" s="115">
        <f>V4/N4</f>
        <v/>
      </c>
      <c r="X4" s="99" t="s">
        <v>338</v>
      </c>
    </row>
    <row customHeight="1" ht="12.75" r="5" s="24" spans="1:24">
      <c r="A5" s="93" t="n">
        <v>4</v>
      </c>
      <c r="B5" s="8" t="s">
        <v>109</v>
      </c>
      <c r="C5" s="7" t="s">
        <v>16</v>
      </c>
      <c r="D5" s="7" t="s">
        <v>339</v>
      </c>
      <c r="E5" s="7">
        <f>NETWORKDAYS(Итого!$C$2,Отчёт!$C$2,Итого!$C$3:$C$5)</f>
        <v/>
      </c>
      <c r="F5" s="244">
        <f>1/3</f>
        <v/>
      </c>
      <c r="G5" s="7" t="n">
        <v>2</v>
      </c>
      <c r="H5" s="244">
        <f>G5*F5</f>
        <v/>
      </c>
      <c r="I5" s="7" t="n">
        <v>7</v>
      </c>
      <c r="J5" s="94">
        <f>H5*E5</f>
        <v/>
      </c>
      <c r="K5" s="7" t="n">
        <v>132</v>
      </c>
      <c r="L5" s="94">
        <f>K5*J5</f>
        <v/>
      </c>
      <c r="M5" s="256" t="n">
        <v>43241</v>
      </c>
      <c r="N5" s="105" t="n">
        <v>7</v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137" t="n">
        <v>1</v>
      </c>
      <c r="V5" s="104">
        <f>SUM(O5:U5)</f>
        <v/>
      </c>
      <c r="W5" s="115">
        <f>V5/N5</f>
        <v/>
      </c>
      <c r="X5" s="99" t="s">
        <v>340</v>
      </c>
    </row>
    <row customHeight="1" ht="12.75" r="6" s="24" spans="1:24">
      <c r="A6" s="93" t="n">
        <v>5</v>
      </c>
      <c r="B6" s="8" t="s">
        <v>109</v>
      </c>
      <c r="C6" s="7" t="s">
        <v>16</v>
      </c>
      <c r="D6" s="7" t="s">
        <v>341</v>
      </c>
      <c r="E6" s="7">
        <f>NETWORKDAYS(Итого!$C$2,Отчёт!$C$2,Итого!$C$3:$C$5)</f>
        <v/>
      </c>
      <c r="F6" s="244">
        <f>1/3</f>
        <v/>
      </c>
      <c r="G6" s="7" t="n">
        <v>2</v>
      </c>
      <c r="H6" s="244">
        <f>G6*F6</f>
        <v/>
      </c>
      <c r="I6" s="7" t="n">
        <v>7</v>
      </c>
      <c r="J6" s="94">
        <f>H6*E6</f>
        <v/>
      </c>
      <c r="K6" s="7" t="n">
        <v>132</v>
      </c>
      <c r="L6" s="94">
        <f>K6*J6</f>
        <v/>
      </c>
      <c r="M6" s="256" t="n">
        <v>43241</v>
      </c>
      <c r="N6" s="105" t="n">
        <v>7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1</v>
      </c>
      <c r="V6" s="104">
        <f>SUM(O6:U6)</f>
        <v/>
      </c>
      <c r="W6" s="115">
        <f>V6/N6</f>
        <v/>
      </c>
      <c r="X6" s="99" t="s">
        <v>342</v>
      </c>
    </row>
    <row customHeight="1" ht="12.75" r="7" s="24" spans="1:24">
      <c r="A7" s="93" t="n">
        <v>6</v>
      </c>
      <c r="B7" s="8" t="s">
        <v>109</v>
      </c>
      <c r="C7" s="7" t="s">
        <v>16</v>
      </c>
      <c r="D7" s="7" t="s">
        <v>343</v>
      </c>
      <c r="E7" s="7">
        <f>NETWORKDAYS(Итого!$C$2,Отчёт!$C$2,Итого!$C$3:$C$5)</f>
        <v/>
      </c>
      <c r="F7" s="244">
        <f>1/3</f>
        <v/>
      </c>
      <c r="G7" s="7" t="n">
        <v>2</v>
      </c>
      <c r="H7" s="244">
        <f>G7*F7</f>
        <v/>
      </c>
      <c r="I7" s="7" t="n">
        <v>7</v>
      </c>
      <c r="J7" s="94">
        <f>H7*E7</f>
        <v/>
      </c>
      <c r="K7" s="7" t="n">
        <v>132</v>
      </c>
      <c r="L7" s="94">
        <f>K7*J7</f>
        <v/>
      </c>
      <c r="M7" s="256" t="n">
        <v>43241</v>
      </c>
      <c r="N7" s="105" t="n">
        <v>7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104">
        <f>SUM(O7:U7)</f>
        <v/>
      </c>
      <c r="W7" s="115">
        <f>V7/N7</f>
        <v/>
      </c>
      <c r="X7" s="99" t="s">
        <v>281</v>
      </c>
    </row>
    <row customHeight="1" ht="12.75" r="8" s="24" spans="1:24">
      <c r="A8" s="93" t="n">
        <v>7</v>
      </c>
      <c r="B8" s="8" t="s">
        <v>109</v>
      </c>
      <c r="C8" s="7" t="s">
        <v>16</v>
      </c>
      <c r="D8" s="7" t="s">
        <v>344</v>
      </c>
      <c r="E8" s="7">
        <f>NETWORKDAYS(Итого!$C$2,Отчёт!$C$2,Итого!$C$3:$C$5)</f>
        <v/>
      </c>
      <c r="F8" s="244">
        <f>1/3</f>
        <v/>
      </c>
      <c r="G8" s="7" t="n">
        <v>2</v>
      </c>
      <c r="H8" s="244">
        <f>G8*F8</f>
        <v/>
      </c>
      <c r="I8" s="7" t="n">
        <v>7</v>
      </c>
      <c r="J8" s="94">
        <f>H8*E8</f>
        <v/>
      </c>
      <c r="K8" s="7" t="n">
        <v>132</v>
      </c>
      <c r="L8" s="94">
        <f>K8*J8</f>
        <v/>
      </c>
      <c r="M8" s="256" t="n">
        <v>43241</v>
      </c>
      <c r="N8" s="105" t="n">
        <v>7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137" t="n">
        <v>1</v>
      </c>
      <c r="U8" s="137" t="n">
        <v>1</v>
      </c>
      <c r="V8" s="104">
        <f>SUM(O8:U8)</f>
        <v/>
      </c>
      <c r="W8" s="115">
        <f>V8/N8</f>
        <v/>
      </c>
      <c r="X8" s="99" t="s">
        <v>345</v>
      </c>
    </row>
    <row customHeight="1" ht="12.75" r="9" s="24" spans="1:24">
      <c r="A9" s="93" t="n">
        <v>8</v>
      </c>
      <c r="B9" s="8" t="s">
        <v>109</v>
      </c>
      <c r="C9" s="7" t="s">
        <v>16</v>
      </c>
      <c r="D9" s="7" t="s">
        <v>346</v>
      </c>
      <c r="E9" s="7">
        <f>NETWORKDAYS(Итого!$C$2,Отчёт!$C$2,Итого!$C$3:$C$5)</f>
        <v/>
      </c>
      <c r="F9" s="244">
        <f>1/3</f>
        <v/>
      </c>
      <c r="G9" s="7" t="n">
        <v>2</v>
      </c>
      <c r="H9" s="244">
        <f>G9*F9</f>
        <v/>
      </c>
      <c r="I9" s="7" t="n">
        <v>7</v>
      </c>
      <c r="J9" s="94">
        <f>H9*E9</f>
        <v/>
      </c>
      <c r="K9" s="7" t="n">
        <v>132</v>
      </c>
      <c r="L9" s="94">
        <f>K9*J9</f>
        <v/>
      </c>
      <c r="M9" s="256" t="n">
        <v>43241</v>
      </c>
      <c r="N9" s="105" t="n">
        <v>7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1</v>
      </c>
      <c r="V9" s="104">
        <f>SUM(O9:U9)</f>
        <v/>
      </c>
      <c r="W9" s="115">
        <f>V9/N9</f>
        <v/>
      </c>
      <c r="X9" s="99" t="s">
        <v>347</v>
      </c>
    </row>
    <row customHeight="1" ht="12.75" r="10" s="24" spans="1:24">
      <c r="A10" s="93" t="n">
        <v>9</v>
      </c>
      <c r="B10" s="8" t="s">
        <v>109</v>
      </c>
      <c r="C10" s="7" t="s">
        <v>16</v>
      </c>
      <c r="D10" s="7" t="s">
        <v>348</v>
      </c>
      <c r="E10" s="7">
        <f>NETWORKDAYS(Итого!$C$2,Отчёт!$C$2,Итого!$C$3:$C$5)</f>
        <v/>
      </c>
      <c r="F10" s="244">
        <f>1/3</f>
        <v/>
      </c>
      <c r="G10" s="7" t="n">
        <v>2</v>
      </c>
      <c r="H10" s="244">
        <f>G10*F10</f>
        <v/>
      </c>
      <c r="I10" s="7" t="n">
        <v>7</v>
      </c>
      <c r="J10" s="94">
        <f>H10*E10</f>
        <v/>
      </c>
      <c r="K10" s="7" t="n">
        <v>132</v>
      </c>
      <c r="L10" s="94">
        <f>K10*J10</f>
        <v/>
      </c>
      <c r="M10" s="256" t="n">
        <v>43241</v>
      </c>
      <c r="N10" s="105" t="n">
        <v>7</v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1</v>
      </c>
      <c r="T10" s="137" t="n">
        <v>1</v>
      </c>
      <c r="U10" s="137" t="n">
        <v>1</v>
      </c>
      <c r="V10" s="104">
        <f>SUM(O10:U10)</f>
        <v/>
      </c>
      <c r="W10" s="115">
        <f>V10/N10</f>
        <v/>
      </c>
      <c r="X10" s="99" t="s">
        <v>281</v>
      </c>
    </row>
    <row customHeight="1" ht="12.75" r="11" s="24" spans="1:24">
      <c r="A11" s="93" t="n">
        <v>10</v>
      </c>
      <c r="B11" s="8" t="s">
        <v>109</v>
      </c>
      <c r="C11" s="7" t="s">
        <v>16</v>
      </c>
      <c r="D11" s="7" t="s">
        <v>349</v>
      </c>
      <c r="E11" s="7">
        <f>NETWORKDAYS(Итого!$C$2,Отчёт!$C$2,Итого!$C$3:$C$5)</f>
        <v/>
      </c>
      <c r="F11" s="244">
        <f>1/3</f>
        <v/>
      </c>
      <c r="G11" s="7" t="n">
        <v>2</v>
      </c>
      <c r="H11" s="244">
        <f>G11*F11</f>
        <v/>
      </c>
      <c r="I11" s="7" t="n">
        <v>7</v>
      </c>
      <c r="J11" s="94">
        <f>H11*E11</f>
        <v/>
      </c>
      <c r="K11" s="7" t="n">
        <v>132</v>
      </c>
      <c r="L11" s="94">
        <f>K11*J11</f>
        <v/>
      </c>
      <c r="M11" s="256" t="n">
        <v>43241</v>
      </c>
      <c r="N11" s="105" t="n">
        <v>7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137" t="n">
        <v>1</v>
      </c>
      <c r="U11" s="137" t="n">
        <v>1</v>
      </c>
      <c r="V11" s="104">
        <f>SUM(O11:U11)</f>
        <v/>
      </c>
      <c r="W11" s="115">
        <f>V11/N11</f>
        <v/>
      </c>
      <c r="X11" s="99" t="s">
        <v>345</v>
      </c>
    </row>
    <row customHeight="1" ht="12.75" r="12" s="24" spans="1:24">
      <c r="A12" s="93" t="n">
        <v>11</v>
      </c>
      <c r="B12" s="8" t="s">
        <v>109</v>
      </c>
      <c r="C12" s="7" t="s">
        <v>16</v>
      </c>
      <c r="D12" s="7" t="s">
        <v>350</v>
      </c>
      <c r="E12" s="7">
        <f>NETWORKDAYS(Итого!$C$2,Отчёт!$C$2,Итого!$C$3:$C$5)</f>
        <v/>
      </c>
      <c r="F12" s="244">
        <f>1/3</f>
        <v/>
      </c>
      <c r="G12" s="7" t="n">
        <v>2</v>
      </c>
      <c r="H12" s="244">
        <f>G12*F12</f>
        <v/>
      </c>
      <c r="I12" s="7" t="n">
        <v>7</v>
      </c>
      <c r="J12" s="94">
        <f>H12*E12</f>
        <v/>
      </c>
      <c r="K12" s="7" t="n">
        <v>132</v>
      </c>
      <c r="L12" s="94">
        <f>K12*J12</f>
        <v/>
      </c>
      <c r="M12" s="256" t="n">
        <v>43241</v>
      </c>
      <c r="N12" s="105" t="n">
        <v>7</v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137" t="n">
        <v>1</v>
      </c>
      <c r="U12" s="137" t="n">
        <v>1</v>
      </c>
      <c r="V12" s="104">
        <f>SUM(O12:U12)</f>
        <v/>
      </c>
      <c r="W12" s="115">
        <f>V12/N12</f>
        <v/>
      </c>
      <c r="X12" s="99" t="s">
        <v>281</v>
      </c>
    </row>
    <row customHeight="1" ht="12.75" r="13" s="24" spans="1:24">
      <c r="A13" s="93" t="n">
        <v>12</v>
      </c>
      <c r="B13" s="8" t="s">
        <v>109</v>
      </c>
      <c r="C13" s="7" t="s">
        <v>16</v>
      </c>
      <c r="D13" s="7" t="s">
        <v>351</v>
      </c>
      <c r="E13" s="7">
        <f>NETWORKDAYS(Итого!$C$2,Отчёт!$C$2,Итого!$C$3:$C$5)</f>
        <v/>
      </c>
      <c r="F13" s="244">
        <f>1/3</f>
        <v/>
      </c>
      <c r="G13" s="7" t="n">
        <v>2</v>
      </c>
      <c r="H13" s="244">
        <f>G13*F13</f>
        <v/>
      </c>
      <c r="I13" s="7" t="n">
        <v>7</v>
      </c>
      <c r="J13" s="94">
        <f>H13*E13</f>
        <v/>
      </c>
      <c r="K13" s="7" t="n">
        <v>132</v>
      </c>
      <c r="L13" s="94">
        <f>K13*J13</f>
        <v/>
      </c>
      <c r="M13" s="256" t="n">
        <v>43241</v>
      </c>
      <c r="N13" s="105" t="n">
        <v>7</v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137" t="n">
        <v>1</v>
      </c>
      <c r="U13" s="137" t="n">
        <v>1</v>
      </c>
      <c r="V13" s="104">
        <f>SUM(O13:U13)</f>
        <v/>
      </c>
      <c r="W13" s="115">
        <f>V13/N13</f>
        <v/>
      </c>
      <c r="X13" s="99" t="s">
        <v>352</v>
      </c>
    </row>
    <row customHeight="1" ht="12.75" r="14" s="24" spans="1:24">
      <c r="A14" s="93" t="n">
        <v>13</v>
      </c>
      <c r="B14" s="8" t="s">
        <v>109</v>
      </c>
      <c r="C14" s="7" t="s">
        <v>16</v>
      </c>
      <c r="D14" s="7" t="s">
        <v>353</v>
      </c>
      <c r="E14" s="7">
        <f>NETWORKDAYS(Итого!$C$2,Отчёт!$C$2,Итого!$C$3:$C$5)</f>
        <v/>
      </c>
      <c r="F14" s="244">
        <f>1/3</f>
        <v/>
      </c>
      <c r="G14" s="7" t="n">
        <v>2</v>
      </c>
      <c r="H14" s="244">
        <f>G14*F14</f>
        <v/>
      </c>
      <c r="I14" s="7" t="n">
        <v>7</v>
      </c>
      <c r="J14" s="94">
        <f>H14*E14</f>
        <v/>
      </c>
      <c r="K14" s="7" t="n">
        <v>132</v>
      </c>
      <c r="L14" s="94">
        <f>K14*J14</f>
        <v/>
      </c>
      <c r="M14" s="256" t="n">
        <v>43241</v>
      </c>
      <c r="N14" s="105" t="n">
        <v>7</v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1</v>
      </c>
      <c r="T14" s="137" t="n">
        <v>1</v>
      </c>
      <c r="U14" s="137" t="n">
        <v>1</v>
      </c>
      <c r="V14" s="104">
        <f>SUM(O14:U14)</f>
        <v/>
      </c>
      <c r="W14" s="115">
        <f>V14/N14</f>
        <v/>
      </c>
      <c r="X14" s="99" t="s">
        <v>281</v>
      </c>
    </row>
    <row customHeight="1" ht="12.75" r="15" s="24" spans="1:24">
      <c r="A15" s="93" t="n">
        <v>14</v>
      </c>
      <c r="B15" s="8" t="s">
        <v>109</v>
      </c>
      <c r="C15" s="7" t="s">
        <v>16</v>
      </c>
      <c r="D15" s="7" t="s">
        <v>354</v>
      </c>
      <c r="E15" s="7">
        <f>NETWORKDAYS(Итого!$C$2,Отчёт!$C$2,Итого!$C$3:$C$5)</f>
        <v/>
      </c>
      <c r="F15" s="244">
        <f>1/3</f>
        <v/>
      </c>
      <c r="G15" s="7" t="n">
        <v>2</v>
      </c>
      <c r="H15" s="244">
        <f>G15*F15</f>
        <v/>
      </c>
      <c r="I15" s="7" t="n">
        <v>7</v>
      </c>
      <c r="J15" s="94">
        <f>H15*E15</f>
        <v/>
      </c>
      <c r="K15" s="7" t="n">
        <v>132</v>
      </c>
      <c r="L15" s="94">
        <f>K15*J15</f>
        <v/>
      </c>
      <c r="M15" s="256" t="n">
        <v>43241</v>
      </c>
      <c r="N15" s="105" t="n">
        <v>7</v>
      </c>
      <c r="O15" s="137" t="n">
        <v>1</v>
      </c>
      <c r="P15" s="137" t="n">
        <v>1</v>
      </c>
      <c r="Q15" s="137" t="n">
        <v>1</v>
      </c>
      <c r="R15" s="137" t="n">
        <v>1</v>
      </c>
      <c r="S15" s="137" t="n">
        <v>1</v>
      </c>
      <c r="T15" s="137" t="n">
        <v>1</v>
      </c>
      <c r="U15" s="137" t="n">
        <v>1</v>
      </c>
      <c r="V15" s="104">
        <f>SUM(O15:U15)</f>
        <v/>
      </c>
      <c r="W15" s="115">
        <f>V15/N15</f>
        <v/>
      </c>
      <c r="X15" s="99" t="s">
        <v>281</v>
      </c>
    </row>
    <row customHeight="1" ht="12.75" r="16" s="24" spans="1:24">
      <c r="A16" s="93" t="n">
        <v>15</v>
      </c>
      <c r="B16" s="8" t="s">
        <v>109</v>
      </c>
      <c r="C16" s="7" t="s">
        <v>16</v>
      </c>
      <c r="D16" s="7" t="s">
        <v>355</v>
      </c>
      <c r="E16" s="7">
        <f>NETWORKDAYS(Итого!$C$2,Отчёт!$C$2,Итого!$C$3:$C$5)</f>
        <v/>
      </c>
      <c r="F16" s="244">
        <f>1/3</f>
        <v/>
      </c>
      <c r="G16" s="7" t="n">
        <v>2</v>
      </c>
      <c r="H16" s="244">
        <f>G16*F16</f>
        <v/>
      </c>
      <c r="I16" s="7" t="n">
        <v>7</v>
      </c>
      <c r="J16" s="94">
        <f>H16*E16</f>
        <v/>
      </c>
      <c r="K16" s="7" t="n">
        <v>132</v>
      </c>
      <c r="L16" s="94">
        <f>K16*J16</f>
        <v/>
      </c>
      <c r="M16" s="256" t="n">
        <v>43241</v>
      </c>
      <c r="N16" s="105" t="n">
        <v>7</v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1</v>
      </c>
      <c r="T16" s="137" t="n">
        <v>1</v>
      </c>
      <c r="U16" s="137" t="n">
        <v>1</v>
      </c>
      <c r="V16" s="104">
        <f>SUM(O16:U16)</f>
        <v/>
      </c>
      <c r="W16" s="115">
        <f>V16/N16</f>
        <v/>
      </c>
      <c r="X16" s="99" t="s">
        <v>352</v>
      </c>
    </row>
    <row customHeight="1" ht="12.75" r="17" s="24" spans="1:24">
      <c r="A17" s="93" t="n">
        <v>16</v>
      </c>
      <c r="B17" s="8" t="s">
        <v>109</v>
      </c>
      <c r="C17" s="7" t="s">
        <v>16</v>
      </c>
      <c r="D17" s="7" t="s">
        <v>356</v>
      </c>
      <c r="E17" s="7">
        <f>NETWORKDAYS(Итого!$C$2,Отчёт!$C$2,Итого!$C$3:$C$5)</f>
        <v/>
      </c>
      <c r="F17" s="244">
        <f>1/3</f>
        <v/>
      </c>
      <c r="G17" s="7" t="n">
        <v>2</v>
      </c>
      <c r="H17" s="244">
        <f>G17*F17</f>
        <v/>
      </c>
      <c r="I17" s="7" t="n">
        <v>7</v>
      </c>
      <c r="J17" s="94">
        <f>H17*E17</f>
        <v/>
      </c>
      <c r="K17" s="7" t="n">
        <v>132</v>
      </c>
      <c r="L17" s="94">
        <f>K17*J17</f>
        <v/>
      </c>
      <c r="M17" s="256" t="n">
        <v>43241</v>
      </c>
      <c r="N17" s="105" t="n">
        <v>7</v>
      </c>
      <c r="O17" s="137" t="n">
        <v>1</v>
      </c>
      <c r="P17" s="137" t="n">
        <v>1</v>
      </c>
      <c r="Q17" s="137" t="n">
        <v>1</v>
      </c>
      <c r="R17" s="137" t="n">
        <v>1</v>
      </c>
      <c r="S17" s="137" t="n">
        <v>1</v>
      </c>
      <c r="T17" s="137" t="n">
        <v>1</v>
      </c>
      <c r="U17" s="137" t="n">
        <v>1</v>
      </c>
      <c r="V17" s="104">
        <f>SUM(O17:U17)</f>
        <v/>
      </c>
      <c r="W17" s="115">
        <f>V17/N17</f>
        <v/>
      </c>
      <c r="X17" s="99" t="s">
        <v>281</v>
      </c>
    </row>
    <row customHeight="1" ht="12.75" r="18" s="24" spans="1:24">
      <c r="A18" s="93" t="n">
        <v>17</v>
      </c>
      <c r="B18" s="8" t="s">
        <v>109</v>
      </c>
      <c r="C18" s="7" t="s">
        <v>16</v>
      </c>
      <c r="D18" s="7" t="s">
        <v>357</v>
      </c>
      <c r="E18" s="7">
        <f>NETWORKDAYS(Итого!$C$2,Отчёт!$C$2,Итого!$C$3:$C$5)</f>
        <v/>
      </c>
      <c r="F18" s="244">
        <f>1/3</f>
        <v/>
      </c>
      <c r="G18" s="7" t="n">
        <v>2</v>
      </c>
      <c r="H18" s="244">
        <f>G18*F18</f>
        <v/>
      </c>
      <c r="I18" s="7" t="n">
        <v>7</v>
      </c>
      <c r="J18" s="94">
        <f>H18*E18</f>
        <v/>
      </c>
      <c r="K18" s="7" t="n">
        <v>132</v>
      </c>
      <c r="L18" s="94">
        <f>K18*J18</f>
        <v/>
      </c>
      <c r="M18" s="256" t="n">
        <v>43241</v>
      </c>
      <c r="N18" s="105" t="n">
        <v>7</v>
      </c>
      <c r="O18" s="137" t="n">
        <v>1</v>
      </c>
      <c r="P18" s="137" t="n">
        <v>1</v>
      </c>
      <c r="Q18" s="137" t="n">
        <v>1</v>
      </c>
      <c r="R18" s="137" t="n">
        <v>1</v>
      </c>
      <c r="S18" s="137" t="n">
        <v>1</v>
      </c>
      <c r="T18" s="137" t="n">
        <v>1</v>
      </c>
      <c r="U18" s="137" t="n">
        <v>1</v>
      </c>
      <c r="V18" s="104">
        <f>SUM(O18:U18)</f>
        <v/>
      </c>
      <c r="W18" s="115">
        <f>V18/N18</f>
        <v/>
      </c>
      <c r="X18" s="99" t="s">
        <v>336</v>
      </c>
    </row>
    <row customHeight="1" ht="12.75" r="19" s="24" spans="1:24">
      <c r="A19" s="93" t="n">
        <v>18</v>
      </c>
      <c r="B19" s="8" t="s">
        <v>109</v>
      </c>
      <c r="C19" s="7" t="s">
        <v>16</v>
      </c>
      <c r="D19" s="7" t="s">
        <v>358</v>
      </c>
      <c r="E19" s="7">
        <f>NETWORKDAYS(Итого!$C$2,Отчёт!$C$2,Итого!$C$3:$C$5)</f>
        <v/>
      </c>
      <c r="F19" s="244">
        <f>1/3</f>
        <v/>
      </c>
      <c r="G19" s="7" t="n">
        <v>2</v>
      </c>
      <c r="H19" s="244">
        <f>G19*F19</f>
        <v/>
      </c>
      <c r="I19" s="7" t="n">
        <v>7</v>
      </c>
      <c r="J19" s="94">
        <f>H19*E19</f>
        <v/>
      </c>
      <c r="K19" s="7" t="n">
        <v>132</v>
      </c>
      <c r="L19" s="94">
        <f>K19*J19</f>
        <v/>
      </c>
      <c r="M19" s="256" t="n">
        <v>43241</v>
      </c>
      <c r="N19" s="105" t="n">
        <v>7</v>
      </c>
      <c r="O19" s="137" t="n">
        <v>1</v>
      </c>
      <c r="P19" s="137" t="n">
        <v>1</v>
      </c>
      <c r="Q19" s="137" t="n">
        <v>1</v>
      </c>
      <c r="R19" s="137" t="n">
        <v>1</v>
      </c>
      <c r="S19" s="137" t="n">
        <v>1</v>
      </c>
      <c r="T19" s="137" t="n">
        <v>1</v>
      </c>
      <c r="U19" s="137" t="n">
        <v>1</v>
      </c>
      <c r="V19" s="104">
        <f>SUM(O19:U19)</f>
        <v/>
      </c>
      <c r="W19" s="115">
        <f>V19/N19</f>
        <v/>
      </c>
      <c r="X19" s="99" t="s">
        <v>338</v>
      </c>
    </row>
    <row customHeight="1" ht="12.75" r="20" s="24" spans="1:24">
      <c r="A20" s="93" t="n">
        <v>19</v>
      </c>
      <c r="B20" s="8" t="s">
        <v>109</v>
      </c>
      <c r="C20" s="7" t="s">
        <v>16</v>
      </c>
      <c r="D20" s="7" t="s">
        <v>359</v>
      </c>
      <c r="E20" s="7">
        <f>NETWORKDAYS(Итого!$C$2,Отчёт!$C$2,Итого!$C$3:$C$5)</f>
        <v/>
      </c>
      <c r="F20" s="244">
        <f>1/3</f>
        <v/>
      </c>
      <c r="G20" s="7" t="n">
        <v>2</v>
      </c>
      <c r="H20" s="244">
        <f>G20*F20</f>
        <v/>
      </c>
      <c r="I20" s="7" t="n">
        <v>7</v>
      </c>
      <c r="J20" s="94">
        <f>H20*E20</f>
        <v/>
      </c>
      <c r="K20" s="7" t="n">
        <v>132</v>
      </c>
      <c r="L20" s="94">
        <f>K20*J20</f>
        <v/>
      </c>
      <c r="M20" s="256" t="n">
        <v>43241</v>
      </c>
      <c r="N20" s="105" t="n">
        <v>7</v>
      </c>
      <c r="O20" s="137" t="n">
        <v>1</v>
      </c>
      <c r="P20" s="137" t="n">
        <v>1</v>
      </c>
      <c r="Q20" s="137" t="n">
        <v>1</v>
      </c>
      <c r="R20" s="137" t="n">
        <v>1</v>
      </c>
      <c r="S20" s="137" t="n">
        <v>1</v>
      </c>
      <c r="T20" s="137" t="n">
        <v>1</v>
      </c>
      <c r="U20" s="137" t="n">
        <v>1</v>
      </c>
      <c r="V20" s="104">
        <f>SUM(O20:U20)</f>
        <v/>
      </c>
      <c r="W20" s="115">
        <f>V20/N20</f>
        <v/>
      </c>
      <c r="X20" s="99" t="s">
        <v>347</v>
      </c>
    </row>
    <row customHeight="1" ht="12.75" r="21" s="24" spans="1:24">
      <c r="A21" s="93" t="n">
        <v>20</v>
      </c>
      <c r="B21" s="8" t="s">
        <v>109</v>
      </c>
      <c r="C21" s="7" t="s">
        <v>16</v>
      </c>
      <c r="D21" s="7" t="s">
        <v>360</v>
      </c>
      <c r="E21" s="7">
        <f>NETWORKDAYS(Итого!$C$2,Отчёт!$C$2,Итого!$C$3:$C$5)</f>
        <v/>
      </c>
      <c r="F21" s="244">
        <f>1/3</f>
        <v/>
      </c>
      <c r="G21" s="7" t="n">
        <v>2</v>
      </c>
      <c r="H21" s="244">
        <f>G21*F21</f>
        <v/>
      </c>
      <c r="I21" s="7" t="n">
        <v>7</v>
      </c>
      <c r="J21" s="94">
        <f>H21*E21</f>
        <v/>
      </c>
      <c r="K21" s="7" t="n">
        <v>132</v>
      </c>
      <c r="L21" s="94">
        <f>K21*J21</f>
        <v/>
      </c>
      <c r="M21" s="256" t="n">
        <v>43241</v>
      </c>
      <c r="N21" s="105" t="n">
        <v>7</v>
      </c>
      <c r="O21" s="137" t="n">
        <v>1</v>
      </c>
      <c r="P21" s="137" t="n">
        <v>1</v>
      </c>
      <c r="Q21" s="137" t="n">
        <v>1</v>
      </c>
      <c r="R21" s="137" t="n">
        <v>1</v>
      </c>
      <c r="S21" s="137" t="n">
        <v>1</v>
      </c>
      <c r="T21" s="137" t="n">
        <v>1</v>
      </c>
      <c r="U21" s="137" t="n">
        <v>1</v>
      </c>
      <c r="V21" s="104">
        <f>SUM(O21:U21)</f>
        <v/>
      </c>
      <c r="W21" s="115">
        <f>V21/N21</f>
        <v/>
      </c>
      <c r="X21" s="99" t="s">
        <v>352</v>
      </c>
    </row>
    <row customHeight="1" ht="12.75" r="22" s="24" spans="1:24">
      <c r="A22" s="93" t="n">
        <v>21</v>
      </c>
      <c r="B22" s="8" t="s">
        <v>109</v>
      </c>
      <c r="C22" s="7" t="s">
        <v>16</v>
      </c>
      <c r="D22" s="7" t="s">
        <v>361</v>
      </c>
      <c r="E22" s="7">
        <f>NETWORKDAYS(Итого!$C$2,Отчёт!$C$2,Итого!$C$3:$C$5)</f>
        <v/>
      </c>
      <c r="F22" s="244">
        <f>1/3</f>
        <v/>
      </c>
      <c r="G22" s="7" t="n">
        <v>2</v>
      </c>
      <c r="H22" s="244">
        <f>G22*F22</f>
        <v/>
      </c>
      <c r="I22" s="7" t="n">
        <v>7</v>
      </c>
      <c r="J22" s="94">
        <f>H22*E22</f>
        <v/>
      </c>
      <c r="K22" s="7" t="n">
        <v>132</v>
      </c>
      <c r="L22" s="94">
        <f>K22*J22</f>
        <v/>
      </c>
      <c r="M22" s="256" t="n">
        <v>43241</v>
      </c>
      <c r="N22" s="105" t="n">
        <v>7</v>
      </c>
      <c r="O22" s="137" t="n">
        <v>1</v>
      </c>
      <c r="P22" s="137" t="n">
        <v>1</v>
      </c>
      <c r="Q22" s="137" t="n">
        <v>1</v>
      </c>
      <c r="R22" s="137" t="n">
        <v>1</v>
      </c>
      <c r="S22" s="137" t="n">
        <v>1</v>
      </c>
      <c r="T22" s="137" t="n">
        <v>1</v>
      </c>
      <c r="U22" s="137" t="n">
        <v>1</v>
      </c>
      <c r="V22" s="104">
        <f>SUM(O22:U22)</f>
        <v/>
      </c>
      <c r="W22" s="115">
        <f>V22/N22</f>
        <v/>
      </c>
      <c r="X22" s="99" t="s">
        <v>352</v>
      </c>
    </row>
    <row customHeight="1" ht="12.75" r="23" s="24" spans="1:24">
      <c r="A23" s="93" t="n">
        <v>22</v>
      </c>
      <c r="B23" s="8" t="s">
        <v>109</v>
      </c>
      <c r="C23" s="7" t="s">
        <v>16</v>
      </c>
      <c r="D23" s="7" t="s">
        <v>362</v>
      </c>
      <c r="E23" s="7">
        <f>NETWORKDAYS(Итого!$C$2,Отчёт!$C$2,Итого!$C$3:$C$5)</f>
        <v/>
      </c>
      <c r="F23" s="244">
        <f>1/3</f>
        <v/>
      </c>
      <c r="G23" s="7" t="n">
        <v>2</v>
      </c>
      <c r="H23" s="244">
        <f>G23*F23</f>
        <v/>
      </c>
      <c r="I23" s="7" t="n">
        <v>7</v>
      </c>
      <c r="J23" s="94">
        <f>H23*E23</f>
        <v/>
      </c>
      <c r="K23" s="7" t="n">
        <v>132</v>
      </c>
      <c r="L23" s="94">
        <f>K23*J23</f>
        <v/>
      </c>
      <c r="M23" s="256" t="n">
        <v>43241</v>
      </c>
      <c r="N23" s="105" t="n">
        <v>7</v>
      </c>
      <c r="O23" s="137" t="n">
        <v>1</v>
      </c>
      <c r="P23" s="137" t="n">
        <v>1</v>
      </c>
      <c r="Q23" s="137" t="n">
        <v>1</v>
      </c>
      <c r="R23" s="137" t="n">
        <v>1</v>
      </c>
      <c r="S23" s="137" t="n">
        <v>1</v>
      </c>
      <c r="T23" s="137" t="n">
        <v>1</v>
      </c>
      <c r="U23" s="137" t="n">
        <v>1</v>
      </c>
      <c r="V23" s="104">
        <f>SUM(O23:U23)</f>
        <v/>
      </c>
      <c r="W23" s="115">
        <f>V23/N23</f>
        <v/>
      </c>
      <c r="X23" s="99" t="s">
        <v>281</v>
      </c>
    </row>
    <row customHeight="1" ht="12.75" r="24" s="24" spans="1:24">
      <c r="A24" s="93" t="n">
        <v>23</v>
      </c>
      <c r="B24" s="8" t="s">
        <v>109</v>
      </c>
      <c r="C24" s="7" t="s">
        <v>16</v>
      </c>
      <c r="D24" s="7" t="s">
        <v>363</v>
      </c>
      <c r="E24" s="7">
        <f>NETWORKDAYS(Итого!$C$2,Отчёт!$C$2,Итого!$C$3:$C$5)</f>
        <v/>
      </c>
      <c r="F24" s="244">
        <f>1/3</f>
        <v/>
      </c>
      <c r="G24" s="7" t="n">
        <v>2</v>
      </c>
      <c r="H24" s="244">
        <f>G24*F24</f>
        <v/>
      </c>
      <c r="I24" s="7" t="n">
        <v>7</v>
      </c>
      <c r="J24" s="94">
        <f>H24*E24</f>
        <v/>
      </c>
      <c r="K24" s="7" t="n">
        <v>132</v>
      </c>
      <c r="L24" s="94">
        <f>K24*J24</f>
        <v/>
      </c>
      <c r="M24" s="256" t="n">
        <v>43241</v>
      </c>
      <c r="N24" s="105" t="n">
        <v>7</v>
      </c>
      <c r="O24" s="137" t="n">
        <v>1</v>
      </c>
      <c r="P24" s="137" t="n">
        <v>1</v>
      </c>
      <c r="Q24" s="137" t="n">
        <v>1</v>
      </c>
      <c r="R24" s="137" t="n">
        <v>1</v>
      </c>
      <c r="S24" s="137" t="n">
        <v>1</v>
      </c>
      <c r="T24" s="137" t="n">
        <v>1</v>
      </c>
      <c r="U24" s="137" t="n">
        <v>1</v>
      </c>
      <c r="V24" s="104">
        <f>SUM(O24:U24)</f>
        <v/>
      </c>
      <c r="W24" s="115">
        <f>V24/N24</f>
        <v/>
      </c>
      <c r="X24" s="99" t="s">
        <v>281</v>
      </c>
    </row>
    <row customHeight="1" ht="12.75" r="25" s="24" spans="1:24">
      <c r="A25" s="93" t="n">
        <v>24</v>
      </c>
      <c r="B25" s="8" t="s">
        <v>109</v>
      </c>
      <c r="C25" s="7" t="s">
        <v>16</v>
      </c>
      <c r="D25" s="7" t="s">
        <v>364</v>
      </c>
      <c r="E25" s="7">
        <f>NETWORKDAYS(Итого!$C$2,Отчёт!$C$2,Итого!$C$3:$C$5)</f>
        <v/>
      </c>
      <c r="F25" s="244">
        <f>1/3</f>
        <v/>
      </c>
      <c r="G25" s="7" t="n">
        <v>2</v>
      </c>
      <c r="H25" s="244">
        <f>G25*F25</f>
        <v/>
      </c>
      <c r="I25" s="7" t="n">
        <v>7</v>
      </c>
      <c r="J25" s="94">
        <f>H25*E25</f>
        <v/>
      </c>
      <c r="K25" s="7" t="n">
        <v>132</v>
      </c>
      <c r="L25" s="94">
        <f>K25*J25</f>
        <v/>
      </c>
      <c r="M25" s="256" t="n">
        <v>43241</v>
      </c>
      <c r="N25" s="105" t="n">
        <v>7</v>
      </c>
      <c r="O25" s="137" t="n">
        <v>1</v>
      </c>
      <c r="P25" s="137" t="n">
        <v>1</v>
      </c>
      <c r="Q25" s="137" t="n">
        <v>1</v>
      </c>
      <c r="R25" s="137" t="n">
        <v>1</v>
      </c>
      <c r="S25" s="137" t="n">
        <v>1</v>
      </c>
      <c r="T25" s="137" t="n">
        <v>1</v>
      </c>
      <c r="U25" s="137" t="n">
        <v>1</v>
      </c>
      <c r="V25" s="104">
        <f>SUM(O25:U25)</f>
        <v/>
      </c>
      <c r="W25" s="115">
        <f>V25/N25</f>
        <v/>
      </c>
      <c r="X25" s="99" t="s">
        <v>336</v>
      </c>
    </row>
    <row customHeight="1" ht="12.75" r="26" s="24" spans="1:24">
      <c r="A26" s="93" t="n">
        <v>25</v>
      </c>
      <c r="B26" s="8" t="s">
        <v>109</v>
      </c>
      <c r="C26" s="7" t="s">
        <v>16</v>
      </c>
      <c r="D26" s="7" t="s">
        <v>365</v>
      </c>
      <c r="E26" s="7">
        <f>NETWORKDAYS(Итого!$C$2,Отчёт!$C$2,Итого!$C$3:$C$5)</f>
        <v/>
      </c>
      <c r="F26" s="244">
        <f>1/3</f>
        <v/>
      </c>
      <c r="G26" s="7" t="n">
        <v>2</v>
      </c>
      <c r="H26" s="244">
        <f>G26*F26</f>
        <v/>
      </c>
      <c r="I26" s="7" t="n">
        <v>7</v>
      </c>
      <c r="J26" s="94">
        <f>H26*E26</f>
        <v/>
      </c>
      <c r="K26" s="7" t="n">
        <v>132</v>
      </c>
      <c r="L26" s="94">
        <f>K26*J26</f>
        <v/>
      </c>
      <c r="M26" s="256" t="n">
        <v>43241</v>
      </c>
      <c r="N26" s="105" t="n">
        <v>7</v>
      </c>
      <c r="O26" s="137" t="n">
        <v>1</v>
      </c>
      <c r="P26" s="137" t="n">
        <v>1</v>
      </c>
      <c r="Q26" s="137" t="n">
        <v>1</v>
      </c>
      <c r="R26" s="137" t="n">
        <v>1</v>
      </c>
      <c r="S26" s="137" t="n">
        <v>1</v>
      </c>
      <c r="T26" s="137" t="n">
        <v>1</v>
      </c>
      <c r="U26" s="137" t="n">
        <v>1</v>
      </c>
      <c r="V26" s="104">
        <f>SUM(O26:U26)</f>
        <v/>
      </c>
      <c r="W26" s="115">
        <f>V26/N26</f>
        <v/>
      </c>
      <c r="X26" s="99" t="s">
        <v>281</v>
      </c>
    </row>
    <row customHeight="1" ht="12.75" r="27" s="24" spans="1:24">
      <c r="A27" s="143" t="n">
        <v>26</v>
      </c>
      <c r="B27" s="144" t="s">
        <v>109</v>
      </c>
      <c r="C27" s="7" t="s">
        <v>16</v>
      </c>
      <c r="D27" s="153" t="s">
        <v>366</v>
      </c>
      <c r="E27" s="7">
        <f>NETWORKDAYS(Итого!$C$2,Отчёт!$C$2,Итого!$C$3:$C$5)</f>
        <v/>
      </c>
      <c r="F27" s="244">
        <f>1/3</f>
        <v/>
      </c>
      <c r="G27" s="7" t="n">
        <v>2</v>
      </c>
      <c r="H27" s="244">
        <f>G27*F27</f>
        <v/>
      </c>
      <c r="I27" s="145" t="n">
        <v>7</v>
      </c>
      <c r="J27" s="94">
        <f>H27*E27</f>
        <v/>
      </c>
      <c r="K27" s="145" t="n">
        <v>132</v>
      </c>
      <c r="L27" s="94">
        <f>K27*J27</f>
        <v/>
      </c>
      <c r="M27" s="256" t="n">
        <v>43241</v>
      </c>
      <c r="N27" s="106" t="n">
        <v>7</v>
      </c>
      <c r="O27" s="137" t="n">
        <v>1</v>
      </c>
      <c r="P27" s="137" t="n">
        <v>1</v>
      </c>
      <c r="Q27" s="137" t="n">
        <v>1</v>
      </c>
      <c r="R27" s="137" t="n">
        <v>1</v>
      </c>
      <c r="S27" s="137" t="n">
        <v>1</v>
      </c>
      <c r="T27" s="137" t="n">
        <v>1</v>
      </c>
      <c r="U27" s="137" t="n">
        <v>1</v>
      </c>
      <c r="V27" s="104">
        <f>SUM(O27:U27)</f>
        <v/>
      </c>
      <c r="W27" s="115">
        <f>V27/N27</f>
        <v/>
      </c>
      <c r="X27" s="99" t="s">
        <v>338</v>
      </c>
    </row>
    <row customHeight="1" ht="12.75" r="28" s="24" spans="1:24">
      <c r="A28" s="93" t="n">
        <v>27</v>
      </c>
      <c r="B28" s="8" t="s">
        <v>109</v>
      </c>
      <c r="C28" s="7" t="s">
        <v>16</v>
      </c>
      <c r="D28" s="7" t="s">
        <v>367</v>
      </c>
      <c r="E28" s="7">
        <f>NETWORKDAYS(Итого!$C$2,Отчёт!$C$2,Итого!$C$3:$C$5)</f>
        <v/>
      </c>
      <c r="F28" s="244">
        <f>1/3</f>
        <v/>
      </c>
      <c r="G28" s="7" t="n">
        <v>2</v>
      </c>
      <c r="H28" s="244">
        <f>G28*F28</f>
        <v/>
      </c>
      <c r="I28" s="7" t="n">
        <v>7</v>
      </c>
      <c r="J28" s="94">
        <f>H28*E28</f>
        <v/>
      </c>
      <c r="K28" s="7" t="n">
        <v>132</v>
      </c>
      <c r="L28" s="94">
        <f>K28*J28</f>
        <v/>
      </c>
      <c r="M28" s="256" t="n">
        <v>43241</v>
      </c>
      <c r="N28" s="106" t="n">
        <v>7</v>
      </c>
      <c r="O28" s="137" t="n">
        <v>1</v>
      </c>
      <c r="P28" s="137" t="n">
        <v>1</v>
      </c>
      <c r="Q28" s="137" t="n">
        <v>1</v>
      </c>
      <c r="R28" s="137" t="n">
        <v>1</v>
      </c>
      <c r="S28" s="137" t="n">
        <v>1</v>
      </c>
      <c r="T28" s="137" t="n">
        <v>1</v>
      </c>
      <c r="U28" s="137" t="n">
        <v>1</v>
      </c>
      <c r="V28" s="104">
        <f>SUM(O28:U28)</f>
        <v/>
      </c>
      <c r="W28" s="146">
        <f>V28/N28</f>
        <v/>
      </c>
      <c r="X28" s="99" t="s">
        <v>281</v>
      </c>
    </row>
    <row customHeight="1" ht="12.75" r="29" s="24" spans="1:24">
      <c r="B29" s="8" t="s">
        <v>109</v>
      </c>
      <c r="C29" s="7" t="s">
        <v>16</v>
      </c>
      <c r="D29" s="7" t="s">
        <v>368</v>
      </c>
      <c r="E29" s="7">
        <f>NETWORKDAYS(Итого!$C$2,Отчёт!$C$2,Итого!$C$3:$C$5)</f>
        <v/>
      </c>
      <c r="F29" s="244">
        <f>1/3</f>
        <v/>
      </c>
      <c r="G29" s="7" t="n">
        <v>2</v>
      </c>
      <c r="H29" s="244">
        <f>G29*F29</f>
        <v/>
      </c>
      <c r="I29" s="7" t="n">
        <v>7</v>
      </c>
      <c r="J29" s="94">
        <f>H29*E29</f>
        <v/>
      </c>
      <c r="K29" s="7" t="n">
        <v>132</v>
      </c>
      <c r="L29" s="94">
        <f>K29*J29</f>
        <v/>
      </c>
      <c r="M29" s="256" t="n">
        <v>43241</v>
      </c>
      <c r="N29" s="106" t="n">
        <v>7</v>
      </c>
      <c r="O29" s="137" t="n">
        <v>1</v>
      </c>
      <c r="P29" s="137" t="n">
        <v>1</v>
      </c>
      <c r="Q29" s="137" t="n">
        <v>1</v>
      </c>
      <c r="R29" s="137" t="n">
        <v>1</v>
      </c>
      <c r="S29" s="137" t="n">
        <v>1</v>
      </c>
      <c r="T29" s="137" t="n">
        <v>1</v>
      </c>
      <c r="U29" s="137" t="n">
        <v>1</v>
      </c>
      <c r="V29" s="104">
        <f>SUM(O29:U29)</f>
        <v/>
      </c>
      <c r="W29" s="146">
        <f>V29/N29</f>
        <v/>
      </c>
      <c r="X29" s="99" t="s">
        <v>352</v>
      </c>
    </row>
    <row customHeight="1" ht="12.75" r="30" s="24" spans="1:24"/>
    <row customHeight="1" ht="12.75" r="31" s="24" spans="1:24"/>
    <row customHeight="1" ht="12.75" r="32" s="24" spans="1:24"/>
    <row customHeight="1" ht="12.75" r="33" s="24" spans="1:24"/>
    <row customHeight="1" ht="12.75" r="34" s="24" spans="1:24"/>
    <row customHeight="1" ht="12.75" r="35" s="24" spans="1:24"/>
    <row customHeight="1" ht="12.75" r="36" s="24" spans="1:24"/>
    <row customHeight="1" ht="12.75" r="37" s="24" spans="1:24"/>
    <row customHeight="1" ht="12.75" r="38" s="24" spans="1:24"/>
    <row customHeight="1" ht="12.75" r="39" s="24" spans="1:24"/>
    <row customHeight="1" ht="12.75" r="40" s="24" spans="1:24"/>
    <row customHeight="1" ht="12.75" r="41" s="24" spans="1:24"/>
    <row customHeight="1" ht="12.75" r="42" s="24" spans="1:24"/>
    <row customHeight="1" ht="12.75" r="43" s="24" spans="1:24"/>
    <row customHeight="1" ht="12.75" r="44" s="24" spans="1:24"/>
    <row customHeight="1" ht="12.75" r="45" s="24" spans="1:24"/>
    <row customHeight="1" ht="12.75" r="46" s="24" spans="1:24"/>
    <row customHeight="1" ht="12.75" r="47" s="24" spans="1:24"/>
    <row customHeight="1" ht="12.75" r="48" s="24" spans="1:24"/>
    <row customHeight="1" ht="12.75" r="49" s="24" spans="1:24"/>
    <row customHeight="1" ht="12.75" r="50" s="24" spans="1:24"/>
    <row customHeight="1" ht="12.75" r="51" s="24" spans="1:24"/>
    <row customHeight="1" ht="12.75" r="52" s="24" spans="1:24"/>
    <row customHeight="1" ht="12.75" r="53" s="24" spans="1:24"/>
    <row customHeight="1" ht="12.75" r="54" s="24" spans="1:24"/>
    <row customHeight="1" ht="12.75" r="55" s="24" spans="1:24"/>
    <row customHeight="1" ht="12.75" r="56" s="24" spans="1:24"/>
    <row customHeight="1" ht="12.75" r="57" s="24" spans="1:24"/>
    <row customHeight="1" ht="12.75" r="58" s="24" spans="1:24"/>
    <row customHeight="1" ht="12.75" r="59" s="24" spans="1:24"/>
    <row customHeight="1" ht="12.75" r="60" s="24" spans="1:24"/>
    <row customHeight="1" ht="12.75" r="61" s="24" spans="1:24"/>
    <row customHeight="1" ht="12.75" r="62" s="24" spans="1:24"/>
    <row customHeight="1" ht="12.75" r="63" s="24" spans="1:24"/>
    <row customHeight="1" ht="12.75" r="64" s="24" spans="1:24"/>
    <row customHeight="1" ht="12.75" r="65" s="24" spans="1:24"/>
    <row customHeight="1" ht="12.75" r="66" s="24" spans="1:24"/>
    <row customHeight="1" ht="12.75" r="67" s="24" spans="1:24"/>
    <row customHeight="1" ht="12.75" r="68" s="24" spans="1:24"/>
    <row customHeight="1" ht="12.75" r="69" s="24" spans="1:24"/>
    <row customHeight="1" ht="12.75" r="70" s="24" spans="1:24"/>
    <row customHeight="1" ht="12.75" r="71" s="24" spans="1:24"/>
    <row customHeight="1" ht="12.75" r="72" s="24" spans="1:24"/>
    <row customHeight="1" ht="12.75" r="73" s="24" spans="1:24"/>
    <row customHeight="1" ht="12.75" r="74" s="24" spans="1:24"/>
    <row customHeight="1" ht="12.75" r="75" s="24" spans="1:24"/>
    <row customHeight="1" ht="12.75" r="76" s="24" spans="1:24"/>
    <row customHeight="1" ht="12.75" r="77" s="24" spans="1:24"/>
    <row customHeight="1" ht="12.75" r="78" s="24" spans="1:24"/>
    <row customHeight="1" ht="12.75" r="79" s="24" spans="1:24"/>
    <row customHeight="1" ht="12.75" r="80" s="24" spans="1:24"/>
    <row customHeight="1" ht="12.75" r="81" s="24" spans="1:24"/>
    <row customHeight="1" ht="12.75" r="82" s="24" spans="1:24"/>
    <row customHeight="1" ht="12.75" r="83" s="24" spans="1:24"/>
    <row customHeight="1" ht="12.75" r="84" s="24" spans="1:24"/>
    <row customHeight="1" ht="12.75" r="85" s="24" spans="1:24"/>
    <row customHeight="1" ht="12.75" r="86" s="24" spans="1:24"/>
    <row customHeight="1" ht="12.75" r="87" s="24" spans="1:24"/>
    <row customHeight="1" ht="12.75" r="88" s="24" spans="1:24"/>
    <row customHeight="1" ht="12.75" r="89" s="24" spans="1:24"/>
    <row customHeight="1" ht="12.75" r="90" s="24" spans="1:24"/>
    <row customHeight="1" ht="12.75" r="91" s="24" spans="1:24"/>
    <row customHeight="1" ht="12.75" r="92" s="24" spans="1:24"/>
    <row customHeight="1" ht="12.75" r="93" s="24" spans="1:24"/>
    <row customHeight="1" ht="12.75" r="94" s="24" spans="1:24"/>
    <row customHeight="1" ht="12.75" r="95" s="24" spans="1:24"/>
    <row customHeight="1" ht="12.75" r="96" s="24" spans="1:24"/>
    <row customHeight="1" ht="12.75" r="97" s="24" spans="1:24"/>
    <row customHeight="1" ht="12.75" r="98" s="24" spans="1:24"/>
    <row customHeight="1" ht="12.75" r="99" s="24" spans="1:24"/>
    <row customHeight="1" ht="12.75" r="100" s="24" spans="1:24"/>
    <row customHeight="1" ht="12.75" r="101" s="24" spans="1:24"/>
    <row customHeight="1" ht="12.75" r="102" s="24" spans="1:24"/>
    <row customHeight="1" ht="12.75" r="103" s="24" spans="1:24"/>
    <row customHeight="1" ht="12.75" r="104" s="24" spans="1:24"/>
    <row customHeight="1" ht="12.75" r="105" s="24" spans="1:24"/>
    <row customHeight="1" ht="12.75" r="106" s="24" spans="1:24"/>
    <row customHeight="1" ht="12.75" r="107" s="24" spans="1:24"/>
    <row customHeight="1" ht="12.75" r="108" s="24" spans="1:24"/>
    <row customHeight="1" ht="12.75" r="109" s="24" spans="1:24"/>
    <row customHeight="1" ht="12.75" r="110" s="24" spans="1:24"/>
    <row customHeight="1" ht="12.75" r="111" s="24" spans="1:24"/>
    <row customHeight="1" ht="12.75" r="112" s="24" spans="1:24"/>
    <row customHeight="1" ht="12.75" r="113" s="24" spans="1:24"/>
    <row customHeight="1" ht="12.75" r="114" s="24" spans="1:24"/>
    <row customHeight="1" ht="12.75" r="115" s="24" spans="1:24"/>
    <row customHeight="1" ht="12.75" r="116" s="24" spans="1:24"/>
    <row customHeight="1" ht="12.75" r="117" s="24" spans="1:24"/>
    <row customHeight="1" ht="12.75" r="118" s="24" spans="1:24"/>
    <row customHeight="1" ht="12.75" r="119" s="24" spans="1:24"/>
    <row customHeight="1" ht="12.75" r="120" s="24" spans="1:24"/>
    <row customHeight="1" ht="12.75" r="121" s="24" spans="1:24"/>
    <row customHeight="1" ht="12.75" r="122" s="24" spans="1:24"/>
    <row customHeight="1" ht="12.75" r="123" s="24" spans="1:24"/>
    <row customHeight="1" ht="12.75" r="124" s="24" spans="1:24"/>
    <row customHeight="1" ht="12.75" r="125" s="24" spans="1:24"/>
    <row customHeight="1" ht="12.75" r="126" s="24" spans="1:24"/>
    <row customHeight="1" ht="12.75" r="127" s="24" spans="1:24"/>
    <row customHeight="1" ht="12.75" r="128" s="24" spans="1:24"/>
    <row customHeight="1" ht="12.75" r="129" s="24" spans="1:24"/>
    <row customHeight="1" ht="12.75" r="130" s="24" spans="1:24"/>
    <row customHeight="1" ht="12.75" r="131" s="24" spans="1:24"/>
    <row customHeight="1" ht="12.75" r="132" s="24" spans="1:24"/>
    <row customHeight="1" ht="12.75" r="133" s="24" spans="1:24"/>
    <row customHeight="1" ht="12.75" r="134" s="24" spans="1:24"/>
    <row customHeight="1" ht="12.75" r="135" s="24" spans="1:24"/>
    <row customHeight="1" ht="12.75" r="136" s="24" spans="1:24"/>
    <row customHeight="1" ht="12.75" r="137" s="24" spans="1:24"/>
    <row customHeight="1" ht="12.75" r="138" s="24" spans="1:24"/>
    <row customHeight="1" ht="12.75" r="139" s="24" spans="1:24"/>
    <row customHeight="1" ht="12.75" r="140" s="24" spans="1:24"/>
    <row customHeight="1" ht="12.75" r="141" s="24" spans="1:24"/>
    <row customHeight="1" ht="12.75" r="142" s="24" spans="1:24"/>
    <row customHeight="1" ht="12.75" r="143" s="24" spans="1:24"/>
    <row customHeight="1" ht="12.75" r="144" s="24" spans="1:24"/>
    <row customHeight="1" ht="12.75" r="145" s="24" spans="1:24"/>
    <row customHeight="1" ht="12.75" r="146" s="24" spans="1:24"/>
    <row customHeight="1" ht="12.75" r="147" s="24" spans="1:24"/>
    <row customHeight="1" ht="12.75" r="148" s="24" spans="1:24"/>
    <row customHeight="1" ht="12.75" r="149" s="24" spans="1:24"/>
    <row customHeight="1" ht="12.75" r="150" s="24" spans="1:24"/>
    <row customHeight="1" ht="12.75" r="151" s="24" spans="1:24"/>
    <row customHeight="1" ht="12.75" r="152" s="24" spans="1:24"/>
    <row customHeight="1" ht="12.75" r="153" s="24" spans="1:24"/>
    <row customHeight="1" ht="12.75" r="154" s="24" spans="1:24"/>
    <row customHeight="1" ht="12.75" r="155" s="24" spans="1:24"/>
    <row customHeight="1" ht="12.75" r="156" s="24" spans="1:24"/>
    <row customHeight="1" ht="12.75" r="157" s="24" spans="1:24"/>
    <row customHeight="1" ht="12.75" r="158" s="24" spans="1:24"/>
    <row customHeight="1" ht="12.75" r="159" s="24" spans="1:24"/>
    <row customHeight="1" ht="12.75" r="160" s="24" spans="1:24"/>
    <row customHeight="1" ht="12.75" r="161" s="24" spans="1:24"/>
    <row customHeight="1" ht="12.75" r="162" s="24" spans="1:24"/>
    <row customHeight="1" ht="12.75" r="163" s="24" spans="1:24"/>
    <row customHeight="1" ht="12.75" r="164" s="24" spans="1:24"/>
    <row customHeight="1" ht="12.75" r="165" s="24" spans="1:24"/>
    <row customHeight="1" ht="12.75" r="166" s="24" spans="1:24"/>
    <row customHeight="1" ht="12.75" r="167" s="24" spans="1:24"/>
    <row customHeight="1" ht="12.75" r="168" s="24" spans="1:24"/>
    <row customHeight="1" ht="12.75" r="169" s="24" spans="1:24"/>
    <row customHeight="1" ht="12.75" r="170" s="24" spans="1:24"/>
    <row customHeight="1" ht="12.75" r="171" s="24" spans="1:24"/>
    <row customHeight="1" ht="12.75" r="172" s="24" spans="1:24"/>
    <row customHeight="1" ht="12.75" r="173" s="24" spans="1:24"/>
    <row customHeight="1" ht="12.75" r="174" s="24" spans="1:24"/>
    <row customHeight="1" ht="12.75" r="175" s="24" spans="1:24"/>
    <row customHeight="1" ht="12.75" r="176" s="24" spans="1:24"/>
    <row customHeight="1" ht="12.75" r="177" s="24" spans="1:24"/>
    <row customHeight="1" ht="12.75" r="178" s="24" spans="1:24"/>
    <row customHeight="1" ht="12.75" r="179" s="24" spans="1:24"/>
    <row customHeight="1" ht="12.75" r="180" s="24" spans="1:24"/>
    <row customHeight="1" ht="12.75" r="181" s="24" spans="1:24"/>
    <row customHeight="1" ht="12.75" r="182" s="24" spans="1:24"/>
    <row customHeight="1" ht="12.75" r="183" s="24" spans="1:24"/>
    <row customHeight="1" ht="12.75" r="184" s="24" spans="1:24"/>
    <row customHeight="1" ht="12.75" r="185" s="24" spans="1:24"/>
    <row customHeight="1" ht="12.75" r="186" s="24" spans="1:24"/>
    <row customHeight="1" ht="12.75" r="187" s="24" spans="1:24"/>
    <row customHeight="1" ht="12.75" r="188" s="24" spans="1:24"/>
    <row customHeight="1" ht="12.75" r="189" s="24" spans="1:24"/>
    <row customHeight="1" ht="12.75" r="190" s="24" spans="1:24"/>
    <row customHeight="1" ht="12.75" r="191" s="24" spans="1:24"/>
    <row customHeight="1" ht="12.75" r="192" s="24" spans="1:24"/>
    <row customHeight="1" ht="12.75" r="193" s="24" spans="1:24"/>
    <row customHeight="1" ht="12.75" r="194" s="24" spans="1:24"/>
    <row customHeight="1" ht="12.75" r="195" s="24" spans="1:24"/>
    <row customHeight="1" ht="12.75" r="196" s="24" spans="1:24"/>
    <row customHeight="1" ht="12.75" r="197" s="24" spans="1:24"/>
    <row customHeight="1" ht="12.75" r="198" s="24" spans="1:24"/>
    <row customHeight="1" ht="12.75" r="199" s="24" spans="1:24"/>
    <row customHeight="1" ht="12.75" r="200" s="24" spans="1:24"/>
    <row customHeight="1" ht="12.75" r="201" s="24" spans="1:24"/>
    <row customHeight="1" ht="12.75" r="202" s="24" spans="1:24"/>
    <row customHeight="1" ht="12.75" r="203" s="24" spans="1:24"/>
    <row customHeight="1" ht="12.75" r="204" s="24" spans="1:24"/>
    <row customHeight="1" ht="12.75" r="205" s="24" spans="1:24"/>
    <row customHeight="1" ht="12.75" r="206" s="24" spans="1:24"/>
    <row customHeight="1" ht="12.75" r="207" s="24" spans="1:24"/>
    <row customHeight="1" ht="12.75" r="208" s="24" spans="1:24"/>
    <row customHeight="1" ht="12.75" r="209" s="24" spans="1:24"/>
    <row customHeight="1" ht="12.75" r="210" s="24" spans="1:24"/>
    <row customHeight="1" ht="12.75" r="211" s="24" spans="1:24"/>
    <row customHeight="1" ht="12.75" r="212" s="24" spans="1:24"/>
    <row customHeight="1" ht="12.75" r="213" s="24" spans="1:24"/>
    <row customHeight="1" ht="12.75" r="214" s="24" spans="1:24"/>
    <row customHeight="1" ht="12.75" r="215" s="24" spans="1:24"/>
    <row customHeight="1" ht="12.75" r="216" s="24" spans="1:24"/>
    <row customHeight="1" ht="12.75" r="217" s="24" spans="1:24"/>
    <row customHeight="1" ht="12.75" r="218" s="24" spans="1:24"/>
    <row customHeight="1" ht="12.75" r="219" s="24" spans="1:24"/>
    <row customHeight="1" ht="12.75" r="220" s="24" spans="1:24"/>
    <row customHeight="1" ht="12.75" r="221" s="24" spans="1:24"/>
    <row customHeight="1" ht="12.75" r="222" s="24" spans="1:24"/>
    <row customHeight="1" ht="12.75" r="223" s="24" spans="1:24"/>
    <row customHeight="1" ht="12.75" r="224" s="24" spans="1:24"/>
    <row customHeight="1" ht="12.75" r="225" s="24" spans="1:24"/>
    <row customHeight="1" ht="12.75" r="226" s="24" spans="1:24"/>
    <row customHeight="1" ht="12.75" r="227" s="24" spans="1:24"/>
    <row customHeight="1" ht="12.75" r="228" s="24" spans="1:24"/>
    <row customHeight="1" ht="12.75" r="229" s="24" spans="1:24"/>
    <row customHeight="1" ht="12.75" r="230" s="24" spans="1:24"/>
    <row customHeight="1" ht="12.75" r="231" s="24" spans="1:24"/>
    <row customHeight="1" ht="12.75" r="232" s="24" spans="1:24"/>
    <row customHeight="1" ht="12.75" r="233" s="24" spans="1:24"/>
    <row customHeight="1" ht="12.75" r="234" s="24" spans="1:24"/>
    <row customHeight="1" ht="12.75" r="235" s="24" spans="1:24"/>
    <row customHeight="1" ht="12.75" r="236" s="24" spans="1:24"/>
    <row customHeight="1" ht="12.75" r="237" s="24" spans="1:24"/>
    <row customHeight="1" ht="12.75" r="238" s="24" spans="1:24"/>
    <row customHeight="1" ht="12.75" r="239" s="24" spans="1:24"/>
    <row customHeight="1" ht="12.75" r="240" s="24" spans="1:24"/>
    <row customHeight="1" ht="12.75" r="241" s="24" spans="1:24"/>
    <row customHeight="1" ht="12.75" r="242" s="24" spans="1:24"/>
    <row customHeight="1" ht="12.75" r="243" s="24" spans="1:24"/>
    <row customHeight="1" ht="12.75" r="244" s="24" spans="1:24"/>
    <row customHeight="1" ht="12.75" r="245" s="24" spans="1:24"/>
    <row customHeight="1" ht="12.75" r="246" s="24" spans="1:24"/>
    <row customHeight="1" ht="12.75" r="247" s="24" spans="1:24"/>
    <row customHeight="1" ht="12.75" r="248" s="24" spans="1:24"/>
    <row customHeight="1" ht="12.75" r="249" s="24" spans="1:24"/>
    <row customHeight="1" ht="12.75" r="250" s="24" spans="1:24"/>
    <row customHeight="1" ht="12.75" r="251" s="24" spans="1:24"/>
    <row customHeight="1" ht="12.75" r="252" s="24" spans="1:24"/>
    <row customHeight="1" ht="12.75" r="253" s="24" spans="1:24"/>
    <row customHeight="1" ht="12.75" r="254" s="24" spans="1:24"/>
    <row customHeight="1" ht="12.75" r="255" s="24" spans="1:24"/>
    <row customHeight="1" ht="12.75" r="256" s="24" spans="1:24"/>
    <row customHeight="1" ht="12.75" r="257" s="24" spans="1:24"/>
    <row customHeight="1" ht="12.75" r="258" s="24" spans="1:24"/>
    <row customHeight="1" ht="12.75" r="259" s="24" spans="1:24"/>
    <row customHeight="1" ht="12.75" r="260" s="24" spans="1:24"/>
    <row customHeight="1" ht="12.75" r="261" s="24" spans="1:24"/>
    <row customHeight="1" ht="12.75" r="262" s="24" spans="1:24"/>
    <row customHeight="1" ht="12.75" r="263" s="24" spans="1:24"/>
    <row customHeight="1" ht="12.75" r="264" s="24" spans="1:24"/>
    <row customHeight="1" ht="12.75" r="265" s="24" spans="1:24"/>
    <row customHeight="1" ht="12.75" r="266" s="24" spans="1:24"/>
    <row customHeight="1" ht="12.75" r="267" s="24" spans="1:24"/>
    <row customHeight="1" ht="12.75" r="268" s="24" spans="1:24"/>
    <row customHeight="1" ht="12.75" r="269" s="24" spans="1:24"/>
    <row customHeight="1" ht="12.75" r="270" s="24" spans="1:24"/>
    <row customHeight="1" ht="12.75" r="271" s="24" spans="1:24"/>
    <row customHeight="1" ht="12.75" r="272" s="24" spans="1:24"/>
    <row customHeight="1" ht="12.75" r="273" s="24" spans="1:24"/>
    <row customHeight="1" ht="12.75" r="274" s="24" spans="1:24"/>
    <row customHeight="1" ht="12.75" r="275" s="24" spans="1:24"/>
    <row customHeight="1" ht="12.75" r="276" s="24" spans="1:24"/>
    <row customHeight="1" ht="12.75" r="277" s="24" spans="1:24"/>
    <row customHeight="1" ht="12.75" r="278" s="24" spans="1:24"/>
    <row customHeight="1" ht="12.75" r="279" s="24" spans="1:24"/>
    <row customHeight="1" ht="12.75" r="280" s="24" spans="1:24"/>
    <row customHeight="1" ht="12.75" r="281" s="24" spans="1:24"/>
    <row customHeight="1" ht="12.75" r="282" s="24" spans="1:24"/>
    <row customHeight="1" ht="12.75" r="283" s="24" spans="1:24"/>
    <row customHeight="1" ht="12.75" r="284" s="24" spans="1:24"/>
    <row customHeight="1" ht="12.75" r="285" s="24" spans="1:24"/>
    <row customHeight="1" ht="12.75" r="286" s="24" spans="1:24"/>
    <row customHeight="1" ht="12.75" r="287" s="24" spans="1:24"/>
    <row customHeight="1" ht="12.75" r="288" s="24" spans="1:24"/>
    <row customHeight="1" ht="12.75" r="289" s="24" spans="1:24"/>
    <row customHeight="1" ht="12.75" r="290" s="24" spans="1:24"/>
    <row customHeight="1" ht="12.75" r="291" s="24" spans="1:24"/>
    <row customHeight="1" ht="12.75" r="292" s="24" spans="1:24"/>
    <row customHeight="1" ht="12.75" r="293" s="24" spans="1:24"/>
    <row customHeight="1" ht="12.75" r="294" s="24" spans="1:24"/>
    <row customHeight="1" ht="12.75" r="295" s="24" spans="1:24"/>
    <row customHeight="1" ht="12.75" r="296" s="24" spans="1:24"/>
    <row customHeight="1" ht="12.75" r="297" s="24" spans="1:24"/>
    <row customHeight="1" ht="12.75" r="298" s="24" spans="1:24"/>
    <row customHeight="1" ht="12.75" r="299" s="24" spans="1:24"/>
    <row customHeight="1" ht="12.75" r="300" s="24" spans="1:24"/>
    <row customHeight="1" ht="12.75" r="301" s="24" spans="1:24"/>
    <row customHeight="1" ht="12.75" r="302" s="24" spans="1:24"/>
    <row customHeight="1" ht="12.75" r="303" s="24" spans="1:24"/>
    <row customHeight="1" ht="12.75" r="304" s="24" spans="1:24"/>
    <row customHeight="1" ht="12.75" r="305" s="24" spans="1:24"/>
    <row customHeight="1" ht="12.75" r="306" s="24" spans="1:24"/>
    <row customHeight="1" ht="12.75" r="307" s="24" spans="1:24"/>
    <row customHeight="1" ht="12.75" r="308" s="24" spans="1:24"/>
    <row customHeight="1" ht="12.75" r="309" s="24" spans="1:24"/>
    <row customHeight="1" ht="12.75" r="310" s="24" spans="1:24"/>
    <row customHeight="1" ht="12.75" r="311" s="24" spans="1:24"/>
    <row customHeight="1" ht="12.75" r="312" s="24" spans="1:24"/>
    <row customHeight="1" ht="12.75" r="313" s="24" spans="1:24"/>
    <row customHeight="1" ht="12.75" r="314" s="24" spans="1:24"/>
    <row customHeight="1" ht="12.75" r="315" s="24" spans="1:24"/>
    <row customHeight="1" ht="12.75" r="316" s="24" spans="1:24"/>
    <row customHeight="1" ht="12.75" r="317" s="24" spans="1:24"/>
    <row customHeight="1" ht="12.75" r="318" s="24" spans="1:24"/>
    <row customHeight="1" ht="12.75" r="319" s="24" spans="1:24"/>
    <row customHeight="1" ht="12.75" r="320" s="24" spans="1:24"/>
    <row customHeight="1" ht="12.75" r="321" s="24" spans="1:24"/>
    <row customHeight="1" ht="12.75" r="322" s="24" spans="1:24"/>
    <row customHeight="1" ht="12.75" r="323" s="24" spans="1:24"/>
    <row customHeight="1" ht="12.75" r="324" s="24" spans="1:24"/>
    <row customHeight="1" ht="12.75" r="325" s="24" spans="1:24"/>
    <row customHeight="1" ht="12.75" r="326" s="24" spans="1:24"/>
    <row customHeight="1" ht="12.75" r="327" s="24" spans="1:24"/>
    <row customHeight="1" ht="12.75" r="328" s="24" spans="1:24"/>
    <row customHeight="1" ht="12.75" r="329" s="24" spans="1:24"/>
    <row customHeight="1" ht="12.75" r="330" s="24" spans="1:24"/>
    <row customHeight="1" ht="12.75" r="331" s="24" spans="1:24"/>
    <row customHeight="1" ht="12.75" r="332" s="24" spans="1:24"/>
    <row customHeight="1" ht="12.75" r="333" s="24" spans="1:24"/>
    <row customHeight="1" ht="12.75" r="334" s="24" spans="1:24"/>
    <row customHeight="1" ht="12.75" r="335" s="24" spans="1:24"/>
    <row customHeight="1" ht="12.75" r="336" s="24" spans="1:24"/>
    <row customHeight="1" ht="12.75" r="337" s="24" spans="1:24"/>
    <row customHeight="1" ht="12.75" r="338" s="24" spans="1:24"/>
    <row customHeight="1" ht="12.75" r="339" s="24" spans="1:24"/>
    <row customHeight="1" ht="12.75" r="340" s="24" spans="1:24"/>
    <row customHeight="1" ht="12.75" r="341" s="24" spans="1:24"/>
    <row customHeight="1" ht="12.75" r="342" s="24" spans="1:24"/>
    <row customHeight="1" ht="12.75" r="343" s="24" spans="1:24"/>
    <row customHeight="1" ht="12.75" r="344" s="24" spans="1:24"/>
    <row customHeight="1" ht="12.75" r="345" s="24" spans="1:24"/>
    <row customHeight="1" ht="12.75" r="346" s="24" spans="1:24"/>
    <row customHeight="1" ht="12.75" r="347" s="24" spans="1:24"/>
    <row customHeight="1" ht="12.75" r="348" s="24" spans="1:24"/>
    <row customHeight="1" ht="12.75" r="349" s="24" spans="1:24"/>
    <row customHeight="1" ht="12.75" r="350" s="24" spans="1:24"/>
    <row customHeight="1" ht="12.75" r="351" s="24" spans="1:24"/>
    <row customHeight="1" ht="12.75" r="352" s="24" spans="1:24"/>
    <row customHeight="1" ht="12.75" r="353" s="24" spans="1:24"/>
    <row customHeight="1" ht="12.75" r="354" s="24" spans="1:24"/>
    <row customHeight="1" ht="12.75" r="355" s="24" spans="1:24"/>
    <row customHeight="1" ht="12.75" r="356" s="24" spans="1:24"/>
    <row customHeight="1" ht="12.75" r="357" s="24" spans="1:24"/>
    <row customHeight="1" ht="12.75" r="358" s="24" spans="1:24"/>
    <row customHeight="1" ht="12.75" r="359" s="24" spans="1:24"/>
    <row customHeight="1" ht="12.75" r="360" s="24" spans="1:24"/>
    <row customHeight="1" ht="12.75" r="361" s="24" spans="1:24"/>
    <row customHeight="1" ht="12.75" r="362" s="24" spans="1:24"/>
    <row customHeight="1" ht="12.75" r="363" s="24" spans="1:24"/>
    <row customHeight="1" ht="12.75" r="364" s="24" spans="1:24"/>
    <row customHeight="1" ht="12.75" r="365" s="24" spans="1:24"/>
    <row customHeight="1" ht="12.75" r="366" s="24" spans="1:24"/>
    <row customHeight="1" ht="12.75" r="367" s="24" spans="1:24"/>
    <row customHeight="1" ht="12.75" r="368" s="24" spans="1:24"/>
    <row customHeight="1" ht="12.75" r="369" s="24" spans="1:24"/>
    <row customHeight="1" ht="12.75" r="370" s="24" spans="1:24"/>
    <row customHeight="1" ht="12.75" r="371" s="24" spans="1:24"/>
    <row customHeight="1" ht="12.75" r="372" s="24" spans="1:24"/>
    <row customHeight="1" ht="12.75" r="373" s="24" spans="1:24"/>
    <row customHeight="1" ht="12.75" r="374" s="24" spans="1:24"/>
    <row customHeight="1" ht="12.75" r="375" s="24" spans="1:24"/>
    <row customHeight="1" ht="12.75" r="376" s="24" spans="1:24"/>
    <row customHeight="1" ht="12.75" r="377" s="24" spans="1:24"/>
    <row customHeight="1" ht="12.75" r="378" s="24" spans="1:24"/>
    <row customHeight="1" ht="12.75" r="379" s="24" spans="1:24"/>
    <row customHeight="1" ht="12.75" r="380" s="24" spans="1:24"/>
    <row customHeight="1" ht="12.75" r="381" s="24" spans="1:24"/>
    <row customHeight="1" ht="12.75" r="382" s="24" spans="1:24"/>
    <row customHeight="1" ht="12.75" r="383" s="24" spans="1:24"/>
    <row customHeight="1" ht="12.75" r="384" s="24" spans="1:24"/>
    <row customHeight="1" ht="12.75" r="385" s="24" spans="1:24"/>
    <row customHeight="1" ht="12.75" r="386" s="24" spans="1:24"/>
    <row customHeight="1" ht="12.75" r="387" s="24" spans="1:24"/>
    <row customHeight="1" ht="12.75" r="388" s="24" spans="1:24"/>
    <row customHeight="1" ht="12.75" r="389" s="24" spans="1:24"/>
    <row customHeight="1" ht="12.75" r="390" s="24" spans="1:24"/>
    <row customHeight="1" ht="12.75" r="391" s="24" spans="1:24"/>
    <row customHeight="1" ht="12.75" r="392" s="24" spans="1:24"/>
    <row customHeight="1" ht="12.75" r="393" s="24" spans="1:24"/>
    <row customHeight="1" ht="12.75" r="394" s="24" spans="1:24"/>
    <row customHeight="1" ht="12.75" r="395" s="24" spans="1:24"/>
    <row customHeight="1" ht="12.75" r="396" s="24" spans="1:24"/>
    <row customHeight="1" ht="12.75" r="397" s="24" spans="1:24"/>
    <row customHeight="1" ht="12.75" r="398" s="24" spans="1:24"/>
    <row customHeight="1" ht="12.75" r="399" s="24" spans="1:24"/>
    <row customHeight="1" ht="12.75" r="400" s="24" spans="1:24"/>
    <row customHeight="1" ht="12.75" r="401" s="24" spans="1:24"/>
    <row customHeight="1" ht="12.75" r="402" s="24" spans="1:24"/>
    <row customHeight="1" ht="12.75" r="403" s="24" spans="1:24"/>
    <row customHeight="1" ht="12.75" r="404" s="24" spans="1:24"/>
    <row customHeight="1" ht="12.75" r="405" s="24" spans="1:24"/>
    <row customHeight="1" ht="12.75" r="406" s="24" spans="1:24"/>
    <row customHeight="1" ht="12.75" r="407" s="24" spans="1:24"/>
    <row customHeight="1" ht="12.75" r="408" s="24" spans="1:24"/>
    <row customHeight="1" ht="12.75" r="409" s="24" spans="1:24"/>
    <row customHeight="1" ht="12.75" r="410" s="24" spans="1:24"/>
    <row customHeight="1" ht="12.75" r="411" s="24" spans="1:24"/>
    <row customHeight="1" ht="12.75" r="412" s="24" spans="1:24"/>
    <row customHeight="1" ht="12.75" r="413" s="24" spans="1:24"/>
    <row customHeight="1" ht="12.75" r="414" s="24" spans="1:24"/>
    <row customHeight="1" ht="12.75" r="415" s="24" spans="1:24"/>
    <row customHeight="1" ht="12.75" r="416" s="24" spans="1:24"/>
    <row customHeight="1" ht="12.75" r="417" s="24" spans="1:24"/>
    <row customHeight="1" ht="12.75" r="418" s="24" spans="1:24"/>
    <row customHeight="1" ht="12.75" r="419" s="24" spans="1:24"/>
    <row customHeight="1" ht="12.75" r="420" s="24" spans="1:24"/>
    <row customHeight="1" ht="12.75" r="421" s="24" spans="1:24"/>
    <row customHeight="1" ht="12.75" r="422" s="24" spans="1:24"/>
    <row customHeight="1" ht="12.75" r="423" s="24" spans="1:24"/>
    <row customHeight="1" ht="12.75" r="424" s="24" spans="1:24"/>
    <row customHeight="1" ht="12.75" r="425" s="24" spans="1:24"/>
    <row customHeight="1" ht="12.75" r="426" s="24" spans="1:24"/>
    <row customHeight="1" ht="12.75" r="427" s="24" spans="1:24"/>
    <row customHeight="1" ht="12.75" r="428" s="24" spans="1:24"/>
    <row customHeight="1" ht="12.75" r="429" s="24" spans="1:24"/>
    <row customHeight="1" ht="12.75" r="430" s="24" spans="1:24"/>
    <row customHeight="1" ht="12.75" r="431" s="24" spans="1:24"/>
    <row customHeight="1" ht="12.75" r="432" s="24" spans="1:24"/>
    <row customHeight="1" ht="12.75" r="433" s="24" spans="1:24"/>
    <row customHeight="1" ht="12.75" r="434" s="24" spans="1:24"/>
    <row customHeight="1" ht="12.75" r="435" s="24" spans="1:24"/>
    <row customHeight="1" ht="12.75" r="436" s="24" spans="1:24"/>
    <row customHeight="1" ht="12.75" r="437" s="24" spans="1:24"/>
    <row customHeight="1" ht="12.75" r="438" s="24" spans="1:24"/>
    <row customHeight="1" ht="12.75" r="439" s="24" spans="1:24"/>
    <row customHeight="1" ht="12.75" r="440" s="24" spans="1:24"/>
    <row customHeight="1" ht="12.75" r="441" s="24" spans="1:24"/>
    <row customHeight="1" ht="12.75" r="442" s="24" spans="1:24"/>
    <row customHeight="1" ht="12.75" r="443" s="24" spans="1:24"/>
    <row customHeight="1" ht="12.75" r="444" s="24" spans="1:24"/>
    <row customHeight="1" ht="12.75" r="445" s="24" spans="1:24"/>
    <row customHeight="1" ht="12.75" r="446" s="24" spans="1:24"/>
    <row customHeight="1" ht="12.75" r="447" s="24" spans="1:24"/>
    <row customHeight="1" ht="12.75" r="448" s="24" spans="1:24"/>
    <row customHeight="1" ht="12.75" r="449" s="24" spans="1:24"/>
    <row customHeight="1" ht="12.75" r="450" s="24" spans="1:24"/>
    <row customHeight="1" ht="12.75" r="451" s="24" spans="1:24"/>
    <row customHeight="1" ht="12.75" r="452" s="24" spans="1:24"/>
    <row customHeight="1" ht="12.75" r="453" s="24" spans="1:24"/>
    <row customHeight="1" ht="12.75" r="454" s="24" spans="1:24"/>
    <row customHeight="1" ht="12.75" r="455" s="24" spans="1:24"/>
    <row customHeight="1" ht="12.75" r="456" s="24" spans="1:24"/>
    <row customHeight="1" ht="12.75" r="457" s="24" spans="1:24"/>
    <row customHeight="1" ht="12.75" r="458" s="24" spans="1:24"/>
    <row customHeight="1" ht="12.75" r="459" s="24" spans="1:24"/>
    <row customHeight="1" ht="12.75" r="460" s="24" spans="1:24"/>
    <row customHeight="1" ht="12.75" r="461" s="24" spans="1:24"/>
    <row customHeight="1" ht="12.75" r="462" s="24" spans="1:24"/>
    <row customHeight="1" ht="12.75" r="463" s="24" spans="1:24"/>
    <row customHeight="1" ht="12.75" r="464" s="24" spans="1:24"/>
    <row customHeight="1" ht="12.75" r="465" s="24" spans="1:24"/>
    <row customHeight="1" ht="12.75" r="466" s="24" spans="1:24"/>
    <row customHeight="1" ht="12.75" r="467" s="24" spans="1:24"/>
    <row customHeight="1" ht="12.75" r="468" s="24" spans="1:24"/>
    <row customHeight="1" ht="12.75" r="469" s="24" spans="1:24"/>
    <row customHeight="1" ht="12.75" r="470" s="24" spans="1:24"/>
    <row customHeight="1" ht="12.75" r="471" s="24" spans="1:24"/>
    <row customHeight="1" ht="12.75" r="472" s="24" spans="1:24"/>
    <row customHeight="1" ht="12.75" r="473" s="24" spans="1:24"/>
    <row customHeight="1" ht="12.75" r="474" s="24" spans="1:24"/>
    <row customHeight="1" ht="12.75" r="475" s="24" spans="1:24"/>
    <row customHeight="1" ht="12.75" r="476" s="24" spans="1:24"/>
    <row customHeight="1" ht="12.75" r="477" s="24" spans="1:24"/>
    <row customHeight="1" ht="12.75" r="478" s="24" spans="1:24"/>
    <row customHeight="1" ht="12.75" r="479" s="24" spans="1:24"/>
    <row customHeight="1" ht="12.75" r="480" s="24" spans="1:24"/>
    <row customHeight="1" ht="12.75" r="481" s="24" spans="1:24"/>
    <row customHeight="1" ht="12.75" r="482" s="24" spans="1:24"/>
    <row customHeight="1" ht="12.75" r="483" s="24" spans="1:24"/>
    <row customHeight="1" ht="12.75" r="484" s="24" spans="1:24"/>
    <row customHeight="1" ht="12.75" r="485" s="24" spans="1:24"/>
    <row customHeight="1" ht="12.75" r="486" s="24" spans="1:24"/>
    <row customHeight="1" ht="12.75" r="487" s="24" spans="1:24"/>
    <row customHeight="1" ht="12.75" r="488" s="24" spans="1:24"/>
    <row customHeight="1" ht="12.75" r="489" s="24" spans="1:24"/>
    <row customHeight="1" ht="12.75" r="490" s="24" spans="1:24"/>
    <row customHeight="1" ht="12.75" r="491" s="24" spans="1:24"/>
    <row customHeight="1" ht="12.75" r="492" s="24" spans="1:24"/>
    <row customHeight="1" ht="12.75" r="493" s="24" spans="1:24"/>
    <row customHeight="1" ht="12.75" r="494" s="24" spans="1:24"/>
    <row customHeight="1" ht="12.75" r="495" s="24" spans="1:24"/>
    <row customHeight="1" ht="12.75" r="496" s="24" spans="1:24"/>
    <row customHeight="1" ht="12.75" r="497" s="24" spans="1:24"/>
    <row customHeight="1" ht="12.75" r="498" s="24" spans="1:24"/>
    <row customHeight="1" ht="12.75" r="499" s="24" spans="1:24"/>
    <row customHeight="1" ht="12.75" r="500" s="24" spans="1:24"/>
    <row customHeight="1" ht="12.75" r="501" s="24" spans="1:24"/>
    <row customHeight="1" ht="12.75" r="502" s="24" spans="1:24"/>
    <row customHeight="1" ht="12.75" r="503" s="24" spans="1:24"/>
    <row customHeight="1" ht="12.75" r="504" s="24" spans="1:24"/>
    <row customHeight="1" ht="12.75" r="505" s="24" spans="1:24"/>
    <row customHeight="1" ht="12.75" r="506" s="24" spans="1:24"/>
    <row customHeight="1" ht="12.75" r="507" s="24" spans="1:24"/>
    <row customHeight="1" ht="12.75" r="508" s="24" spans="1:24"/>
    <row customHeight="1" ht="12.75" r="509" s="24" spans="1:24"/>
    <row customHeight="1" ht="12.75" r="510" s="24" spans="1:24"/>
    <row customHeight="1" ht="12.75" r="511" s="24" spans="1:24"/>
    <row customHeight="1" ht="12.75" r="512" s="24" spans="1:24"/>
    <row customHeight="1" ht="12.75" r="513" s="24" spans="1:24"/>
    <row customHeight="1" ht="12.75" r="514" s="24" spans="1:24"/>
    <row customHeight="1" ht="12.75" r="515" s="24" spans="1:24"/>
    <row customHeight="1" ht="12.75" r="516" s="24" spans="1:24"/>
    <row customHeight="1" ht="12.75" r="517" s="24" spans="1:24"/>
    <row customHeight="1" ht="12.75" r="518" s="24" spans="1:24"/>
    <row customHeight="1" ht="12.75" r="519" s="24" spans="1:24"/>
    <row customHeight="1" ht="12.75" r="520" s="24" spans="1:24"/>
    <row customHeight="1" ht="12.75" r="521" s="24" spans="1:24"/>
    <row customHeight="1" ht="12.75" r="522" s="24" spans="1:24"/>
    <row customHeight="1" ht="12.75" r="523" s="24" spans="1:24"/>
    <row customHeight="1" ht="12.75" r="524" s="24" spans="1:24"/>
    <row customHeight="1" ht="12.75" r="525" s="24" spans="1:24"/>
    <row customHeight="1" ht="12.75" r="526" s="24" spans="1:24"/>
    <row customHeight="1" ht="12.75" r="527" s="24" spans="1:24"/>
    <row customHeight="1" ht="12.75" r="528" s="24" spans="1:24"/>
    <row customHeight="1" ht="12.75" r="529" s="24" spans="1:24"/>
    <row customHeight="1" ht="12.75" r="530" s="24" spans="1:24"/>
    <row customHeight="1" ht="12.75" r="531" s="24" spans="1:24"/>
    <row customHeight="1" ht="12.75" r="532" s="24" spans="1:24"/>
    <row customHeight="1" ht="12.75" r="533" s="24" spans="1:24"/>
    <row customHeight="1" ht="12.75" r="534" s="24" spans="1:24"/>
    <row customHeight="1" ht="12.75" r="535" s="24" spans="1:24"/>
    <row customHeight="1" ht="12.75" r="536" s="24" spans="1:24"/>
    <row customHeight="1" ht="12.75" r="537" s="24" spans="1:24"/>
    <row customHeight="1" ht="12.75" r="538" s="24" spans="1:24"/>
    <row customHeight="1" ht="12.75" r="539" s="24" spans="1:24"/>
    <row customHeight="1" ht="12.75" r="540" s="24" spans="1:24"/>
    <row customHeight="1" ht="12.75" r="541" s="24" spans="1:24"/>
    <row customHeight="1" ht="12.75" r="542" s="24" spans="1:24"/>
    <row customHeight="1" ht="12.75" r="543" s="24" spans="1:24"/>
    <row customHeight="1" ht="12.75" r="544" s="24" spans="1:24"/>
    <row customHeight="1" ht="12.75" r="545" s="24" spans="1:24"/>
    <row customHeight="1" ht="12.75" r="546" s="24" spans="1:24"/>
    <row customHeight="1" ht="12.75" r="547" s="24" spans="1:24"/>
    <row customHeight="1" ht="12.75" r="548" s="24" spans="1:24"/>
    <row customHeight="1" ht="12.75" r="549" s="24" spans="1:24"/>
    <row customHeight="1" ht="12.75" r="550" s="24" spans="1:24"/>
    <row customHeight="1" ht="12.75" r="551" s="24" spans="1:24"/>
    <row customHeight="1" ht="12.75" r="552" s="24" spans="1:24"/>
    <row customHeight="1" ht="12.75" r="553" s="24" spans="1:24"/>
    <row customHeight="1" ht="12.75" r="554" s="24" spans="1:24"/>
    <row customHeight="1" ht="12.75" r="555" s="24" spans="1:24"/>
    <row customHeight="1" ht="12.75" r="556" s="24" spans="1:24"/>
    <row customHeight="1" ht="12.75" r="557" s="24" spans="1:24"/>
    <row customHeight="1" ht="12.75" r="558" s="24" spans="1:24"/>
    <row customHeight="1" ht="12.75" r="559" s="24" spans="1:24"/>
    <row customHeight="1" ht="12.75" r="560" s="24" spans="1:24"/>
    <row customHeight="1" ht="12.75" r="561" s="24" spans="1:24"/>
    <row customHeight="1" ht="12.75" r="562" s="24" spans="1:24"/>
    <row customHeight="1" ht="12.75" r="563" s="24" spans="1:24"/>
    <row customHeight="1" ht="12.75" r="564" s="24" spans="1:24"/>
    <row customHeight="1" ht="12.75" r="565" s="24" spans="1:24"/>
    <row customHeight="1" ht="12.75" r="566" s="24" spans="1:24"/>
    <row customHeight="1" ht="12.75" r="567" s="24" spans="1:24"/>
    <row customHeight="1" ht="12.75" r="568" s="24" spans="1:24"/>
    <row customHeight="1" ht="12.75" r="569" s="24" spans="1:24"/>
    <row customHeight="1" ht="12.75" r="570" s="24" spans="1:24"/>
    <row customHeight="1" ht="12.75" r="571" s="24" spans="1:24"/>
    <row customHeight="1" ht="12.75" r="572" s="24" spans="1:24"/>
    <row customHeight="1" ht="12.75" r="573" s="24" spans="1:24"/>
    <row customHeight="1" ht="12.75" r="574" s="24" spans="1:24"/>
    <row customHeight="1" ht="12.75" r="575" s="24" spans="1:24"/>
    <row customHeight="1" ht="12.75" r="576" s="24" spans="1:24"/>
    <row customHeight="1" ht="12.75" r="577" s="24" spans="1:24"/>
    <row customHeight="1" ht="12.75" r="578" s="24" spans="1:24"/>
    <row customHeight="1" ht="12.75" r="579" s="24" spans="1:24"/>
    <row customHeight="1" ht="12.75" r="580" s="24" spans="1:24"/>
    <row customHeight="1" ht="12.75" r="581" s="24" spans="1:24"/>
    <row customHeight="1" ht="12.75" r="582" s="24" spans="1:24"/>
    <row customHeight="1" ht="12.75" r="583" s="24" spans="1:24"/>
    <row customHeight="1" ht="12.75" r="584" s="24" spans="1:24"/>
    <row customHeight="1" ht="12.75" r="585" s="24" spans="1:24"/>
    <row customHeight="1" ht="12.75" r="586" s="24" spans="1:24"/>
    <row customHeight="1" ht="12.75" r="587" s="24" spans="1:24"/>
    <row customHeight="1" ht="12.75" r="588" s="24" spans="1:24"/>
    <row customHeight="1" ht="12.75" r="589" s="24" spans="1:24"/>
    <row customHeight="1" ht="12.75" r="590" s="24" spans="1:24"/>
    <row customHeight="1" ht="12.75" r="591" s="24" spans="1:24"/>
    <row customHeight="1" ht="12.75" r="592" s="24" spans="1:24"/>
    <row customHeight="1" ht="12.75" r="593" s="24" spans="1:24"/>
    <row customHeight="1" ht="12.75" r="594" s="24" spans="1:24"/>
    <row customHeight="1" ht="12.75" r="595" s="24" spans="1:24"/>
    <row customHeight="1" ht="12.75" r="596" s="24" spans="1:24"/>
    <row customHeight="1" ht="12.75" r="597" s="24" spans="1:24"/>
    <row customHeight="1" ht="12.75" r="598" s="24" spans="1:24"/>
    <row customHeight="1" ht="12.75" r="599" s="24" spans="1:24"/>
    <row customHeight="1" ht="12.75" r="600" s="24" spans="1:24"/>
    <row customHeight="1" ht="12.75" r="601" s="24" spans="1:24"/>
    <row customHeight="1" ht="12.75" r="602" s="24" spans="1:24"/>
    <row customHeight="1" ht="12.75" r="603" s="24" spans="1:24"/>
    <row customHeight="1" ht="12.75" r="604" s="24" spans="1:24"/>
    <row customHeight="1" ht="12.75" r="605" s="24" spans="1:24"/>
    <row customHeight="1" ht="12.75" r="606" s="24" spans="1:24"/>
    <row customHeight="1" ht="12.75" r="607" s="24" spans="1:24"/>
    <row customHeight="1" ht="12.75" r="608" s="24" spans="1:24"/>
    <row customHeight="1" ht="12.75" r="609" s="24" spans="1:24"/>
    <row customHeight="1" ht="12.75" r="610" s="24" spans="1:24"/>
    <row customHeight="1" ht="12.75" r="611" s="24" spans="1:24"/>
    <row customHeight="1" ht="12.75" r="612" s="24" spans="1:24"/>
    <row customHeight="1" ht="12.75" r="613" s="24" spans="1:24"/>
    <row customHeight="1" ht="12.75" r="614" s="24" spans="1:24"/>
    <row customHeight="1" ht="12.75" r="615" s="24" spans="1:24"/>
    <row customHeight="1" ht="12.75" r="616" s="24" spans="1:24"/>
    <row customHeight="1" ht="12.75" r="617" s="24" spans="1:24"/>
    <row customHeight="1" ht="12.75" r="618" s="24" spans="1:24"/>
    <row customHeight="1" ht="12.75" r="619" s="24" spans="1:24"/>
    <row customHeight="1" ht="12.75" r="620" s="24" spans="1:24"/>
    <row customHeight="1" ht="12.75" r="621" s="24" spans="1:24"/>
    <row customHeight="1" ht="12.75" r="622" s="24" spans="1:24"/>
    <row customHeight="1" ht="12.75" r="623" s="24" spans="1:24"/>
    <row customHeight="1" ht="12.75" r="624" s="24" spans="1:24"/>
    <row customHeight="1" ht="12.75" r="625" s="24" spans="1:24"/>
    <row customHeight="1" ht="12.75" r="626" s="24" spans="1:24"/>
    <row customHeight="1" ht="12.75" r="627" s="24" spans="1:24"/>
    <row customHeight="1" ht="12.75" r="628" s="24" spans="1:24"/>
    <row customHeight="1" ht="12.75" r="629" s="24" spans="1:24"/>
    <row customHeight="1" ht="12.75" r="630" s="24" spans="1:24"/>
    <row customHeight="1" ht="12.75" r="631" s="24" spans="1:24"/>
    <row customHeight="1" ht="12.75" r="632" s="24" spans="1:24"/>
    <row customHeight="1" ht="12.75" r="633" s="24" spans="1:24"/>
    <row customHeight="1" ht="12.75" r="634" s="24" spans="1:24"/>
    <row customHeight="1" ht="12.75" r="635" s="24" spans="1:24"/>
    <row customHeight="1" ht="12.75" r="636" s="24" spans="1:24"/>
    <row customHeight="1" ht="12.75" r="637" s="24" spans="1:24"/>
    <row customHeight="1" ht="12.75" r="638" s="24" spans="1:24"/>
    <row customHeight="1" ht="12.75" r="639" s="24" spans="1:24"/>
    <row customHeight="1" ht="12.75" r="640" s="24" spans="1:24"/>
    <row customHeight="1" ht="12.75" r="641" s="24" spans="1:24"/>
    <row customHeight="1" ht="12.75" r="642" s="24" spans="1:24"/>
    <row customHeight="1" ht="12.75" r="643" s="24" spans="1:24"/>
    <row customHeight="1" ht="12.75" r="644" s="24" spans="1:24"/>
    <row customHeight="1" ht="12.75" r="645" s="24" spans="1:24"/>
    <row customHeight="1" ht="12.75" r="646" s="24" spans="1:24"/>
    <row customHeight="1" ht="12.75" r="647" s="24" spans="1:24"/>
    <row customHeight="1" ht="12.75" r="648" s="24" spans="1:24"/>
    <row customHeight="1" ht="12.75" r="649" s="24" spans="1:24"/>
    <row customHeight="1" ht="12.75" r="650" s="24" spans="1:24"/>
    <row customHeight="1" ht="12.75" r="651" s="24" spans="1:24"/>
    <row customHeight="1" ht="12.75" r="652" s="24" spans="1:24"/>
    <row customHeight="1" ht="12.75" r="653" s="24" spans="1:24"/>
    <row customHeight="1" ht="12.75" r="654" s="24" spans="1:24"/>
    <row customHeight="1" ht="12.75" r="655" s="24" spans="1:24"/>
    <row customHeight="1" ht="12.75" r="656" s="24" spans="1:24"/>
    <row customHeight="1" ht="12.75" r="657" s="24" spans="1:24"/>
    <row customHeight="1" ht="12.75" r="658" s="24" spans="1:24"/>
    <row customHeight="1" ht="12.75" r="659" s="24" spans="1:24"/>
    <row customHeight="1" ht="12.75" r="660" s="24" spans="1:24"/>
    <row customHeight="1" ht="12.75" r="661" s="24" spans="1:24"/>
    <row customHeight="1" ht="12.75" r="662" s="24" spans="1:24"/>
    <row customHeight="1" ht="12.75" r="663" s="24" spans="1:24"/>
    <row customHeight="1" ht="12.75" r="664" s="24" spans="1:24"/>
    <row customHeight="1" ht="12.75" r="665" s="24" spans="1:24"/>
    <row customHeight="1" ht="12.75" r="666" s="24" spans="1:24"/>
    <row customHeight="1" ht="12.75" r="667" s="24" spans="1:24"/>
    <row customHeight="1" ht="12.75" r="668" s="24" spans="1:24"/>
    <row customHeight="1" ht="12.75" r="669" s="24" spans="1:24"/>
    <row customHeight="1" ht="12.75" r="670" s="24" spans="1:24"/>
    <row customHeight="1" ht="12.75" r="671" s="24" spans="1:24"/>
    <row customHeight="1" ht="12.75" r="672" s="24" spans="1:24"/>
    <row customHeight="1" ht="12.75" r="673" s="24" spans="1:24"/>
    <row customHeight="1" ht="12.75" r="674" s="24" spans="1:24"/>
    <row customHeight="1" ht="12.75" r="675" s="24" spans="1:24"/>
    <row customHeight="1" ht="12.75" r="676" s="24" spans="1:24"/>
    <row customHeight="1" ht="12.75" r="677" s="24" spans="1:24"/>
    <row customHeight="1" ht="12.75" r="678" s="24" spans="1:24"/>
    <row customHeight="1" ht="12.75" r="679" s="24" spans="1:24"/>
    <row customHeight="1" ht="12.75" r="680" s="24" spans="1:24"/>
    <row customHeight="1" ht="12.75" r="681" s="24" spans="1:24"/>
    <row customHeight="1" ht="12.75" r="682" s="24" spans="1:24"/>
    <row customHeight="1" ht="12.75" r="683" s="24" spans="1:24"/>
    <row customHeight="1" ht="12.75" r="684" s="24" spans="1:24"/>
    <row customHeight="1" ht="12.75" r="685" s="24" spans="1:24"/>
    <row customHeight="1" ht="12.75" r="686" s="24" spans="1:24"/>
    <row customHeight="1" ht="12.75" r="687" s="24" spans="1:24"/>
    <row customHeight="1" ht="12.75" r="688" s="24" spans="1:24"/>
    <row customHeight="1" ht="12.75" r="689" s="24" spans="1:24"/>
    <row customHeight="1" ht="12.75" r="690" s="24" spans="1:24"/>
    <row customHeight="1" ht="12.75" r="691" s="24" spans="1:24"/>
    <row customHeight="1" ht="12.75" r="692" s="24" spans="1:24"/>
    <row customHeight="1" ht="12.75" r="693" s="24" spans="1:24"/>
    <row customHeight="1" ht="12.75" r="694" s="24" spans="1:24"/>
    <row customHeight="1" ht="12.75" r="695" s="24" spans="1:24"/>
    <row customHeight="1" ht="12.75" r="696" s="24" spans="1:24"/>
    <row customHeight="1" ht="12.75" r="697" s="24" spans="1:24"/>
    <row customHeight="1" ht="12.75" r="698" s="24" spans="1:24"/>
    <row customHeight="1" ht="12.75" r="699" s="24" spans="1:24"/>
    <row customHeight="1" ht="12.75" r="700" s="24" spans="1:24"/>
    <row customHeight="1" ht="12.75" r="701" s="24" spans="1:24"/>
    <row customHeight="1" ht="12.75" r="702" s="24" spans="1:24"/>
    <row customHeight="1" ht="12.75" r="703" s="24" spans="1:24"/>
    <row customHeight="1" ht="12.75" r="704" s="24" spans="1:24"/>
    <row customHeight="1" ht="12.75" r="705" s="24" spans="1:24"/>
    <row customHeight="1" ht="12.75" r="706" s="24" spans="1:24"/>
    <row customHeight="1" ht="12.75" r="707" s="24" spans="1:24"/>
    <row customHeight="1" ht="12.75" r="708" s="24" spans="1:24"/>
    <row customHeight="1" ht="12.75" r="709" s="24" spans="1:24"/>
    <row customHeight="1" ht="12.75" r="710" s="24" spans="1:24"/>
    <row customHeight="1" ht="12.75" r="711" s="24" spans="1:24"/>
    <row customHeight="1" ht="12.75" r="712" s="24" spans="1:24"/>
    <row customHeight="1" ht="12.75" r="713" s="24" spans="1:24"/>
    <row customHeight="1" ht="12.75" r="714" s="24" spans="1:24"/>
    <row customHeight="1" ht="12.75" r="715" s="24" spans="1:24"/>
    <row customHeight="1" ht="12.75" r="716" s="24" spans="1:24"/>
    <row customHeight="1" ht="12.75" r="717" s="24" spans="1:24"/>
    <row customHeight="1" ht="12.75" r="718" s="24" spans="1:24"/>
    <row customHeight="1" ht="12.75" r="719" s="24" spans="1:24"/>
    <row customHeight="1" ht="12.75" r="720" s="24" spans="1:24"/>
    <row customHeight="1" ht="12.75" r="721" s="24" spans="1:24"/>
    <row customHeight="1" ht="12.75" r="722" s="24" spans="1:24"/>
    <row customHeight="1" ht="12.75" r="723" s="24" spans="1:24"/>
    <row customHeight="1" ht="12.75" r="724" s="24" spans="1:24"/>
    <row customHeight="1" ht="12.75" r="725" s="24" spans="1:24"/>
    <row customHeight="1" ht="12.75" r="726" s="24" spans="1:24"/>
    <row customHeight="1" ht="12.75" r="727" s="24" spans="1:24"/>
    <row customHeight="1" ht="12.75" r="728" s="24" spans="1:24"/>
    <row customHeight="1" ht="12.75" r="729" s="24" spans="1:24"/>
    <row customHeight="1" ht="12.75" r="730" s="24" spans="1:24"/>
    <row customHeight="1" ht="12.75" r="731" s="24" spans="1:24"/>
    <row customHeight="1" ht="12.75" r="732" s="24" spans="1:24"/>
    <row customHeight="1" ht="12.75" r="733" s="24" spans="1:24"/>
    <row customHeight="1" ht="12.75" r="734" s="24" spans="1:24"/>
    <row customHeight="1" ht="12.75" r="735" s="24" spans="1:24"/>
    <row customHeight="1" ht="12.75" r="736" s="24" spans="1:24"/>
    <row customHeight="1" ht="12.75" r="737" s="24" spans="1:24"/>
    <row customHeight="1" ht="12.75" r="738" s="24" spans="1:24"/>
    <row customHeight="1" ht="12.75" r="739" s="24" spans="1:24"/>
    <row customHeight="1" ht="12.75" r="740" s="24" spans="1:24"/>
    <row customHeight="1" ht="12.75" r="741" s="24" spans="1:24"/>
    <row customHeight="1" ht="12.75" r="742" s="24" spans="1:24"/>
    <row customHeight="1" ht="12.75" r="743" s="24" spans="1:24"/>
    <row customHeight="1" ht="12.75" r="744" s="24" spans="1:24"/>
    <row customHeight="1" ht="12.75" r="745" s="24" spans="1:24"/>
    <row customHeight="1" ht="12.75" r="746" s="24" spans="1:24"/>
    <row customHeight="1" ht="12.75" r="747" s="24" spans="1:24"/>
    <row customHeight="1" ht="12.75" r="748" s="24" spans="1:24"/>
    <row customHeight="1" ht="12.75" r="749" s="24" spans="1:24"/>
    <row customHeight="1" ht="12.75" r="750" s="24" spans="1:24"/>
    <row customHeight="1" ht="12.75" r="751" s="24" spans="1:24"/>
    <row customHeight="1" ht="12.75" r="752" s="24" spans="1:24"/>
    <row customHeight="1" ht="12.75" r="753" s="24" spans="1:24"/>
    <row customHeight="1" ht="12.75" r="754" s="24" spans="1:24"/>
    <row customHeight="1" ht="12.75" r="755" s="24" spans="1:24"/>
    <row customHeight="1" ht="12.75" r="756" s="24" spans="1:24"/>
    <row customHeight="1" ht="12.75" r="757" s="24" spans="1:24"/>
    <row customHeight="1" ht="12.75" r="758" s="24" spans="1:24"/>
    <row customHeight="1" ht="12.75" r="759" s="24" spans="1:24"/>
    <row customHeight="1" ht="12.75" r="760" s="24" spans="1:24"/>
    <row customHeight="1" ht="12.75" r="761" s="24" spans="1:24"/>
    <row customHeight="1" ht="12.75" r="762" s="24" spans="1:24"/>
    <row customHeight="1" ht="12.75" r="763" s="24" spans="1:24"/>
    <row customHeight="1" ht="12.75" r="764" s="24" spans="1:24"/>
    <row customHeight="1" ht="12.75" r="765" s="24" spans="1:24"/>
    <row customHeight="1" ht="12.75" r="766" s="24" spans="1:24"/>
    <row customHeight="1" ht="12.75" r="767" s="24" spans="1:24"/>
    <row customHeight="1" ht="12.75" r="768" s="24" spans="1:24"/>
    <row customHeight="1" ht="12.75" r="769" s="24" spans="1:24"/>
    <row customHeight="1" ht="12.75" r="770" s="24" spans="1:24"/>
    <row customHeight="1" ht="12.75" r="771" s="24" spans="1:24"/>
    <row customHeight="1" ht="12.75" r="772" s="24" spans="1:24"/>
    <row customHeight="1" ht="12.75" r="773" s="24" spans="1:24"/>
    <row customHeight="1" ht="12.75" r="774" s="24" spans="1:24"/>
    <row customHeight="1" ht="12.75" r="775" s="24" spans="1:24"/>
    <row customHeight="1" ht="12.75" r="776" s="24" spans="1:24"/>
    <row customHeight="1" ht="12.75" r="777" s="24" spans="1:24"/>
    <row customHeight="1" ht="12.75" r="778" s="24" spans="1:24"/>
    <row customHeight="1" ht="12.75" r="779" s="24" spans="1:24"/>
    <row customHeight="1" ht="12.75" r="780" s="24" spans="1:24"/>
    <row customHeight="1" ht="12.75" r="781" s="24" spans="1:24"/>
    <row customHeight="1" ht="12.75" r="782" s="24" spans="1:24"/>
    <row customHeight="1" ht="12.75" r="783" s="24" spans="1:24"/>
    <row customHeight="1" ht="12.75" r="784" s="24" spans="1:24"/>
    <row customHeight="1" ht="12.75" r="785" s="24" spans="1:24"/>
    <row customHeight="1" ht="12.75" r="786" s="24" spans="1:24"/>
    <row customHeight="1" ht="12.75" r="787" s="24" spans="1:24"/>
    <row customHeight="1" ht="12.75" r="788" s="24" spans="1:24"/>
    <row customHeight="1" ht="12.75" r="789" s="24" spans="1:24"/>
    <row customHeight="1" ht="12.75" r="790" s="24" spans="1:24"/>
    <row customHeight="1" ht="12.75" r="791" s="24" spans="1:24"/>
    <row customHeight="1" ht="12.75" r="792" s="24" spans="1:24"/>
    <row customHeight="1" ht="12.75" r="793" s="24" spans="1:24"/>
    <row customHeight="1" ht="12.75" r="794" s="24" spans="1:24"/>
    <row customHeight="1" ht="12.75" r="795" s="24" spans="1:24"/>
    <row customHeight="1" ht="12.75" r="796" s="24" spans="1:24"/>
    <row customHeight="1" ht="12.75" r="797" s="24" spans="1:24"/>
    <row customHeight="1" ht="12.75" r="798" s="24" spans="1:24"/>
    <row customHeight="1" ht="12.75" r="799" s="24" spans="1:24"/>
    <row customHeight="1" ht="12.75" r="800" s="24" spans="1:24"/>
    <row customHeight="1" ht="12.75" r="801" s="24" spans="1:24"/>
    <row customHeight="1" ht="12.75" r="802" s="24" spans="1:24"/>
    <row customHeight="1" ht="12.75" r="803" s="24" spans="1:24"/>
    <row customHeight="1" ht="12.75" r="804" s="24" spans="1:24"/>
    <row customHeight="1" ht="12.75" r="805" s="24" spans="1:24"/>
    <row customHeight="1" ht="12.75" r="806" s="24" spans="1:24"/>
    <row customHeight="1" ht="12.75" r="807" s="24" spans="1:24"/>
    <row customHeight="1" ht="12.75" r="808" s="24" spans="1:24"/>
    <row customHeight="1" ht="12.75" r="809" s="24" spans="1:24"/>
    <row customHeight="1" ht="12.75" r="810" s="24" spans="1:24"/>
    <row customHeight="1" ht="12.75" r="811" s="24" spans="1:24"/>
    <row customHeight="1" ht="12.75" r="812" s="24" spans="1:24"/>
    <row customHeight="1" ht="12.75" r="813" s="24" spans="1:24"/>
    <row customHeight="1" ht="12.75" r="814" s="24" spans="1:24"/>
    <row customHeight="1" ht="12.75" r="815" s="24" spans="1:24"/>
    <row customHeight="1" ht="12.75" r="816" s="24" spans="1:24"/>
    <row customHeight="1" ht="12.75" r="817" s="24" spans="1:24"/>
    <row customHeight="1" ht="12.75" r="818" s="24" spans="1:24"/>
    <row customHeight="1" ht="12.75" r="819" s="24" spans="1:24"/>
    <row customHeight="1" ht="12.75" r="820" s="24" spans="1:24"/>
    <row customHeight="1" ht="12.75" r="821" s="24" spans="1:24"/>
    <row customHeight="1" ht="12.75" r="822" s="24" spans="1:24"/>
    <row customHeight="1" ht="12.75" r="823" s="24" spans="1:24"/>
    <row customHeight="1" ht="12.75" r="824" s="24" spans="1:24"/>
    <row customHeight="1" ht="12.75" r="825" s="24" spans="1:24"/>
    <row customHeight="1" ht="12.75" r="826" s="24" spans="1:24"/>
    <row customHeight="1" ht="12.75" r="827" s="24" spans="1:24"/>
    <row customHeight="1" ht="12.75" r="828" s="24" spans="1:24"/>
    <row customHeight="1" ht="12.75" r="829" s="24" spans="1:24"/>
    <row customHeight="1" ht="12.75" r="830" s="24" spans="1:24"/>
    <row customHeight="1" ht="12.75" r="831" s="24" spans="1:24"/>
    <row customHeight="1" ht="12.75" r="832" s="24" spans="1:24"/>
    <row customHeight="1" ht="12.75" r="833" s="24" spans="1:24"/>
    <row customHeight="1" ht="12.75" r="834" s="24" spans="1:24"/>
    <row customHeight="1" ht="12.75" r="835" s="24" spans="1:24"/>
    <row customHeight="1" ht="12.75" r="836" s="24" spans="1:24"/>
    <row customHeight="1" ht="12.75" r="837" s="24" spans="1:24"/>
    <row customHeight="1" ht="12.75" r="838" s="24" spans="1:24"/>
    <row customHeight="1" ht="12.75" r="839" s="24" spans="1:24"/>
    <row customHeight="1" ht="12.75" r="840" s="24" spans="1:24"/>
    <row customHeight="1" ht="12.75" r="841" s="24" spans="1:24"/>
    <row customHeight="1" ht="12.75" r="842" s="24" spans="1:24"/>
    <row customHeight="1" ht="12.75" r="843" s="24" spans="1:24"/>
    <row customHeight="1" ht="12.75" r="844" s="24" spans="1:24"/>
    <row customHeight="1" ht="12.75" r="845" s="24" spans="1:24"/>
    <row customHeight="1" ht="12.75" r="846" s="24" spans="1:24"/>
    <row customHeight="1" ht="12.75" r="847" s="24" spans="1:24"/>
    <row customHeight="1" ht="12.75" r="848" s="24" spans="1:24"/>
    <row customHeight="1" ht="12.75" r="849" s="24" spans="1:24"/>
    <row customHeight="1" ht="12.75" r="850" s="24" spans="1:24"/>
    <row customHeight="1" ht="12.75" r="851" s="24" spans="1:24"/>
    <row customHeight="1" ht="12.75" r="852" s="24" spans="1:24"/>
    <row customHeight="1" ht="12.75" r="853" s="24" spans="1:24"/>
    <row customHeight="1" ht="12.75" r="854" s="24" spans="1:24"/>
    <row customHeight="1" ht="12.75" r="855" s="24" spans="1:24"/>
    <row customHeight="1" ht="12.75" r="856" s="24" spans="1:24"/>
    <row customHeight="1" ht="12.75" r="857" s="24" spans="1:24"/>
    <row customHeight="1" ht="12.75" r="858" s="24" spans="1:24"/>
    <row customHeight="1" ht="12.75" r="859" s="24" spans="1:24"/>
    <row customHeight="1" ht="12.75" r="860" s="24" spans="1:24"/>
    <row customHeight="1" ht="12.75" r="861" s="24" spans="1:24"/>
    <row customHeight="1" ht="12.75" r="862" s="24" spans="1:24"/>
    <row customHeight="1" ht="12.75" r="863" s="24" spans="1:24"/>
    <row customHeight="1" ht="12.75" r="864" s="24" spans="1:24"/>
    <row customHeight="1" ht="12.75" r="865" s="24" spans="1:24"/>
    <row customHeight="1" ht="12.75" r="866" s="24" spans="1:24"/>
    <row customHeight="1" ht="12.75" r="867" s="24" spans="1:24"/>
    <row customHeight="1" ht="12.75" r="868" s="24" spans="1:24"/>
    <row customHeight="1" ht="12.75" r="869" s="24" spans="1:24"/>
    <row customHeight="1" ht="12.75" r="870" s="24" spans="1:24"/>
    <row customHeight="1" ht="12.75" r="871" s="24" spans="1:24"/>
    <row customHeight="1" ht="12.75" r="872" s="24" spans="1:24"/>
    <row customHeight="1" ht="12.75" r="873" s="24" spans="1:24"/>
    <row customHeight="1" ht="12.75" r="874" s="24" spans="1:24"/>
    <row customHeight="1" ht="12.75" r="875" s="24" spans="1:24"/>
    <row customHeight="1" ht="12.75" r="876" s="24" spans="1:24"/>
    <row customHeight="1" ht="12.75" r="877" s="24" spans="1:24"/>
    <row customHeight="1" ht="12.75" r="878" s="24" spans="1:24"/>
    <row customHeight="1" ht="12.75" r="879" s="24" spans="1:24"/>
    <row customHeight="1" ht="12.75" r="880" s="24" spans="1:24"/>
    <row customHeight="1" ht="12.75" r="881" s="24" spans="1:24"/>
    <row customHeight="1" ht="12.75" r="882" s="24" spans="1:24"/>
    <row customHeight="1" ht="12.75" r="883" s="24" spans="1:24"/>
    <row customHeight="1" ht="12.75" r="884" s="24" spans="1:24"/>
    <row customHeight="1" ht="12.75" r="885" s="24" spans="1:24"/>
    <row customHeight="1" ht="12.75" r="886" s="24" spans="1:24"/>
    <row customHeight="1" ht="12.75" r="887" s="24" spans="1:24"/>
    <row customHeight="1" ht="12.75" r="888" s="24" spans="1:24"/>
    <row customHeight="1" ht="12.75" r="889" s="24" spans="1:24"/>
    <row customHeight="1" ht="12.75" r="890" s="24" spans="1:24"/>
    <row customHeight="1" ht="12.75" r="891" s="24" spans="1:24"/>
    <row customHeight="1" ht="12.75" r="892" s="24" spans="1:24"/>
    <row customHeight="1" ht="12.75" r="893" s="24" spans="1:24"/>
    <row customHeight="1" ht="12.75" r="894" s="24" spans="1:24"/>
    <row customHeight="1" ht="12.75" r="895" s="24" spans="1:24"/>
    <row customHeight="1" ht="12.75" r="896" s="24" spans="1:24"/>
    <row customHeight="1" ht="12.75" r="897" s="24" spans="1:24"/>
    <row customHeight="1" ht="12.75" r="898" s="24" spans="1:24"/>
    <row customHeight="1" ht="12.75" r="899" s="24" spans="1:24"/>
    <row customHeight="1" ht="12.75" r="900" s="24" spans="1:24"/>
    <row customHeight="1" ht="12.75" r="901" s="24" spans="1:24"/>
    <row customHeight="1" ht="12.75" r="902" s="24" spans="1:24"/>
    <row customHeight="1" ht="12.75" r="903" s="24" spans="1:24"/>
    <row customHeight="1" ht="12.75" r="904" s="24" spans="1:24"/>
    <row customHeight="1" ht="12.75" r="905" s="24" spans="1:24"/>
    <row customHeight="1" ht="12.75" r="906" s="24" spans="1:24"/>
    <row customHeight="1" ht="12.75" r="907" s="24" spans="1:24"/>
    <row customHeight="1" ht="12.75" r="908" s="24" spans="1:24"/>
    <row customHeight="1" ht="12.75" r="909" s="24" spans="1:24"/>
    <row customHeight="1" ht="12.75" r="910" s="24" spans="1:24"/>
    <row customHeight="1" ht="12.75" r="911" s="24" spans="1:24"/>
    <row customHeight="1" ht="12.75" r="912" s="24" spans="1:24"/>
    <row customHeight="1" ht="12.75" r="913" s="24" spans="1:24"/>
    <row customHeight="1" ht="12.75" r="914" s="24" spans="1:24"/>
    <row customHeight="1" ht="12.75" r="915" s="24" spans="1:24"/>
    <row customHeight="1" ht="12.75" r="916" s="24" spans="1:24"/>
    <row customHeight="1" ht="12.75" r="917" s="24" spans="1:24"/>
    <row customHeight="1" ht="12.75" r="918" s="24" spans="1:24"/>
    <row customHeight="1" ht="12.75" r="919" s="24" spans="1:24"/>
    <row customHeight="1" ht="12.75" r="920" s="24" spans="1:24"/>
    <row customHeight="1" ht="12.75" r="921" s="24" spans="1:24"/>
    <row customHeight="1" ht="12.75" r="922" s="24" spans="1:24"/>
    <row customHeight="1" ht="12.75" r="923" s="24" spans="1:24"/>
    <row customHeight="1" ht="12.75" r="924" s="24" spans="1:24"/>
    <row customHeight="1" ht="12.75" r="925" s="24" spans="1:24"/>
    <row customHeight="1" ht="12.75" r="926" s="24" spans="1:24"/>
    <row customHeight="1" ht="12.75" r="927" s="24" spans="1:24"/>
    <row customHeight="1" ht="12.75" r="928" s="24" spans="1:24"/>
    <row customHeight="1" ht="12.75" r="929" s="24" spans="1:24"/>
    <row customHeight="1" ht="12.75" r="930" s="24" spans="1:24"/>
    <row customHeight="1" ht="12.75" r="931" s="24" spans="1:24"/>
    <row customHeight="1" ht="12.75" r="932" s="24" spans="1:24"/>
    <row customHeight="1" ht="12.75" r="933" s="24" spans="1:24"/>
    <row customHeight="1" ht="12.75" r="934" s="24" spans="1:24"/>
    <row customHeight="1" ht="12.75" r="935" s="24" spans="1:24"/>
    <row customHeight="1" ht="12.75" r="936" s="24" spans="1:24"/>
    <row customHeight="1" ht="12.75" r="937" s="24" spans="1:24"/>
    <row customHeight="1" ht="12.75" r="938" s="24" spans="1:24"/>
    <row customHeight="1" ht="12.75" r="939" s="24" spans="1:24"/>
    <row customHeight="1" ht="12.75" r="940" s="24" spans="1:24"/>
    <row customHeight="1" ht="12.75" r="941" s="24" spans="1:24"/>
    <row customHeight="1" ht="12.75" r="942" s="24" spans="1:24"/>
    <row customHeight="1" ht="12.75" r="943" s="24" spans="1:24"/>
    <row customHeight="1" ht="12.75" r="944" s="24" spans="1:24"/>
    <row customHeight="1" ht="12.75" r="945" s="24" spans="1:24"/>
    <row customHeight="1" ht="12.75" r="946" s="24" spans="1:24"/>
    <row customHeight="1" ht="12.75" r="947" s="24" spans="1:24"/>
    <row customHeight="1" ht="12.75" r="948" s="24" spans="1:24"/>
    <row customHeight="1" ht="12.75" r="949" s="24" spans="1:24"/>
    <row customHeight="1" ht="12.75" r="950" s="24" spans="1:24"/>
    <row customHeight="1" ht="12.75" r="951" s="24" spans="1:24"/>
    <row customHeight="1" ht="12.75" r="952" s="24" spans="1:24"/>
    <row customHeight="1" ht="12.75" r="953" s="24" spans="1:24"/>
    <row customHeight="1" ht="12.75" r="954" s="24" spans="1:24"/>
    <row customHeight="1" ht="12.75" r="955" s="24" spans="1:24"/>
    <row customHeight="1" ht="12.75" r="956" s="24" spans="1:24"/>
    <row customHeight="1" ht="12.75" r="957" s="24" spans="1:24"/>
    <row customHeight="1" ht="12.75" r="958" s="24" spans="1:24"/>
    <row customHeight="1" ht="12.75" r="959" s="24" spans="1:24"/>
    <row customHeight="1" ht="12.75" r="960" s="24" spans="1:24"/>
    <row customHeight="1" ht="12.75" r="961" s="24" spans="1:24"/>
    <row customHeight="1" ht="12.75" r="962" s="24" spans="1:24"/>
    <row customHeight="1" ht="12.75" r="963" s="24" spans="1:24"/>
    <row customHeight="1" ht="12.75" r="964" s="24" spans="1:24"/>
    <row customHeight="1" ht="12.75" r="965" s="24" spans="1:24"/>
    <row customHeight="1" ht="12.75" r="966" s="24" spans="1:24"/>
    <row customHeight="1" ht="12.75" r="967" s="24" spans="1:24"/>
    <row customHeight="1" ht="12.75" r="968" s="24" spans="1:24"/>
    <row customHeight="1" ht="12.75" r="969" s="24" spans="1:24"/>
    <row customHeight="1" ht="12.75" r="970" s="24" spans="1:24"/>
    <row customHeight="1" ht="12.75" r="971" s="24" spans="1:24"/>
    <row customHeight="1" ht="12.75" r="972" s="24" spans="1:24"/>
    <row customHeight="1" ht="12.75" r="973" s="24" spans="1:24"/>
    <row customHeight="1" ht="12.75" r="974" s="24" spans="1:24"/>
    <row customHeight="1" ht="12.75" r="975" s="24" spans="1:24"/>
    <row customHeight="1" ht="12.75" r="976" s="24" spans="1:24"/>
    <row customHeight="1" ht="12.75" r="977" s="24" spans="1:24"/>
    <row customHeight="1" ht="12.75" r="978" s="24" spans="1:24"/>
    <row customHeight="1" ht="12.75" r="979" s="24" spans="1:24"/>
    <row customHeight="1" ht="12.75" r="980" s="24" spans="1:24"/>
    <row customHeight="1" ht="12.75" r="981" s="24" spans="1:24"/>
    <row customHeight="1" ht="12.75" r="982" s="24" spans="1:24"/>
    <row customHeight="1" ht="12.75" r="983" s="24" spans="1:24"/>
    <row customHeight="1" ht="12.75" r="984" s="24" spans="1:24"/>
    <row customHeight="1" ht="12.75" r="985" s="24" spans="1:24"/>
    <row customHeight="1" ht="12.75" r="986" s="24" spans="1:24"/>
    <row customHeight="1" ht="12.75" r="987" s="24" spans="1:24"/>
    <row customHeight="1" ht="12.75" r="988" s="24" spans="1:24"/>
    <row customHeight="1" ht="12.75" r="989" s="24" spans="1:24"/>
  </sheetData>
  <autoFilter ref="A1:X28"/>
  <conditionalFormatting sqref="D1">
    <cfRule dxfId="11" priority="14" type="expression">
      <formula>AND(COUNTIF($D$1,D1)&gt;1,NOT(ISBLANK(D1)))</formula>
    </cfRule>
  </conditionalFormatting>
  <conditionalFormatting sqref="M1">
    <cfRule dxfId="10" priority="15" type="expression">
      <formula>AND(TODAY()-ROUNDDOWN(M1,0)&gt;=(WEEKDAY(TODAY())),TODAY()-ROUNDDOWN(M1,0)&lt;(WEEKDAY(TODAY())+7))</formula>
    </cfRule>
  </conditionalFormatting>
  <conditionalFormatting sqref="M2:M29">
    <cfRule dxfId="21" operator="lessThan" priority="17" type="cellIs">
      <formula>42979</formula>
    </cfRule>
  </conditionalFormatting>
  <conditionalFormatting sqref="O2">
    <cfRule dxfId="9" operator="equal" priority="7" type="cellIs">
      <formula>1</formula>
    </cfRule>
  </conditionalFormatting>
  <conditionalFormatting sqref="P2:U2">
    <cfRule dxfId="9" operator="equal" priority="6" type="cellIs">
      <formula>1</formula>
    </cfRule>
  </conditionalFormatting>
  <conditionalFormatting sqref="O3:O28">
    <cfRule dxfId="9" operator="equal" priority="5" type="cellIs">
      <formula>1</formula>
    </cfRule>
  </conditionalFormatting>
  <conditionalFormatting sqref="P3:U28">
    <cfRule dxfId="9" operator="equal" priority="4" type="cellIs">
      <formula>1</formula>
    </cfRule>
  </conditionalFormatting>
  <conditionalFormatting sqref="O29">
    <cfRule dxfId="9" operator="equal" priority="2" type="cellIs">
      <formula>1</formula>
    </cfRule>
  </conditionalFormatting>
  <conditionalFormatting sqref="P29:U29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tabColor rgb="FFC6D9F0"/>
    <outlinePr summaryBelow="0" summaryRight="0"/>
    <pageSetUpPr/>
  </sheetPr>
  <dimension ref="A1:AB15"/>
  <sheetViews>
    <sheetView workbookViewId="0" zoomScale="70" zoomScaleNormal="70">
      <selection activeCell="W28" sqref="W28"/>
    </sheetView>
  </sheetViews>
  <sheetFormatPr baseColWidth="8" customHeight="1" defaultColWidth="14.42578125" defaultRowHeight="15" outlineLevelCol="0"/>
  <cols>
    <col customWidth="1" max="1" min="1" style="24" width="3.42578125"/>
    <col customWidth="1" max="2" min="2" style="24" width="7.85546875"/>
    <col customWidth="1" max="3" min="3" style="24" width="8.7109375"/>
    <col customWidth="1" max="4" min="4" style="24" width="24.5703125"/>
    <col customWidth="1" max="12" min="5" style="24" width="8.7109375"/>
    <col customWidth="1" max="13" min="13" style="24" width="10.7109375"/>
    <col customWidth="1" max="22" min="14" style="24" width="8.7109375"/>
    <col customWidth="1" max="23" min="23" style="24" width="11.28515625"/>
    <col customWidth="1" max="25" min="24" style="24" width="8.7109375"/>
    <col customWidth="1" max="26" min="26" style="24" width="5.42578125"/>
    <col customWidth="1" max="27" min="27" style="24" width="6.85546875"/>
    <col customWidth="1" max="28" min="28" style="24" width="24.85546875"/>
  </cols>
  <sheetData>
    <row customHeight="1" ht="57.75" r="1" s="24" spans="1:28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68" t="s">
        <v>24</v>
      </c>
      <c r="N1" s="69" t="s">
        <v>39</v>
      </c>
      <c r="O1" s="28" t="s">
        <v>327</v>
      </c>
      <c r="P1" s="28" t="s">
        <v>369</v>
      </c>
      <c r="Q1" s="28" t="s">
        <v>331</v>
      </c>
      <c r="R1" s="28" t="s">
        <v>332</v>
      </c>
      <c r="S1" s="28" t="s">
        <v>333</v>
      </c>
      <c r="T1" s="28" t="s">
        <v>370</v>
      </c>
      <c r="U1" s="28" t="s">
        <v>330</v>
      </c>
      <c r="V1" s="28" t="s">
        <v>371</v>
      </c>
      <c r="W1" s="28" t="s">
        <v>372</v>
      </c>
      <c r="X1" s="28" t="s">
        <v>373</v>
      </c>
      <c r="Y1" s="28" t="s">
        <v>374</v>
      </c>
      <c r="Z1" s="28" t="s">
        <v>51</v>
      </c>
      <c r="AA1" s="29" t="s">
        <v>5</v>
      </c>
      <c r="AB1" s="28" t="s">
        <v>52</v>
      </c>
    </row>
    <row r="2" spans="1:28">
      <c r="A2" s="7" t="n">
        <v>1</v>
      </c>
      <c r="B2" s="8" t="s">
        <v>109</v>
      </c>
      <c r="C2" s="7" t="s">
        <v>16</v>
      </c>
      <c r="D2" s="7" t="s">
        <v>375</v>
      </c>
      <c r="E2" s="45">
        <f>NETWORKDAYS(Итого!C$2,Отчёт!C$2,Итого!C$3:C$5)</f>
        <v/>
      </c>
      <c r="F2" s="46">
        <f>1/3</f>
        <v/>
      </c>
      <c r="G2" s="45" t="n">
        <v>2</v>
      </c>
      <c r="H2" s="47">
        <f>F2*G2</f>
        <v/>
      </c>
      <c r="I2" s="48" t="n">
        <v>7</v>
      </c>
      <c r="J2" s="49">
        <f>E2*H2</f>
        <v/>
      </c>
      <c r="K2" s="50" t="n">
        <v>132</v>
      </c>
      <c r="L2" s="51">
        <f>K2*J2</f>
        <v/>
      </c>
      <c r="M2" s="256" t="n">
        <v>43241</v>
      </c>
      <c r="N2" s="114" t="n">
        <v>7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202" t="n">
        <v>1</v>
      </c>
      <c r="U2" s="202" t="n">
        <v>1</v>
      </c>
      <c r="V2" s="202" t="n">
        <v>1</v>
      </c>
      <c r="W2" s="202" t="n">
        <v>1</v>
      </c>
      <c r="X2" s="202" t="n">
        <v>1</v>
      </c>
      <c r="Y2" s="202" t="n">
        <v>1</v>
      </c>
      <c r="Z2" s="104">
        <f>COUNTIF(O2:T2, "=1")</f>
        <v/>
      </c>
      <c r="AA2" s="115">
        <f>Z2/N2</f>
        <v/>
      </c>
      <c r="AB2" s="175" t="s">
        <v>376</v>
      </c>
    </row>
    <row customHeight="1" ht="12.75" r="3" s="24" spans="1:28">
      <c r="A3" s="7" t="n">
        <v>2</v>
      </c>
      <c r="B3" s="8" t="s">
        <v>109</v>
      </c>
      <c r="C3" s="7" t="s">
        <v>16</v>
      </c>
      <c r="D3" s="7" t="s">
        <v>377</v>
      </c>
      <c r="E3" s="45">
        <f>NETWORKDAYS(Итого!C$2,Отчёт!C$2,Итого!C$3:C$5)</f>
        <v/>
      </c>
      <c r="F3" s="46">
        <f>1/3</f>
        <v/>
      </c>
      <c r="G3" s="45" t="n">
        <v>2</v>
      </c>
      <c r="H3" s="47">
        <f>F3*G3</f>
        <v/>
      </c>
      <c r="I3" s="48" t="n">
        <v>7</v>
      </c>
      <c r="J3" s="49">
        <f>E3*H3</f>
        <v/>
      </c>
      <c r="K3" s="50" t="n">
        <v>132</v>
      </c>
      <c r="L3" s="51">
        <f>K3*J3</f>
        <v/>
      </c>
      <c r="M3" s="256" t="n">
        <v>43241</v>
      </c>
      <c r="N3" s="114" t="n">
        <v>7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202" t="n">
        <v>1</v>
      </c>
      <c r="U3" s="202" t="n">
        <v>1</v>
      </c>
      <c r="V3" s="202" t="n">
        <v>1</v>
      </c>
      <c r="W3" s="202" t="n">
        <v>1</v>
      </c>
      <c r="X3" s="202" t="n">
        <v>1</v>
      </c>
      <c r="Y3" s="202" t="n">
        <v>1</v>
      </c>
      <c r="Z3" s="104">
        <f>COUNTIF(O3:T3, "=1")</f>
        <v/>
      </c>
      <c r="AA3" s="115">
        <f>Z3/N3</f>
        <v/>
      </c>
      <c r="AB3" s="175" t="s">
        <v>378</v>
      </c>
    </row>
    <row customHeight="1" ht="12.75" r="4" s="24" spans="1:28">
      <c r="A4" s="7" t="n">
        <v>3</v>
      </c>
      <c r="B4" s="8" t="s">
        <v>109</v>
      </c>
      <c r="C4" s="7" t="s">
        <v>16</v>
      </c>
      <c r="D4" s="7" t="s">
        <v>379</v>
      </c>
      <c r="E4" s="45">
        <f>NETWORKDAYS(Итого!C$2,Отчёт!C$2,Итого!C$3:C$5)</f>
        <v/>
      </c>
      <c r="F4" s="46">
        <f>1/3</f>
        <v/>
      </c>
      <c r="G4" s="45" t="n">
        <v>2</v>
      </c>
      <c r="H4" s="47">
        <f>F4*G4</f>
        <v/>
      </c>
      <c r="I4" s="48" t="n">
        <v>7</v>
      </c>
      <c r="J4" s="49">
        <f>E4*H4</f>
        <v/>
      </c>
      <c r="K4" s="50" t="n">
        <v>132</v>
      </c>
      <c r="L4" s="51">
        <f>K4*J4</f>
        <v/>
      </c>
      <c r="M4" s="256" t="n">
        <v>43241</v>
      </c>
      <c r="N4" s="114" t="n">
        <v>7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202" t="n">
        <v>1</v>
      </c>
      <c r="U4" s="202" t="n">
        <v>1</v>
      </c>
      <c r="V4" s="202" t="n">
        <v>1</v>
      </c>
      <c r="W4" s="202" t="n">
        <v>1</v>
      </c>
      <c r="X4" s="202" t="n">
        <v>1</v>
      </c>
      <c r="Y4" s="202" t="n">
        <v>1</v>
      </c>
      <c r="Z4" s="104">
        <f>COUNTIF(O4:T4, "=1")</f>
        <v/>
      </c>
      <c r="AA4" s="115">
        <f>Z4/N4</f>
        <v/>
      </c>
      <c r="AB4" s="175" t="s">
        <v>380</v>
      </c>
    </row>
    <row customHeight="1" ht="12.75" r="5" s="24" spans="1:28">
      <c r="A5" s="7" t="n">
        <v>4</v>
      </c>
      <c r="B5" s="8" t="s">
        <v>109</v>
      </c>
      <c r="C5" s="7" t="s">
        <v>16</v>
      </c>
      <c r="D5" s="7" t="s">
        <v>381</v>
      </c>
      <c r="E5" s="45">
        <f>NETWORKDAYS(Итого!C$2,Отчёт!C$2,Итого!C$3:C$5)</f>
        <v/>
      </c>
      <c r="F5" s="46">
        <f>1/3</f>
        <v/>
      </c>
      <c r="G5" s="45" t="n">
        <v>2</v>
      </c>
      <c r="H5" s="47">
        <f>F5*G5</f>
        <v/>
      </c>
      <c r="I5" s="48" t="n">
        <v>7</v>
      </c>
      <c r="J5" s="49">
        <f>E5*H5</f>
        <v/>
      </c>
      <c r="K5" s="50" t="n">
        <v>132</v>
      </c>
      <c r="L5" s="51">
        <f>K5*J5</f>
        <v/>
      </c>
      <c r="M5" s="256" t="n">
        <v>43241</v>
      </c>
      <c r="N5" s="114" t="n">
        <v>7</v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202" t="n">
        <v>1</v>
      </c>
      <c r="U5" s="202" t="n">
        <v>0</v>
      </c>
      <c r="V5" s="202" t="n">
        <v>1</v>
      </c>
      <c r="W5" s="202" t="n">
        <v>1</v>
      </c>
      <c r="X5" s="202" t="n">
        <v>0</v>
      </c>
      <c r="Y5" s="202" t="n">
        <v>1</v>
      </c>
      <c r="Z5" s="104">
        <f>COUNTIF(O5:T5, "=1")</f>
        <v/>
      </c>
      <c r="AA5" s="115">
        <f>Z5/N5</f>
        <v/>
      </c>
      <c r="AB5" s="175" t="s">
        <v>382</v>
      </c>
    </row>
    <row customHeight="1" ht="12.75" r="6" s="24" spans="1:28">
      <c r="A6" s="7" t="n">
        <v>5</v>
      </c>
      <c r="B6" s="8" t="s">
        <v>109</v>
      </c>
      <c r="C6" s="7" t="s">
        <v>16</v>
      </c>
      <c r="D6" s="7" t="s">
        <v>383</v>
      </c>
      <c r="E6" s="45">
        <f>NETWORKDAYS(Итого!C$2,Отчёт!C$2,Итого!C$3:C$5)</f>
        <v/>
      </c>
      <c r="F6" s="46">
        <f>1/3</f>
        <v/>
      </c>
      <c r="G6" s="45" t="n">
        <v>2</v>
      </c>
      <c r="H6" s="47">
        <f>F6*G6</f>
        <v/>
      </c>
      <c r="I6" s="48" t="n">
        <v>7</v>
      </c>
      <c r="J6" s="49">
        <f>E6*H6</f>
        <v/>
      </c>
      <c r="K6" s="50" t="n">
        <v>132</v>
      </c>
      <c r="L6" s="51">
        <f>K6*J6</f>
        <v/>
      </c>
      <c r="M6" s="256" t="n">
        <v>43241</v>
      </c>
      <c r="N6" s="114" t="n">
        <v>7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202" t="n">
        <v>0</v>
      </c>
      <c r="U6" s="202" t="n">
        <v>1</v>
      </c>
      <c r="V6" s="202" t="n">
        <v>1</v>
      </c>
      <c r="W6" s="202" t="n">
        <v>1</v>
      </c>
      <c r="X6" s="202" t="n">
        <v>1</v>
      </c>
      <c r="Y6" s="202" t="n">
        <v>1</v>
      </c>
      <c r="Z6" s="104">
        <f>COUNTIF(O6:T6, "=1")</f>
        <v/>
      </c>
      <c r="AA6" s="115">
        <f>Z6/N6</f>
        <v/>
      </c>
      <c r="AB6" s="175" t="s">
        <v>384</v>
      </c>
    </row>
    <row customHeight="1" ht="12.75" r="7" s="24" spans="1:28">
      <c r="A7" s="7" t="n">
        <v>6</v>
      </c>
      <c r="B7" s="8" t="s">
        <v>109</v>
      </c>
      <c r="C7" s="7" t="s">
        <v>16</v>
      </c>
      <c r="D7" s="7" t="s">
        <v>385</v>
      </c>
      <c r="E7" s="45">
        <f>NETWORKDAYS(Итого!C$2,Отчёт!C$2,Итого!C$3:C$5)</f>
        <v/>
      </c>
      <c r="F7" s="46">
        <f>1/3</f>
        <v/>
      </c>
      <c r="G7" s="45" t="n">
        <v>2</v>
      </c>
      <c r="H7" s="47">
        <f>F7*G7</f>
        <v/>
      </c>
      <c r="I7" s="48" t="n">
        <v>7</v>
      </c>
      <c r="J7" s="49">
        <f>E7*H7</f>
        <v/>
      </c>
      <c r="K7" s="50" t="n">
        <v>132</v>
      </c>
      <c r="L7" s="51">
        <f>K7*J7</f>
        <v/>
      </c>
      <c r="M7" s="256" t="n">
        <v>43241</v>
      </c>
      <c r="N7" s="114" t="n">
        <v>7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202" t="n">
        <v>1</v>
      </c>
      <c r="U7" s="202" t="n">
        <v>1</v>
      </c>
      <c r="V7" s="202" t="n">
        <v>1</v>
      </c>
      <c r="W7" s="202" t="n">
        <v>1</v>
      </c>
      <c r="X7" s="202" t="n">
        <v>1</v>
      </c>
      <c r="Y7" s="202" t="n">
        <v>1</v>
      </c>
      <c r="Z7" s="104">
        <f>COUNTIF(O7:T7, "=1")</f>
        <v/>
      </c>
      <c r="AA7" s="115">
        <f>Z7/N7</f>
        <v/>
      </c>
      <c r="AB7" s="175" t="s">
        <v>380</v>
      </c>
    </row>
    <row customHeight="1" ht="12.75" r="8" s="24" spans="1:28">
      <c r="A8" s="7" t="n">
        <v>7</v>
      </c>
      <c r="B8" s="8" t="s">
        <v>109</v>
      </c>
      <c r="C8" s="7" t="s">
        <v>16</v>
      </c>
      <c r="D8" s="7" t="s">
        <v>386</v>
      </c>
      <c r="E8" s="45">
        <f>NETWORKDAYS(Итого!C$2,Отчёт!C$2,Итого!C$3:C$5)</f>
        <v/>
      </c>
      <c r="F8" s="46">
        <f>1/3</f>
        <v/>
      </c>
      <c r="G8" s="45" t="n">
        <v>2</v>
      </c>
      <c r="H8" s="47">
        <f>F8*G8</f>
        <v/>
      </c>
      <c r="I8" s="48" t="n">
        <v>7</v>
      </c>
      <c r="J8" s="49">
        <f>E8*H8</f>
        <v/>
      </c>
      <c r="K8" s="50" t="n">
        <v>132</v>
      </c>
      <c r="L8" s="51">
        <f>K8*J8</f>
        <v/>
      </c>
      <c r="M8" s="256" t="n">
        <v>43241</v>
      </c>
      <c r="N8" s="114" t="n">
        <v>7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202" t="n">
        <v>1</v>
      </c>
      <c r="U8" s="202" t="n">
        <v>1</v>
      </c>
      <c r="V8" s="202" t="n">
        <v>1</v>
      </c>
      <c r="W8" s="202" t="n">
        <v>1</v>
      </c>
      <c r="X8" s="202" t="n">
        <v>1</v>
      </c>
      <c r="Y8" s="202" t="n">
        <v>1</v>
      </c>
      <c r="Z8" s="104">
        <f>COUNTIF(O8:T8, "=1")</f>
        <v/>
      </c>
      <c r="AA8" s="115">
        <f>Z8/N8</f>
        <v/>
      </c>
      <c r="AB8" s="175" t="s">
        <v>387</v>
      </c>
    </row>
    <row customHeight="1" ht="12.75" r="9" s="24" spans="1:28">
      <c r="A9" s="7" t="n">
        <v>8</v>
      </c>
      <c r="B9" s="8" t="s">
        <v>109</v>
      </c>
      <c r="C9" s="7" t="s">
        <v>16</v>
      </c>
      <c r="D9" s="7" t="s">
        <v>388</v>
      </c>
      <c r="E9" s="45">
        <f>NETWORKDAYS(Итого!C$2,Отчёт!C$2,Итого!C$3:C$5)</f>
        <v/>
      </c>
      <c r="F9" s="46">
        <f>1/3</f>
        <v/>
      </c>
      <c r="G9" s="45" t="n">
        <v>2</v>
      </c>
      <c r="H9" s="47">
        <f>F9*G9</f>
        <v/>
      </c>
      <c r="I9" s="48" t="n">
        <v>7</v>
      </c>
      <c r="J9" s="49">
        <f>E9*H9</f>
        <v/>
      </c>
      <c r="K9" s="50" t="n">
        <v>132</v>
      </c>
      <c r="L9" s="51">
        <f>K9*J9</f>
        <v/>
      </c>
      <c r="M9" s="256" t="n">
        <v>43241</v>
      </c>
      <c r="N9" s="114" t="n">
        <v>7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202" t="n">
        <v>1</v>
      </c>
      <c r="U9" s="202" t="n">
        <v>1</v>
      </c>
      <c r="V9" s="202" t="n">
        <v>1</v>
      </c>
      <c r="W9" s="202" t="n">
        <v>1</v>
      </c>
      <c r="X9" s="202" t="n">
        <v>1</v>
      </c>
      <c r="Y9" s="202" t="n">
        <v>1</v>
      </c>
      <c r="Z9" s="104">
        <f>COUNTIF(O9:T9, "=1")</f>
        <v/>
      </c>
      <c r="AA9" s="115">
        <f>Z9/N9</f>
        <v/>
      </c>
      <c r="AB9" s="175" t="s">
        <v>378</v>
      </c>
    </row>
    <row customHeight="1" ht="12.75" r="10" s="24" spans="1:28">
      <c r="A10" s="7" t="n">
        <v>9</v>
      </c>
      <c r="B10" s="8" t="s">
        <v>109</v>
      </c>
      <c r="C10" s="7" t="s">
        <v>16</v>
      </c>
      <c r="D10" s="7" t="s">
        <v>389</v>
      </c>
      <c r="E10" s="45">
        <f>NETWORKDAYS(Итого!C$2,Отчёт!C$2,Итого!C$3:C$5)</f>
        <v/>
      </c>
      <c r="F10" s="46">
        <f>1/3</f>
        <v/>
      </c>
      <c r="G10" s="45" t="n">
        <v>2</v>
      </c>
      <c r="H10" s="47">
        <f>F10*G10</f>
        <v/>
      </c>
      <c r="I10" s="48" t="n">
        <v>7</v>
      </c>
      <c r="J10" s="49">
        <f>E10*H10</f>
        <v/>
      </c>
      <c r="K10" s="50" t="n">
        <v>132</v>
      </c>
      <c r="L10" s="51">
        <f>K10*J10</f>
        <v/>
      </c>
      <c r="M10" s="256" t="n">
        <v>43241</v>
      </c>
      <c r="N10" s="114" t="n">
        <v>7</v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1</v>
      </c>
      <c r="T10" s="202" t="n">
        <v>1</v>
      </c>
      <c r="U10" s="202" t="n">
        <v>1</v>
      </c>
      <c r="V10" s="202" t="n">
        <v>1</v>
      </c>
      <c r="W10" s="202" t="n">
        <v>1</v>
      </c>
      <c r="X10" s="202" t="n">
        <v>1</v>
      </c>
      <c r="Y10" s="202" t="n">
        <v>1</v>
      </c>
      <c r="Z10" s="104">
        <f>COUNTIF(O10:T10, "=1")</f>
        <v/>
      </c>
      <c r="AA10" s="115">
        <f>Z10/N10</f>
        <v/>
      </c>
      <c r="AB10" s="175" t="s">
        <v>390</v>
      </c>
    </row>
    <row customHeight="1" ht="12.75" r="11" s="24" spans="1:28">
      <c r="A11" s="7" t="n">
        <v>10</v>
      </c>
      <c r="B11" s="8" t="s">
        <v>109</v>
      </c>
      <c r="C11" s="7" t="s">
        <v>16</v>
      </c>
      <c r="D11" s="7" t="s">
        <v>391</v>
      </c>
      <c r="E11" s="45">
        <f>NETWORKDAYS(Итого!C$2,Отчёт!C$2,Итого!C$3:C$5)</f>
        <v/>
      </c>
      <c r="F11" s="46">
        <f>1/3</f>
        <v/>
      </c>
      <c r="G11" s="45" t="n">
        <v>2</v>
      </c>
      <c r="H11" s="47">
        <f>F11*G11</f>
        <v/>
      </c>
      <c r="I11" s="48" t="n">
        <v>7</v>
      </c>
      <c r="J11" s="49">
        <f>E11*H11</f>
        <v/>
      </c>
      <c r="K11" s="50" t="n">
        <v>132</v>
      </c>
      <c r="L11" s="51">
        <f>K11*J11</f>
        <v/>
      </c>
      <c r="M11" s="256" t="n">
        <v>43241</v>
      </c>
      <c r="N11" s="114" t="n">
        <v>7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202" t="n">
        <v>0</v>
      </c>
      <c r="U11" s="202" t="n">
        <v>1</v>
      </c>
      <c r="V11" s="202" t="n">
        <v>1</v>
      </c>
      <c r="W11" s="202" t="n">
        <v>1</v>
      </c>
      <c r="X11" s="202" t="n">
        <v>1</v>
      </c>
      <c r="Y11" s="202" t="n">
        <v>1</v>
      </c>
      <c r="Z11" s="104">
        <f>COUNTIF(O11:T11, "=1")</f>
        <v/>
      </c>
      <c r="AA11" s="115">
        <f>Z11/N11</f>
        <v/>
      </c>
      <c r="AB11" s="175" t="s">
        <v>382</v>
      </c>
    </row>
    <row customHeight="1" ht="12.75" r="12" s="24" spans="1:28">
      <c r="A12" s="7" t="n">
        <v>11</v>
      </c>
      <c r="B12" s="8" t="s">
        <v>109</v>
      </c>
      <c r="C12" s="7" t="s">
        <v>16</v>
      </c>
      <c r="D12" s="7" t="s">
        <v>392</v>
      </c>
      <c r="E12" s="45">
        <f>NETWORKDAYS(Итого!C$2,Отчёт!C$2,Итого!C$3:C$5)</f>
        <v/>
      </c>
      <c r="F12" s="46">
        <f>1/3</f>
        <v/>
      </c>
      <c r="G12" s="45" t="n">
        <v>2</v>
      </c>
      <c r="H12" s="47">
        <f>F12*G12</f>
        <v/>
      </c>
      <c r="I12" s="48" t="n">
        <v>7</v>
      </c>
      <c r="J12" s="49">
        <f>E12*H12</f>
        <v/>
      </c>
      <c r="K12" s="50" t="n">
        <v>132</v>
      </c>
      <c r="L12" s="51">
        <f>K12*J12</f>
        <v/>
      </c>
      <c r="M12" s="256" t="n">
        <v>43241</v>
      </c>
      <c r="N12" s="114" t="n">
        <v>7</v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202" t="n">
        <v>1</v>
      </c>
      <c r="U12" s="202" t="n">
        <v>1</v>
      </c>
      <c r="V12" s="202" t="n">
        <v>1</v>
      </c>
      <c r="W12" s="202" t="n">
        <v>1</v>
      </c>
      <c r="X12" s="202" t="n">
        <v>1</v>
      </c>
      <c r="Y12" s="202" t="n">
        <v>1</v>
      </c>
      <c r="Z12" s="104">
        <f>COUNTIF(O12:T12, "=1")</f>
        <v/>
      </c>
      <c r="AA12" s="115">
        <f>Z12/N12</f>
        <v/>
      </c>
      <c r="AB12" s="175" t="s">
        <v>380</v>
      </c>
    </row>
    <row customHeight="1" ht="12.75" r="13" s="24" spans="1:28">
      <c r="A13" s="7" t="n">
        <v>12</v>
      </c>
      <c r="B13" s="8" t="s">
        <v>109</v>
      </c>
      <c r="C13" s="7" t="s">
        <v>16</v>
      </c>
      <c r="D13" s="7" t="s">
        <v>393</v>
      </c>
      <c r="E13" s="45">
        <f>NETWORKDAYS(Итого!C$2,Отчёт!C$2,Итого!C$3:C$5)</f>
        <v/>
      </c>
      <c r="F13" s="46">
        <f>1/3</f>
        <v/>
      </c>
      <c r="G13" s="45" t="n">
        <v>2</v>
      </c>
      <c r="H13" s="47">
        <f>F13*G13</f>
        <v/>
      </c>
      <c r="I13" s="48" t="n">
        <v>7</v>
      </c>
      <c r="J13" s="49">
        <f>E13*H13</f>
        <v/>
      </c>
      <c r="K13" s="50" t="n">
        <v>132</v>
      </c>
      <c r="L13" s="51">
        <f>K13*J13</f>
        <v/>
      </c>
      <c r="M13" s="256" t="n">
        <v>43241</v>
      </c>
      <c r="N13" s="114" t="n">
        <v>7</v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202" t="n">
        <v>0</v>
      </c>
      <c r="U13" s="202" t="n">
        <v>1</v>
      </c>
      <c r="V13" s="202" t="n">
        <v>1</v>
      </c>
      <c r="W13" s="202" t="n">
        <v>1</v>
      </c>
      <c r="X13" s="202" t="n">
        <v>1</v>
      </c>
      <c r="Y13" s="202" t="n">
        <v>1</v>
      </c>
      <c r="Z13" s="104">
        <f>COUNTIF(O13:T13, "=1")</f>
        <v/>
      </c>
      <c r="AA13" s="115">
        <f>Z13/N13</f>
        <v/>
      </c>
      <c r="AB13" s="175" t="s">
        <v>382</v>
      </c>
    </row>
    <row customHeight="1" ht="12.75" r="14" s="24" spans="1:28">
      <c r="A14" s="7" t="n">
        <v>13</v>
      </c>
      <c r="B14" s="8" t="s">
        <v>109</v>
      </c>
      <c r="C14" s="7" t="s">
        <v>16</v>
      </c>
      <c r="D14" s="7" t="s">
        <v>394</v>
      </c>
      <c r="E14" s="45">
        <f>NETWORKDAYS(Итого!C$2,Отчёт!C$2,Итого!C$3:C$5)</f>
        <v/>
      </c>
      <c r="F14" s="46">
        <f>1/3</f>
        <v/>
      </c>
      <c r="G14" s="45" t="n">
        <v>2</v>
      </c>
      <c r="H14" s="47">
        <f>F14*G14</f>
        <v/>
      </c>
      <c r="I14" s="48" t="n">
        <v>7</v>
      </c>
      <c r="J14" s="49">
        <f>E14*H14</f>
        <v/>
      </c>
      <c r="K14" s="50" t="n">
        <v>132</v>
      </c>
      <c r="L14" s="51">
        <f>K14*J14</f>
        <v/>
      </c>
      <c r="M14" s="256" t="n">
        <v>43241</v>
      </c>
      <c r="N14" s="114" t="n">
        <v>7</v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1</v>
      </c>
      <c r="T14" s="202" t="n">
        <v>1</v>
      </c>
      <c r="U14" s="202" t="n">
        <v>1</v>
      </c>
      <c r="V14" s="202" t="n">
        <v>1</v>
      </c>
      <c r="W14" s="202" t="n">
        <v>1</v>
      </c>
      <c r="X14" s="202" t="n">
        <v>1</v>
      </c>
      <c r="Y14" s="202" t="n">
        <v>1</v>
      </c>
      <c r="Z14" s="104">
        <f>COUNTIF(O14:T14, "=1")</f>
        <v/>
      </c>
      <c r="AA14" s="115">
        <f>Z14/N14</f>
        <v/>
      </c>
      <c r="AB14" s="175" t="s">
        <v>384</v>
      </c>
    </row>
    <row customHeight="1" ht="12.75" r="15" s="24" spans="1:28">
      <c r="A15" s="7" t="n">
        <v>14</v>
      </c>
      <c r="B15" s="8" t="s">
        <v>109</v>
      </c>
      <c r="C15" s="7" t="s">
        <v>16</v>
      </c>
      <c r="D15" s="242" t="s">
        <v>395</v>
      </c>
      <c r="E15" s="45">
        <f>NETWORKDAYS(Итого!C$2,Отчёт!C$2,Итого!C$3:C$5)</f>
        <v/>
      </c>
      <c r="F15" s="46">
        <f>1/3</f>
        <v/>
      </c>
      <c r="G15" s="45" t="n">
        <v>2</v>
      </c>
      <c r="H15" s="47">
        <f>F15*G15</f>
        <v/>
      </c>
      <c r="I15" s="48" t="n">
        <v>7</v>
      </c>
      <c r="J15" s="49">
        <f>E15*H15</f>
        <v/>
      </c>
      <c r="K15" s="50" t="n">
        <v>132</v>
      </c>
      <c r="L15" s="51">
        <f>K15*J15</f>
        <v/>
      </c>
      <c r="M15" s="256" t="n">
        <v>43241</v>
      </c>
      <c r="N15" s="114" t="n">
        <v>7</v>
      </c>
      <c r="O15" s="137" t="n">
        <v>1</v>
      </c>
      <c r="P15" s="137" t="n">
        <v>1</v>
      </c>
      <c r="Q15" s="137" t="n">
        <v>1</v>
      </c>
      <c r="R15" s="137" t="n">
        <v>1</v>
      </c>
      <c r="S15" s="137" t="n">
        <v>1</v>
      </c>
      <c r="T15" s="202" t="n">
        <v>0</v>
      </c>
      <c r="U15" s="202" t="n">
        <v>0</v>
      </c>
      <c r="V15" s="202" t="n">
        <v>1</v>
      </c>
      <c r="W15" s="202" t="n">
        <v>1</v>
      </c>
      <c r="X15" s="202" t="n">
        <v>1</v>
      </c>
      <c r="Y15" s="202" t="n">
        <v>1</v>
      </c>
      <c r="Z15" s="104">
        <f>COUNTIF(O15:T15, "=1")</f>
        <v/>
      </c>
      <c r="AA15" s="115">
        <f>Z15/N15</f>
        <v/>
      </c>
      <c r="AB15" s="175" t="s">
        <v>396</v>
      </c>
    </row>
    <row customHeight="1" ht="12.75" r="16" s="24" spans="1:28"/>
    <row customHeight="1" ht="12.75" r="17" s="24" spans="1:28"/>
    <row customHeight="1" ht="12.75" r="18" s="24" spans="1:28"/>
    <row customHeight="1" ht="12.75" r="19" s="24" spans="1:28"/>
    <row customHeight="1" ht="12.75" r="20" s="24" spans="1:28"/>
    <row customHeight="1" ht="12.75" r="21" s="24" spans="1:28"/>
    <row customHeight="1" ht="12.75" r="22" s="24" spans="1:28"/>
    <row customHeight="1" ht="12.75" r="23" s="24" spans="1:28"/>
    <row customHeight="1" ht="12.75" r="24" s="24" spans="1:28"/>
    <row customHeight="1" ht="12.75" r="25" s="24" spans="1:28"/>
    <row customHeight="1" ht="12.75" r="26" s="24" spans="1:28"/>
    <row customHeight="1" ht="12.75" r="27" s="24" spans="1:28"/>
    <row customHeight="1" ht="12.75" r="28" s="24" spans="1:28"/>
    <row customHeight="1" ht="12.75" r="29" s="24" spans="1:28"/>
    <row customHeight="1" ht="12.75" r="30" s="24" spans="1:28"/>
    <row customHeight="1" ht="12.75" r="31" s="24" spans="1:28"/>
    <row customHeight="1" ht="12.75" r="32" s="24" spans="1:28"/>
    <row customHeight="1" ht="12.75" r="33" s="24" spans="1:28"/>
    <row customHeight="1" ht="12.75" r="34" s="24" spans="1:28"/>
    <row customHeight="1" ht="12.75" r="35" s="24" spans="1:28"/>
    <row customHeight="1" ht="12.75" r="36" s="24" spans="1:28"/>
    <row customHeight="1" ht="12.75" r="37" s="24" spans="1:28"/>
    <row customHeight="1" ht="12.75" r="38" s="24" spans="1:28"/>
    <row customHeight="1" ht="12.75" r="39" s="24" spans="1:28"/>
    <row customHeight="1" ht="12.75" r="40" s="24" spans="1:28"/>
    <row customHeight="1" ht="12.75" r="41" s="24" spans="1:28"/>
    <row customHeight="1" ht="12.75" r="42" s="24" spans="1:28"/>
    <row customHeight="1" ht="12.75" r="43" s="24" spans="1:28"/>
    <row customHeight="1" ht="12.75" r="44" s="24" spans="1:28"/>
    <row customHeight="1" ht="12.75" r="45" s="24" spans="1:28"/>
    <row customHeight="1" ht="12.75" r="46" s="24" spans="1:28"/>
    <row customHeight="1" ht="12.75" r="47" s="24" spans="1:28"/>
    <row customHeight="1" ht="12.75" r="48" s="24" spans="1:28"/>
    <row customHeight="1" ht="12.75" r="49" s="24" spans="1:28"/>
    <row customHeight="1" ht="12.75" r="50" s="24" spans="1:28"/>
    <row customHeight="1" ht="12.75" r="51" s="24" spans="1:28"/>
    <row customHeight="1" ht="12.75" r="52" s="24" spans="1:28"/>
    <row customHeight="1" ht="12.75" r="53" s="24" spans="1:28"/>
    <row customHeight="1" ht="12.75" r="54" s="24" spans="1:28"/>
    <row customHeight="1" ht="12.75" r="55" s="24" spans="1:28"/>
    <row customHeight="1" ht="12.75" r="56" s="24" spans="1:28"/>
    <row customHeight="1" ht="12.75" r="57" s="24" spans="1:28"/>
    <row customHeight="1" ht="12.75" r="58" s="24" spans="1:28"/>
    <row customHeight="1" ht="12.75" r="59" s="24" spans="1:28"/>
    <row customHeight="1" ht="12.75" r="60" s="24" spans="1:28"/>
    <row customHeight="1" ht="12.75" r="61" s="24" spans="1:28"/>
    <row customHeight="1" ht="12.75" r="62" s="24" spans="1:28"/>
    <row customHeight="1" ht="12.75" r="63" s="24" spans="1:28"/>
    <row customHeight="1" ht="12.75" r="64" s="24" spans="1:28"/>
    <row customHeight="1" ht="12.75" r="65" s="24" spans="1:28"/>
    <row customHeight="1" ht="12.75" r="66" s="24" spans="1:28"/>
    <row customHeight="1" ht="12.75" r="67" s="24" spans="1:28"/>
    <row customHeight="1" ht="12.75" r="68" s="24" spans="1:28"/>
    <row customHeight="1" ht="12.75" r="69" s="24" spans="1:28"/>
    <row customHeight="1" ht="12.75" r="70" s="24" spans="1:28"/>
    <row customHeight="1" ht="12.75" r="71" s="24" spans="1:28"/>
    <row customHeight="1" ht="12.75" r="72" s="24" spans="1:28"/>
    <row customHeight="1" ht="12.75" r="73" s="24" spans="1:28"/>
    <row customHeight="1" ht="12.75" r="74" s="24" spans="1:28"/>
    <row customHeight="1" ht="12.75" r="75" s="24" spans="1:28"/>
    <row customHeight="1" ht="12.75" r="76" s="24" spans="1:28"/>
    <row customHeight="1" ht="12.75" r="77" s="24" spans="1:28"/>
    <row customHeight="1" ht="12.75" r="78" s="24" spans="1:28"/>
    <row customHeight="1" ht="12.75" r="79" s="24" spans="1:28"/>
    <row customHeight="1" ht="12.75" r="80" s="24" spans="1:28"/>
    <row customHeight="1" ht="12.75" r="81" s="24" spans="1:28"/>
    <row customHeight="1" ht="12.75" r="82" s="24" spans="1:28"/>
    <row customHeight="1" ht="12.75" r="83" s="24" spans="1:28"/>
    <row customHeight="1" ht="12.75" r="84" s="24" spans="1:28"/>
    <row customHeight="1" ht="12.75" r="85" s="24" spans="1:28"/>
    <row customHeight="1" ht="12.75" r="86" s="24" spans="1:28"/>
    <row customHeight="1" ht="12.75" r="87" s="24" spans="1:28"/>
    <row customHeight="1" ht="12.75" r="88" s="24" spans="1:28"/>
    <row customHeight="1" ht="12.75" r="89" s="24" spans="1:28"/>
    <row customHeight="1" ht="12.75" r="90" s="24" spans="1:28"/>
    <row customHeight="1" ht="12.75" r="91" s="24" spans="1:28"/>
    <row customHeight="1" ht="12.75" r="92" s="24" spans="1:28"/>
    <row customHeight="1" ht="12.75" r="93" s="24" spans="1:28"/>
    <row customHeight="1" ht="12.75" r="94" s="24" spans="1:28"/>
    <row customHeight="1" ht="12.75" r="95" s="24" spans="1:28"/>
    <row customHeight="1" ht="12.75" r="96" s="24" spans="1:28"/>
    <row customHeight="1" ht="12.75" r="97" s="24" spans="1:28"/>
    <row customHeight="1" ht="12.75" r="98" s="24" spans="1:28"/>
    <row customHeight="1" ht="12.75" r="99" s="24" spans="1:28"/>
    <row customHeight="1" ht="12.75" r="100" s="24" spans="1:28"/>
    <row customHeight="1" ht="12.75" r="101" s="24" spans="1:28"/>
    <row customHeight="1" ht="12.75" r="102" s="24" spans="1:28"/>
    <row customHeight="1" ht="12.75" r="103" s="24" spans="1:28"/>
    <row customHeight="1" ht="12.75" r="104" s="24" spans="1:28"/>
    <row customHeight="1" ht="12.75" r="105" s="24" spans="1:28"/>
    <row customHeight="1" ht="12.75" r="106" s="24" spans="1:28"/>
    <row customHeight="1" ht="12.75" r="107" s="24" spans="1:28"/>
    <row customHeight="1" ht="12.75" r="108" s="24" spans="1:28"/>
    <row customHeight="1" ht="12.75" r="109" s="24" spans="1:28"/>
    <row customHeight="1" ht="12.75" r="110" s="24" spans="1:28"/>
    <row customHeight="1" ht="12.75" r="111" s="24" spans="1:28"/>
    <row customHeight="1" ht="12.75" r="112" s="24" spans="1:28"/>
    <row customHeight="1" ht="12.75" r="113" s="24" spans="1:28"/>
    <row customHeight="1" ht="12.75" r="114" s="24" spans="1:28"/>
    <row customHeight="1" ht="12.75" r="115" s="24" spans="1:28"/>
    <row customHeight="1" ht="12.75" r="116" s="24" spans="1:28"/>
    <row customHeight="1" ht="12.75" r="117" s="24" spans="1:28"/>
    <row customHeight="1" ht="12.75" r="118" s="24" spans="1:28"/>
    <row customHeight="1" ht="12.75" r="119" s="24" spans="1:28"/>
    <row customHeight="1" ht="12.75" r="120" s="24" spans="1:28"/>
    <row customHeight="1" ht="12.75" r="121" s="24" spans="1:28"/>
    <row customHeight="1" ht="12.75" r="122" s="24" spans="1:28"/>
    <row customHeight="1" ht="12.75" r="123" s="24" spans="1:28"/>
    <row customHeight="1" ht="12.75" r="124" s="24" spans="1:28"/>
    <row customHeight="1" ht="12.75" r="125" s="24" spans="1:28"/>
    <row customHeight="1" ht="12.75" r="126" s="24" spans="1:28"/>
    <row customHeight="1" ht="12.75" r="127" s="24" spans="1:28"/>
    <row customHeight="1" ht="12.75" r="128" s="24" spans="1:28"/>
    <row customHeight="1" ht="12.75" r="129" s="24" spans="1:28"/>
    <row customHeight="1" ht="12.75" r="130" s="24" spans="1:28"/>
    <row customHeight="1" ht="12.75" r="131" s="24" spans="1:28"/>
    <row customHeight="1" ht="12.75" r="132" s="24" spans="1:28"/>
    <row customHeight="1" ht="12.75" r="133" s="24" spans="1:28"/>
    <row customHeight="1" ht="12.75" r="134" s="24" spans="1:28"/>
    <row customHeight="1" ht="12.75" r="135" s="24" spans="1:28"/>
    <row customHeight="1" ht="12.75" r="136" s="24" spans="1:28"/>
    <row customHeight="1" ht="12.75" r="137" s="24" spans="1:28"/>
    <row customHeight="1" ht="12.75" r="138" s="24" spans="1:28"/>
    <row customHeight="1" ht="12.75" r="139" s="24" spans="1:28"/>
    <row customHeight="1" ht="12.75" r="140" s="24" spans="1:28"/>
    <row customHeight="1" ht="12.75" r="141" s="24" spans="1:28"/>
    <row customHeight="1" ht="12.75" r="142" s="24" spans="1:28"/>
    <row customHeight="1" ht="12.75" r="143" s="24" spans="1:28"/>
    <row customHeight="1" ht="12.75" r="144" s="24" spans="1:28"/>
    <row customHeight="1" ht="12.75" r="145" s="24" spans="1:28"/>
    <row customHeight="1" ht="12.75" r="146" s="24" spans="1:28"/>
    <row customHeight="1" ht="12.75" r="147" s="24" spans="1:28"/>
    <row customHeight="1" ht="12.75" r="148" s="24" spans="1:28"/>
    <row customHeight="1" ht="12.75" r="149" s="24" spans="1:28"/>
    <row customHeight="1" ht="12.75" r="150" s="24" spans="1:28"/>
    <row customHeight="1" ht="12.75" r="151" s="24" spans="1:28"/>
    <row customHeight="1" ht="12.75" r="152" s="24" spans="1:28"/>
    <row customHeight="1" ht="12.75" r="153" s="24" spans="1:28"/>
    <row customHeight="1" ht="12.75" r="154" s="24" spans="1:28"/>
    <row customHeight="1" ht="12.75" r="155" s="24" spans="1:28"/>
    <row customHeight="1" ht="12.75" r="156" s="24" spans="1:28"/>
    <row customHeight="1" ht="12.75" r="157" s="24" spans="1:28"/>
    <row customHeight="1" ht="12.75" r="158" s="24" spans="1:28"/>
    <row customHeight="1" ht="12.75" r="159" s="24" spans="1:28"/>
    <row customHeight="1" ht="12.75" r="160" s="24" spans="1:28"/>
    <row customHeight="1" ht="12.75" r="161" s="24" spans="1:28"/>
    <row customHeight="1" ht="12.75" r="162" s="24" spans="1:28"/>
    <row customHeight="1" ht="12.75" r="163" s="24" spans="1:28"/>
    <row customHeight="1" ht="12.75" r="164" s="24" spans="1:28"/>
    <row customHeight="1" ht="12.75" r="165" s="24" spans="1:28"/>
    <row customHeight="1" ht="12.75" r="166" s="24" spans="1:28"/>
    <row customHeight="1" ht="12.75" r="167" s="24" spans="1:28"/>
    <row customHeight="1" ht="12.75" r="168" s="24" spans="1:28"/>
    <row customHeight="1" ht="12.75" r="169" s="24" spans="1:28"/>
    <row customHeight="1" ht="12.75" r="170" s="24" spans="1:28"/>
    <row customHeight="1" ht="12.75" r="171" s="24" spans="1:28"/>
    <row customHeight="1" ht="12.75" r="172" s="24" spans="1:28"/>
    <row customHeight="1" ht="12.75" r="173" s="24" spans="1:28"/>
    <row customHeight="1" ht="12.75" r="174" s="24" spans="1:28"/>
    <row customHeight="1" ht="12.75" r="175" s="24" spans="1:28"/>
    <row customHeight="1" ht="12.75" r="176" s="24" spans="1:28"/>
    <row customHeight="1" ht="12.75" r="177" s="24" spans="1:28"/>
    <row customHeight="1" ht="12.75" r="178" s="24" spans="1:28"/>
    <row customHeight="1" ht="12.75" r="179" s="24" spans="1:28"/>
    <row customHeight="1" ht="12.75" r="180" s="24" spans="1:28"/>
    <row customHeight="1" ht="12.75" r="181" s="24" spans="1:28"/>
    <row customHeight="1" ht="12.75" r="182" s="24" spans="1:28"/>
    <row customHeight="1" ht="12.75" r="183" s="24" spans="1:28"/>
    <row customHeight="1" ht="12.75" r="184" s="24" spans="1:28"/>
    <row customHeight="1" ht="12.75" r="185" s="24" spans="1:28"/>
    <row customHeight="1" ht="12.75" r="186" s="24" spans="1:28"/>
    <row customHeight="1" ht="12.75" r="187" s="24" spans="1:28"/>
    <row customHeight="1" ht="12.75" r="188" s="24" spans="1:28"/>
    <row customHeight="1" ht="12.75" r="189" s="24" spans="1:28"/>
    <row customHeight="1" ht="12.75" r="190" s="24" spans="1:28"/>
    <row customHeight="1" ht="12.75" r="191" s="24" spans="1:28"/>
    <row customHeight="1" ht="12.75" r="192" s="24" spans="1:28"/>
    <row customHeight="1" ht="12.75" r="193" s="24" spans="1:28"/>
    <row customHeight="1" ht="12.75" r="194" s="24" spans="1:28"/>
    <row customHeight="1" ht="12.75" r="195" s="24" spans="1:28"/>
    <row customHeight="1" ht="12.75" r="196" s="24" spans="1:28"/>
    <row customHeight="1" ht="12.75" r="197" s="24" spans="1:28"/>
    <row customHeight="1" ht="12.75" r="198" s="24" spans="1:28"/>
    <row customHeight="1" ht="12.75" r="199" s="24" spans="1:28"/>
    <row customHeight="1" ht="12.75" r="200" s="24" spans="1:28"/>
    <row customHeight="1" ht="12.75" r="201" s="24" spans="1:28"/>
    <row customHeight="1" ht="12.75" r="202" s="24" spans="1:28"/>
    <row customHeight="1" ht="12.75" r="203" s="24" spans="1:28"/>
    <row customHeight="1" ht="12.75" r="204" s="24" spans="1:28"/>
    <row customHeight="1" ht="12.75" r="205" s="24" spans="1:28"/>
    <row customHeight="1" ht="12.75" r="206" s="24" spans="1:28"/>
    <row customHeight="1" ht="12.75" r="207" s="24" spans="1:28"/>
    <row customHeight="1" ht="12.75" r="208" s="24" spans="1:28"/>
    <row customHeight="1" ht="12.75" r="209" s="24" spans="1:28"/>
    <row customHeight="1" ht="12.75" r="210" s="24" spans="1:28"/>
    <row customHeight="1" ht="12.75" r="211" s="24" spans="1:28"/>
    <row customHeight="1" ht="12.75" r="212" s="24" spans="1:28"/>
    <row customHeight="1" ht="12.75" r="213" s="24" spans="1:28"/>
    <row customHeight="1" ht="12.75" r="214" s="24" spans="1:28"/>
    <row customHeight="1" ht="12.75" r="215" s="24" spans="1:28"/>
    <row customHeight="1" ht="12.75" r="216" s="24" spans="1:28"/>
    <row customHeight="1" ht="12.75" r="217" s="24" spans="1:28"/>
    <row customHeight="1" ht="12.75" r="218" s="24" spans="1:28"/>
    <row customHeight="1" ht="12.75" r="219" s="24" spans="1:28"/>
    <row customHeight="1" ht="12.75" r="220" s="24" spans="1:28"/>
    <row customHeight="1" ht="12.75" r="221" s="24" spans="1:28"/>
    <row customHeight="1" ht="12.75" r="222" s="24" spans="1:28"/>
    <row customHeight="1" ht="12.75" r="223" s="24" spans="1:28"/>
    <row customHeight="1" ht="12.75" r="224" s="24" spans="1:28"/>
    <row customHeight="1" ht="12.75" r="225" s="24" spans="1:28"/>
    <row customHeight="1" ht="12.75" r="226" s="24" spans="1:28"/>
    <row customHeight="1" ht="12.75" r="227" s="24" spans="1:28"/>
    <row customHeight="1" ht="12.75" r="228" s="24" spans="1:28"/>
    <row customHeight="1" ht="12.75" r="229" s="24" spans="1:28"/>
    <row customHeight="1" ht="12.75" r="230" s="24" spans="1:28"/>
    <row customHeight="1" ht="12.75" r="231" s="24" spans="1:28"/>
    <row customHeight="1" ht="12.75" r="232" s="24" spans="1:28"/>
    <row customHeight="1" ht="12.75" r="233" s="24" spans="1:28"/>
    <row customHeight="1" ht="12.75" r="234" s="24" spans="1:28"/>
    <row customHeight="1" ht="12.75" r="235" s="24" spans="1:28"/>
    <row customHeight="1" ht="12.75" r="236" s="24" spans="1:28"/>
    <row customHeight="1" ht="12.75" r="237" s="24" spans="1:28"/>
    <row customHeight="1" ht="12.75" r="238" s="24" spans="1:28"/>
    <row customHeight="1" ht="12.75" r="239" s="24" spans="1:28"/>
    <row customHeight="1" ht="12.75" r="240" s="24" spans="1:28"/>
    <row customHeight="1" ht="12.75" r="241" s="24" spans="1:28"/>
    <row customHeight="1" ht="12.75" r="242" s="24" spans="1:28"/>
    <row customHeight="1" ht="12.75" r="243" s="24" spans="1:28"/>
    <row customHeight="1" ht="12.75" r="244" s="24" spans="1:28"/>
    <row customHeight="1" ht="12.75" r="245" s="24" spans="1:28"/>
    <row customHeight="1" ht="12.75" r="246" s="24" spans="1:28"/>
    <row customHeight="1" ht="12.75" r="247" s="24" spans="1:28"/>
    <row customHeight="1" ht="12.75" r="248" s="24" spans="1:28"/>
    <row customHeight="1" ht="12.75" r="249" s="24" spans="1:28"/>
    <row customHeight="1" ht="12.75" r="250" s="24" spans="1:28"/>
    <row customHeight="1" ht="12.75" r="251" s="24" spans="1:28"/>
    <row customHeight="1" ht="12.75" r="252" s="24" spans="1:28"/>
    <row customHeight="1" ht="12.75" r="253" s="24" spans="1:28"/>
    <row customHeight="1" ht="12.75" r="254" s="24" spans="1:28"/>
    <row customHeight="1" ht="12.75" r="255" s="24" spans="1:28"/>
    <row customHeight="1" ht="12.75" r="256" s="24" spans="1:28"/>
    <row customHeight="1" ht="12.75" r="257" s="24" spans="1:28"/>
    <row customHeight="1" ht="12.75" r="258" s="24" spans="1:28"/>
    <row customHeight="1" ht="12.75" r="259" s="24" spans="1:28"/>
    <row customHeight="1" ht="12.75" r="260" s="24" spans="1:28"/>
    <row customHeight="1" ht="12.75" r="261" s="24" spans="1:28"/>
    <row customHeight="1" ht="12.75" r="262" s="24" spans="1:28"/>
    <row customHeight="1" ht="12.75" r="263" s="24" spans="1:28"/>
    <row customHeight="1" ht="12.75" r="264" s="24" spans="1:28"/>
    <row customHeight="1" ht="12.75" r="265" s="24" spans="1:28"/>
    <row customHeight="1" ht="12.75" r="266" s="24" spans="1:28"/>
    <row customHeight="1" ht="12.75" r="267" s="24" spans="1:28"/>
    <row customHeight="1" ht="12.75" r="268" s="24" spans="1:28"/>
    <row customHeight="1" ht="12.75" r="269" s="24" spans="1:28"/>
    <row customHeight="1" ht="12.75" r="270" s="24" spans="1:28"/>
    <row customHeight="1" ht="12.75" r="271" s="24" spans="1:28"/>
    <row customHeight="1" ht="12.75" r="272" s="24" spans="1:28"/>
    <row customHeight="1" ht="12.75" r="273" s="24" spans="1:28"/>
    <row customHeight="1" ht="12.75" r="274" s="24" spans="1:28"/>
    <row customHeight="1" ht="12.75" r="275" s="24" spans="1:28"/>
    <row customHeight="1" ht="12.75" r="276" s="24" spans="1:28"/>
    <row customHeight="1" ht="12.75" r="277" s="24" spans="1:28"/>
    <row customHeight="1" ht="12.75" r="278" s="24" spans="1:28"/>
    <row customHeight="1" ht="12.75" r="279" s="24" spans="1:28"/>
    <row customHeight="1" ht="12.75" r="280" s="24" spans="1:28"/>
    <row customHeight="1" ht="12.75" r="281" s="24" spans="1:28"/>
    <row customHeight="1" ht="12.75" r="282" s="24" spans="1:28"/>
    <row customHeight="1" ht="12.75" r="283" s="24" spans="1:28"/>
    <row customHeight="1" ht="12.75" r="284" s="24" spans="1:28"/>
    <row customHeight="1" ht="12.75" r="285" s="24" spans="1:28"/>
    <row customHeight="1" ht="12.75" r="286" s="24" spans="1:28"/>
    <row customHeight="1" ht="12.75" r="287" s="24" spans="1:28"/>
    <row customHeight="1" ht="12.75" r="288" s="24" spans="1:28"/>
    <row customHeight="1" ht="12.75" r="289" s="24" spans="1:28"/>
    <row customHeight="1" ht="12.75" r="290" s="24" spans="1:28"/>
    <row customHeight="1" ht="12.75" r="291" s="24" spans="1:28"/>
    <row customHeight="1" ht="12.75" r="292" s="24" spans="1:28"/>
    <row customHeight="1" ht="12.75" r="293" s="24" spans="1:28"/>
    <row customHeight="1" ht="12.75" r="294" s="24" spans="1:28"/>
    <row customHeight="1" ht="12.75" r="295" s="24" spans="1:28"/>
    <row customHeight="1" ht="12.75" r="296" s="24" spans="1:28"/>
    <row customHeight="1" ht="12.75" r="297" s="24" spans="1:28"/>
    <row customHeight="1" ht="12.75" r="298" s="24" spans="1:28"/>
    <row customHeight="1" ht="12.75" r="299" s="24" spans="1:28"/>
    <row customHeight="1" ht="12.75" r="300" s="24" spans="1:28"/>
    <row customHeight="1" ht="12.75" r="301" s="24" spans="1:28"/>
    <row customHeight="1" ht="12.75" r="302" s="24" spans="1:28"/>
    <row customHeight="1" ht="12.75" r="303" s="24" spans="1:28"/>
    <row customHeight="1" ht="12.75" r="304" s="24" spans="1:28"/>
    <row customHeight="1" ht="12.75" r="305" s="24" spans="1:28"/>
    <row customHeight="1" ht="12.75" r="306" s="24" spans="1:28"/>
    <row customHeight="1" ht="12.75" r="307" s="24" spans="1:28"/>
    <row customHeight="1" ht="12.75" r="308" s="24" spans="1:28"/>
    <row customHeight="1" ht="12.75" r="309" s="24" spans="1:28"/>
    <row customHeight="1" ht="12.75" r="310" s="24" spans="1:28"/>
    <row customHeight="1" ht="12.75" r="311" s="24" spans="1:28"/>
    <row customHeight="1" ht="12.75" r="312" s="24" spans="1:28"/>
    <row customHeight="1" ht="12.75" r="313" s="24" spans="1:28"/>
    <row customHeight="1" ht="12.75" r="314" s="24" spans="1:28"/>
    <row customHeight="1" ht="12.75" r="315" s="24" spans="1:28"/>
    <row customHeight="1" ht="12.75" r="316" s="24" spans="1:28"/>
    <row customHeight="1" ht="12.75" r="317" s="24" spans="1:28"/>
    <row customHeight="1" ht="12.75" r="318" s="24" spans="1:28"/>
    <row customHeight="1" ht="12.75" r="319" s="24" spans="1:28"/>
    <row customHeight="1" ht="12.75" r="320" s="24" spans="1:28"/>
    <row customHeight="1" ht="12.75" r="321" s="24" spans="1:28"/>
    <row customHeight="1" ht="12.75" r="322" s="24" spans="1:28"/>
    <row customHeight="1" ht="12.75" r="323" s="24" spans="1:28"/>
    <row customHeight="1" ht="12.75" r="324" s="24" spans="1:28"/>
    <row customHeight="1" ht="12.75" r="325" s="24" spans="1:28"/>
    <row customHeight="1" ht="12.75" r="326" s="24" spans="1:28"/>
    <row customHeight="1" ht="12.75" r="327" s="24" spans="1:28"/>
    <row customHeight="1" ht="12.75" r="328" s="24" spans="1:28"/>
    <row customHeight="1" ht="12.75" r="329" s="24" spans="1:28"/>
    <row customHeight="1" ht="12.75" r="330" s="24" spans="1:28"/>
    <row customHeight="1" ht="12.75" r="331" s="24" spans="1:28"/>
    <row customHeight="1" ht="12.75" r="332" s="24" spans="1:28"/>
    <row customHeight="1" ht="12.75" r="333" s="24" spans="1:28"/>
    <row customHeight="1" ht="12.75" r="334" s="24" spans="1:28"/>
    <row customHeight="1" ht="12.75" r="335" s="24" spans="1:28"/>
    <row customHeight="1" ht="12.75" r="336" s="24" spans="1:28"/>
    <row customHeight="1" ht="12.75" r="337" s="24" spans="1:28"/>
    <row customHeight="1" ht="12.75" r="338" s="24" spans="1:28"/>
    <row customHeight="1" ht="12.75" r="339" s="24" spans="1:28"/>
    <row customHeight="1" ht="12.75" r="340" s="24" spans="1:28"/>
    <row customHeight="1" ht="12.75" r="341" s="24" spans="1:28"/>
    <row customHeight="1" ht="12.75" r="342" s="24" spans="1:28"/>
    <row customHeight="1" ht="12.75" r="343" s="24" spans="1:28"/>
    <row customHeight="1" ht="12.75" r="344" s="24" spans="1:28"/>
    <row customHeight="1" ht="12.75" r="345" s="24" spans="1:28"/>
    <row customHeight="1" ht="12.75" r="346" s="24" spans="1:28"/>
    <row customHeight="1" ht="12.75" r="347" s="24" spans="1:28"/>
    <row customHeight="1" ht="12.75" r="348" s="24" spans="1:28"/>
    <row customHeight="1" ht="12.75" r="349" s="24" spans="1:28"/>
    <row customHeight="1" ht="12.75" r="350" s="24" spans="1:28"/>
    <row customHeight="1" ht="12.75" r="351" s="24" spans="1:28"/>
    <row customHeight="1" ht="12.75" r="352" s="24" spans="1:28"/>
    <row customHeight="1" ht="12.75" r="353" s="24" spans="1:28"/>
    <row customHeight="1" ht="12.75" r="354" s="24" spans="1:28"/>
    <row customHeight="1" ht="12.75" r="355" s="24" spans="1:28"/>
    <row customHeight="1" ht="12.75" r="356" s="24" spans="1:28"/>
    <row customHeight="1" ht="12.75" r="357" s="24" spans="1:28"/>
    <row customHeight="1" ht="12.75" r="358" s="24" spans="1:28"/>
    <row customHeight="1" ht="12.75" r="359" s="24" spans="1:28"/>
    <row customHeight="1" ht="12.75" r="360" s="24" spans="1:28"/>
    <row customHeight="1" ht="12.75" r="361" s="24" spans="1:28"/>
    <row customHeight="1" ht="12.75" r="362" s="24" spans="1:28"/>
    <row customHeight="1" ht="12.75" r="363" s="24" spans="1:28"/>
    <row customHeight="1" ht="12.75" r="364" s="24" spans="1:28"/>
    <row customHeight="1" ht="12.75" r="365" s="24" spans="1:28"/>
    <row customHeight="1" ht="12.75" r="366" s="24" spans="1:28"/>
    <row customHeight="1" ht="12.75" r="367" s="24" spans="1:28"/>
    <row customHeight="1" ht="12.75" r="368" s="24" spans="1:28"/>
    <row customHeight="1" ht="12.75" r="369" s="24" spans="1:28"/>
    <row customHeight="1" ht="12.75" r="370" s="24" spans="1:28"/>
    <row customHeight="1" ht="12.75" r="371" s="24" spans="1:28"/>
    <row customHeight="1" ht="12.75" r="372" s="24" spans="1:28"/>
    <row customHeight="1" ht="12.75" r="373" s="24" spans="1:28"/>
    <row customHeight="1" ht="12.75" r="374" s="24" spans="1:28"/>
    <row customHeight="1" ht="12.75" r="375" s="24" spans="1:28"/>
    <row customHeight="1" ht="12.75" r="376" s="24" spans="1:28"/>
    <row customHeight="1" ht="12.75" r="377" s="24" spans="1:28"/>
    <row customHeight="1" ht="12.75" r="378" s="24" spans="1:28"/>
    <row customHeight="1" ht="12.75" r="379" s="24" spans="1:28"/>
    <row customHeight="1" ht="12.75" r="380" s="24" spans="1:28"/>
    <row customHeight="1" ht="12.75" r="381" s="24" spans="1:28"/>
    <row customHeight="1" ht="12.75" r="382" s="24" spans="1:28"/>
    <row customHeight="1" ht="12.75" r="383" s="24" spans="1:28"/>
    <row customHeight="1" ht="12.75" r="384" s="24" spans="1:28"/>
    <row customHeight="1" ht="12.75" r="385" s="24" spans="1:28"/>
    <row customHeight="1" ht="12.75" r="386" s="24" spans="1:28"/>
    <row customHeight="1" ht="12.75" r="387" s="24" spans="1:28"/>
    <row customHeight="1" ht="12.75" r="388" s="24" spans="1:28"/>
    <row customHeight="1" ht="12.75" r="389" s="24" spans="1:28"/>
    <row customHeight="1" ht="12.75" r="390" s="24" spans="1:28"/>
    <row customHeight="1" ht="12.75" r="391" s="24" spans="1:28"/>
    <row customHeight="1" ht="12.75" r="392" s="24" spans="1:28"/>
    <row customHeight="1" ht="12.75" r="393" s="24" spans="1:28"/>
    <row customHeight="1" ht="12.75" r="394" s="24" spans="1:28"/>
    <row customHeight="1" ht="12.75" r="395" s="24" spans="1:28"/>
    <row customHeight="1" ht="12.75" r="396" s="24" spans="1:28"/>
    <row customHeight="1" ht="12.75" r="397" s="24" spans="1:28"/>
    <row customHeight="1" ht="12.75" r="398" s="24" spans="1:28"/>
    <row customHeight="1" ht="12.75" r="399" s="24" spans="1:28"/>
    <row customHeight="1" ht="12.75" r="400" s="24" spans="1:28"/>
    <row customHeight="1" ht="12.75" r="401" s="24" spans="1:28"/>
    <row customHeight="1" ht="12.75" r="402" s="24" spans="1:28"/>
    <row customHeight="1" ht="12.75" r="403" s="24" spans="1:28"/>
    <row customHeight="1" ht="12.75" r="404" s="24" spans="1:28"/>
    <row customHeight="1" ht="12.75" r="405" s="24" spans="1:28"/>
    <row customHeight="1" ht="12.75" r="406" s="24" spans="1:28"/>
    <row customHeight="1" ht="12.75" r="407" s="24" spans="1:28"/>
    <row customHeight="1" ht="12.75" r="408" s="24" spans="1:28"/>
    <row customHeight="1" ht="12.75" r="409" s="24" spans="1:28"/>
    <row customHeight="1" ht="12.75" r="410" s="24" spans="1:28"/>
    <row customHeight="1" ht="12.75" r="411" s="24" spans="1:28"/>
    <row customHeight="1" ht="12.75" r="412" s="24" spans="1:28"/>
    <row customHeight="1" ht="12.75" r="413" s="24" spans="1:28"/>
    <row customHeight="1" ht="12.75" r="414" s="24" spans="1:28"/>
    <row customHeight="1" ht="12.75" r="415" s="24" spans="1:28"/>
    <row customHeight="1" ht="12.75" r="416" s="24" spans="1:28"/>
    <row customHeight="1" ht="12.75" r="417" s="24" spans="1:28"/>
    <row customHeight="1" ht="12.75" r="418" s="24" spans="1:28"/>
    <row customHeight="1" ht="12.75" r="419" s="24" spans="1:28"/>
    <row customHeight="1" ht="12.75" r="420" s="24" spans="1:28"/>
    <row customHeight="1" ht="12.75" r="421" s="24" spans="1:28"/>
    <row customHeight="1" ht="12.75" r="422" s="24" spans="1:28"/>
    <row customHeight="1" ht="12.75" r="423" s="24" spans="1:28"/>
    <row customHeight="1" ht="12.75" r="424" s="24" spans="1:28"/>
    <row customHeight="1" ht="12.75" r="425" s="24" spans="1:28"/>
    <row customHeight="1" ht="12.75" r="426" s="24" spans="1:28"/>
    <row customHeight="1" ht="12.75" r="427" s="24" spans="1:28"/>
    <row customHeight="1" ht="12.75" r="428" s="24" spans="1:28"/>
    <row customHeight="1" ht="12.75" r="429" s="24" spans="1:28"/>
    <row customHeight="1" ht="12.75" r="430" s="24" spans="1:28"/>
    <row customHeight="1" ht="12.75" r="431" s="24" spans="1:28"/>
    <row customHeight="1" ht="12.75" r="432" s="24" spans="1:28"/>
    <row customHeight="1" ht="12.75" r="433" s="24" spans="1:28"/>
    <row customHeight="1" ht="12.75" r="434" s="24" spans="1:28"/>
    <row customHeight="1" ht="12.75" r="435" s="24" spans="1:28"/>
    <row customHeight="1" ht="12.75" r="436" s="24" spans="1:28"/>
    <row customHeight="1" ht="12.75" r="437" s="24" spans="1:28"/>
    <row customHeight="1" ht="12.75" r="438" s="24" spans="1:28"/>
    <row customHeight="1" ht="12.75" r="439" s="24" spans="1:28"/>
    <row customHeight="1" ht="12.75" r="440" s="24" spans="1:28"/>
    <row customHeight="1" ht="12.75" r="441" s="24" spans="1:28"/>
    <row customHeight="1" ht="12.75" r="442" s="24" spans="1:28"/>
    <row customHeight="1" ht="12.75" r="443" s="24" spans="1:28"/>
    <row customHeight="1" ht="12.75" r="444" s="24" spans="1:28"/>
    <row customHeight="1" ht="12.75" r="445" s="24" spans="1:28"/>
    <row customHeight="1" ht="12.75" r="446" s="24" spans="1:28"/>
    <row customHeight="1" ht="12.75" r="447" s="24" spans="1:28"/>
    <row customHeight="1" ht="12.75" r="448" s="24" spans="1:28"/>
    <row customHeight="1" ht="12.75" r="449" s="24" spans="1:28"/>
    <row customHeight="1" ht="12.75" r="450" s="24" spans="1:28"/>
    <row customHeight="1" ht="12.75" r="451" s="24" spans="1:28"/>
    <row customHeight="1" ht="12.75" r="452" s="24" spans="1:28"/>
    <row customHeight="1" ht="12.75" r="453" s="24" spans="1:28"/>
    <row customHeight="1" ht="12.75" r="454" s="24" spans="1:28"/>
    <row customHeight="1" ht="12.75" r="455" s="24" spans="1:28"/>
    <row customHeight="1" ht="12.75" r="456" s="24" spans="1:28"/>
    <row customHeight="1" ht="12.75" r="457" s="24" spans="1:28"/>
    <row customHeight="1" ht="12.75" r="458" s="24" spans="1:28"/>
    <row customHeight="1" ht="12.75" r="459" s="24" spans="1:28"/>
    <row customHeight="1" ht="12.75" r="460" s="24" spans="1:28"/>
    <row customHeight="1" ht="12.75" r="461" s="24" spans="1:28"/>
    <row customHeight="1" ht="12.75" r="462" s="24" spans="1:28"/>
    <row customHeight="1" ht="12.75" r="463" s="24" spans="1:28"/>
    <row customHeight="1" ht="12.75" r="464" s="24" spans="1:28"/>
    <row customHeight="1" ht="12.75" r="465" s="24" spans="1:28"/>
    <row customHeight="1" ht="12.75" r="466" s="24" spans="1:28"/>
    <row customHeight="1" ht="12.75" r="467" s="24" spans="1:28"/>
    <row customHeight="1" ht="12.75" r="468" s="24" spans="1:28"/>
    <row customHeight="1" ht="12.75" r="469" s="24" spans="1:28"/>
    <row customHeight="1" ht="12.75" r="470" s="24" spans="1:28"/>
    <row customHeight="1" ht="12.75" r="471" s="24" spans="1:28"/>
    <row customHeight="1" ht="12.75" r="472" s="24" spans="1:28"/>
    <row customHeight="1" ht="12.75" r="473" s="24" spans="1:28"/>
    <row customHeight="1" ht="12.75" r="474" s="24" spans="1:28"/>
    <row customHeight="1" ht="12.75" r="475" s="24" spans="1:28"/>
    <row customHeight="1" ht="12.75" r="476" s="24" spans="1:28"/>
    <row customHeight="1" ht="12.75" r="477" s="24" spans="1:28"/>
    <row customHeight="1" ht="12.75" r="478" s="24" spans="1:28"/>
    <row customHeight="1" ht="12.75" r="479" s="24" spans="1:28"/>
    <row customHeight="1" ht="12.75" r="480" s="24" spans="1:28"/>
    <row customHeight="1" ht="12.75" r="481" s="24" spans="1:28"/>
    <row customHeight="1" ht="12.75" r="482" s="24" spans="1:28"/>
    <row customHeight="1" ht="12.75" r="483" s="24" spans="1:28"/>
    <row customHeight="1" ht="12.75" r="484" s="24" spans="1:28"/>
    <row customHeight="1" ht="12.75" r="485" s="24" spans="1:28"/>
    <row customHeight="1" ht="12.75" r="486" s="24" spans="1:28"/>
    <row customHeight="1" ht="12.75" r="487" s="24" spans="1:28"/>
    <row customHeight="1" ht="12.75" r="488" s="24" spans="1:28"/>
    <row customHeight="1" ht="12.75" r="489" s="24" spans="1:28"/>
    <row customHeight="1" ht="12.75" r="490" s="24" spans="1:28"/>
    <row customHeight="1" ht="12.75" r="491" s="24" spans="1:28"/>
    <row customHeight="1" ht="12.75" r="492" s="24" spans="1:28"/>
    <row customHeight="1" ht="12.75" r="493" s="24" spans="1:28"/>
    <row customHeight="1" ht="12.75" r="494" s="24" spans="1:28"/>
    <row customHeight="1" ht="12.75" r="495" s="24" spans="1:28"/>
    <row customHeight="1" ht="12.75" r="496" s="24" spans="1:28"/>
    <row customHeight="1" ht="12.75" r="497" s="24" spans="1:28"/>
    <row customHeight="1" ht="12.75" r="498" s="24" spans="1:28"/>
    <row customHeight="1" ht="12.75" r="499" s="24" spans="1:28"/>
    <row customHeight="1" ht="12.75" r="500" s="24" spans="1:28"/>
    <row customHeight="1" ht="12.75" r="501" s="24" spans="1:28"/>
    <row customHeight="1" ht="12.75" r="502" s="24" spans="1:28"/>
    <row customHeight="1" ht="12.75" r="503" s="24" spans="1:28"/>
    <row customHeight="1" ht="12.75" r="504" s="24" spans="1:28"/>
    <row customHeight="1" ht="12.75" r="505" s="24" spans="1:28"/>
    <row customHeight="1" ht="12.75" r="506" s="24" spans="1:28"/>
    <row customHeight="1" ht="12.75" r="507" s="24" spans="1:28"/>
    <row customHeight="1" ht="12.75" r="508" s="24" spans="1:28"/>
    <row customHeight="1" ht="12.75" r="509" s="24" spans="1:28"/>
    <row customHeight="1" ht="12.75" r="510" s="24" spans="1:28"/>
    <row customHeight="1" ht="12.75" r="511" s="24" spans="1:28"/>
    <row customHeight="1" ht="12.75" r="512" s="24" spans="1:28"/>
    <row customHeight="1" ht="12.75" r="513" s="24" spans="1:28"/>
    <row customHeight="1" ht="12.75" r="514" s="24" spans="1:28"/>
    <row customHeight="1" ht="12.75" r="515" s="24" spans="1:28"/>
    <row customHeight="1" ht="12.75" r="516" s="24" spans="1:28"/>
    <row customHeight="1" ht="12.75" r="517" s="24" spans="1:28"/>
    <row customHeight="1" ht="12.75" r="518" s="24" spans="1:28"/>
    <row customHeight="1" ht="12.75" r="519" s="24" spans="1:28"/>
    <row customHeight="1" ht="12.75" r="520" s="24" spans="1:28"/>
    <row customHeight="1" ht="12.75" r="521" s="24" spans="1:28"/>
    <row customHeight="1" ht="12.75" r="522" s="24" spans="1:28"/>
    <row customHeight="1" ht="12.75" r="523" s="24" spans="1:28"/>
    <row customHeight="1" ht="12.75" r="524" s="24" spans="1:28"/>
    <row customHeight="1" ht="12.75" r="525" s="24" spans="1:28"/>
    <row customHeight="1" ht="12.75" r="526" s="24" spans="1:28"/>
    <row customHeight="1" ht="12.75" r="527" s="24" spans="1:28"/>
    <row customHeight="1" ht="12.75" r="528" s="24" spans="1:28"/>
    <row customHeight="1" ht="12.75" r="529" s="24" spans="1:28"/>
    <row customHeight="1" ht="12.75" r="530" s="24" spans="1:28"/>
    <row customHeight="1" ht="12.75" r="531" s="24" spans="1:28"/>
    <row customHeight="1" ht="12.75" r="532" s="24" spans="1:28"/>
    <row customHeight="1" ht="12.75" r="533" s="24" spans="1:28"/>
    <row customHeight="1" ht="12.75" r="534" s="24" spans="1:28"/>
    <row customHeight="1" ht="12.75" r="535" s="24" spans="1:28"/>
    <row customHeight="1" ht="12.75" r="536" s="24" spans="1:28"/>
    <row customHeight="1" ht="12.75" r="537" s="24" spans="1:28"/>
    <row customHeight="1" ht="12.75" r="538" s="24" spans="1:28"/>
    <row customHeight="1" ht="12.75" r="539" s="24" spans="1:28"/>
    <row customHeight="1" ht="12.75" r="540" s="24" spans="1:28"/>
    <row customHeight="1" ht="12.75" r="541" s="24" spans="1:28"/>
    <row customHeight="1" ht="12.75" r="542" s="24" spans="1:28"/>
    <row customHeight="1" ht="12.75" r="543" s="24" spans="1:28"/>
    <row customHeight="1" ht="12.75" r="544" s="24" spans="1:28"/>
    <row customHeight="1" ht="12.75" r="545" s="24" spans="1:28"/>
    <row customHeight="1" ht="12.75" r="546" s="24" spans="1:28"/>
    <row customHeight="1" ht="12.75" r="547" s="24" spans="1:28"/>
    <row customHeight="1" ht="12.75" r="548" s="24" spans="1:28"/>
    <row customHeight="1" ht="12.75" r="549" s="24" spans="1:28"/>
    <row customHeight="1" ht="12.75" r="550" s="24" spans="1:28"/>
    <row customHeight="1" ht="12.75" r="551" s="24" spans="1:28"/>
    <row customHeight="1" ht="12.75" r="552" s="24" spans="1:28"/>
    <row customHeight="1" ht="12.75" r="553" s="24" spans="1:28"/>
    <row customHeight="1" ht="12.75" r="554" s="24" spans="1:28"/>
    <row customHeight="1" ht="12.75" r="555" s="24" spans="1:28"/>
    <row customHeight="1" ht="12.75" r="556" s="24" spans="1:28"/>
    <row customHeight="1" ht="12.75" r="557" s="24" spans="1:28"/>
    <row customHeight="1" ht="12.75" r="558" s="24" spans="1:28"/>
    <row customHeight="1" ht="12.75" r="559" s="24" spans="1:28"/>
    <row customHeight="1" ht="12.75" r="560" s="24" spans="1:28"/>
    <row customHeight="1" ht="12.75" r="561" s="24" spans="1:28"/>
    <row customHeight="1" ht="12.75" r="562" s="24" spans="1:28"/>
    <row customHeight="1" ht="12.75" r="563" s="24" spans="1:28"/>
    <row customHeight="1" ht="12.75" r="564" s="24" spans="1:28"/>
    <row customHeight="1" ht="12.75" r="565" s="24" spans="1:28"/>
    <row customHeight="1" ht="12.75" r="566" s="24" spans="1:28"/>
    <row customHeight="1" ht="12.75" r="567" s="24" spans="1:28"/>
    <row customHeight="1" ht="12.75" r="568" s="24" spans="1:28"/>
    <row customHeight="1" ht="12.75" r="569" s="24" spans="1:28"/>
    <row customHeight="1" ht="12.75" r="570" s="24" spans="1:28"/>
    <row customHeight="1" ht="12.75" r="571" s="24" spans="1:28"/>
    <row customHeight="1" ht="12.75" r="572" s="24" spans="1:28"/>
    <row customHeight="1" ht="12.75" r="573" s="24" spans="1:28"/>
    <row customHeight="1" ht="12.75" r="574" s="24" spans="1:28"/>
    <row customHeight="1" ht="12.75" r="575" s="24" spans="1:28"/>
    <row customHeight="1" ht="12.75" r="576" s="24" spans="1:28"/>
    <row customHeight="1" ht="12.75" r="577" s="24" spans="1:28"/>
    <row customHeight="1" ht="12.75" r="578" s="24" spans="1:28"/>
    <row customHeight="1" ht="12.75" r="579" s="24" spans="1:28"/>
    <row customHeight="1" ht="12.75" r="580" s="24" spans="1:28"/>
    <row customHeight="1" ht="12.75" r="581" s="24" spans="1:28"/>
    <row customHeight="1" ht="12.75" r="582" s="24" spans="1:28"/>
    <row customHeight="1" ht="12.75" r="583" s="24" spans="1:28"/>
    <row customHeight="1" ht="12.75" r="584" s="24" spans="1:28"/>
    <row customHeight="1" ht="12.75" r="585" s="24" spans="1:28"/>
    <row customHeight="1" ht="12.75" r="586" s="24" spans="1:28"/>
    <row customHeight="1" ht="12.75" r="587" s="24" spans="1:28"/>
    <row customHeight="1" ht="12.75" r="588" s="24" spans="1:28"/>
    <row customHeight="1" ht="12.75" r="589" s="24" spans="1:28"/>
    <row customHeight="1" ht="12.75" r="590" s="24" spans="1:28"/>
    <row customHeight="1" ht="12.75" r="591" s="24" spans="1:28"/>
    <row customHeight="1" ht="12.75" r="592" s="24" spans="1:28"/>
    <row customHeight="1" ht="12.75" r="593" s="24" spans="1:28"/>
    <row customHeight="1" ht="12.75" r="594" s="24" spans="1:28"/>
    <row customHeight="1" ht="12.75" r="595" s="24" spans="1:28"/>
    <row customHeight="1" ht="12.75" r="596" s="24" spans="1:28"/>
    <row customHeight="1" ht="12.75" r="597" s="24" spans="1:28"/>
    <row customHeight="1" ht="12.75" r="598" s="24" spans="1:28"/>
    <row customHeight="1" ht="12.75" r="599" s="24" spans="1:28"/>
    <row customHeight="1" ht="12.75" r="600" s="24" spans="1:28"/>
    <row customHeight="1" ht="12.75" r="601" s="24" spans="1:28"/>
    <row customHeight="1" ht="12.75" r="602" s="24" spans="1:28"/>
    <row customHeight="1" ht="12.75" r="603" s="24" spans="1:28"/>
    <row customHeight="1" ht="12.75" r="604" s="24" spans="1:28"/>
    <row customHeight="1" ht="12.75" r="605" s="24" spans="1:28"/>
    <row customHeight="1" ht="12.75" r="606" s="24" spans="1:28"/>
    <row customHeight="1" ht="12.75" r="607" s="24" spans="1:28"/>
    <row customHeight="1" ht="12.75" r="608" s="24" spans="1:28"/>
    <row customHeight="1" ht="12.75" r="609" s="24" spans="1:28"/>
    <row customHeight="1" ht="12.75" r="610" s="24" spans="1:28"/>
    <row customHeight="1" ht="12.75" r="611" s="24" spans="1:28"/>
    <row customHeight="1" ht="12.75" r="612" s="24" spans="1:28"/>
    <row customHeight="1" ht="12.75" r="613" s="24" spans="1:28"/>
    <row customHeight="1" ht="12.75" r="614" s="24" spans="1:28"/>
    <row customHeight="1" ht="12.75" r="615" s="24" spans="1:28"/>
    <row customHeight="1" ht="12.75" r="616" s="24" spans="1:28"/>
    <row customHeight="1" ht="12.75" r="617" s="24" spans="1:28"/>
    <row customHeight="1" ht="12.75" r="618" s="24" spans="1:28"/>
    <row customHeight="1" ht="12.75" r="619" s="24" spans="1:28"/>
    <row customHeight="1" ht="12.75" r="620" s="24" spans="1:28"/>
    <row customHeight="1" ht="12.75" r="621" s="24" spans="1:28"/>
    <row customHeight="1" ht="12.75" r="622" s="24" spans="1:28"/>
    <row customHeight="1" ht="12.75" r="623" s="24" spans="1:28"/>
    <row customHeight="1" ht="12.75" r="624" s="24" spans="1:28"/>
    <row customHeight="1" ht="12.75" r="625" s="24" spans="1:28"/>
    <row customHeight="1" ht="12.75" r="626" s="24" spans="1:28"/>
    <row customHeight="1" ht="12.75" r="627" s="24" spans="1:28"/>
    <row customHeight="1" ht="12.75" r="628" s="24" spans="1:28"/>
    <row customHeight="1" ht="12.75" r="629" s="24" spans="1:28"/>
    <row customHeight="1" ht="12.75" r="630" s="24" spans="1:28"/>
    <row customHeight="1" ht="12.75" r="631" s="24" spans="1:28"/>
    <row customHeight="1" ht="12.75" r="632" s="24" spans="1:28"/>
    <row customHeight="1" ht="12.75" r="633" s="24" spans="1:28"/>
    <row customHeight="1" ht="12.75" r="634" s="24" spans="1:28"/>
    <row customHeight="1" ht="12.75" r="635" s="24" spans="1:28"/>
    <row customHeight="1" ht="12.75" r="636" s="24" spans="1:28"/>
    <row customHeight="1" ht="12.75" r="637" s="24" spans="1:28"/>
    <row customHeight="1" ht="12.75" r="638" s="24" spans="1:28"/>
    <row customHeight="1" ht="12.75" r="639" s="24" spans="1:28"/>
    <row customHeight="1" ht="12.75" r="640" s="24" spans="1:28"/>
    <row customHeight="1" ht="12.75" r="641" s="24" spans="1:28"/>
    <row customHeight="1" ht="12.75" r="642" s="24" spans="1:28"/>
    <row customHeight="1" ht="12.75" r="643" s="24" spans="1:28"/>
    <row customHeight="1" ht="12.75" r="644" s="24" spans="1:28"/>
    <row customHeight="1" ht="12.75" r="645" s="24" spans="1:28"/>
    <row customHeight="1" ht="12.75" r="646" s="24" spans="1:28"/>
    <row customHeight="1" ht="12.75" r="647" s="24" spans="1:28"/>
    <row customHeight="1" ht="12.75" r="648" s="24" spans="1:28"/>
    <row customHeight="1" ht="12.75" r="649" s="24" spans="1:28"/>
    <row customHeight="1" ht="12.75" r="650" s="24" spans="1:28"/>
    <row customHeight="1" ht="12.75" r="651" s="24" spans="1:28"/>
    <row customHeight="1" ht="12.75" r="652" s="24" spans="1:28"/>
    <row customHeight="1" ht="12.75" r="653" s="24" spans="1:28"/>
    <row customHeight="1" ht="12.75" r="654" s="24" spans="1:28"/>
    <row customHeight="1" ht="12.75" r="655" s="24" spans="1:28"/>
    <row customHeight="1" ht="12.75" r="656" s="24" spans="1:28"/>
    <row customHeight="1" ht="12.75" r="657" s="24" spans="1:28"/>
    <row customHeight="1" ht="12.75" r="658" s="24" spans="1:28"/>
    <row customHeight="1" ht="12.75" r="659" s="24" spans="1:28"/>
    <row customHeight="1" ht="12.75" r="660" s="24" spans="1:28"/>
    <row customHeight="1" ht="12.75" r="661" s="24" spans="1:28"/>
    <row customHeight="1" ht="12.75" r="662" s="24" spans="1:28"/>
    <row customHeight="1" ht="12.75" r="663" s="24" spans="1:28"/>
    <row customHeight="1" ht="12.75" r="664" s="24" spans="1:28"/>
    <row customHeight="1" ht="12.75" r="665" s="24" spans="1:28"/>
    <row customHeight="1" ht="12.75" r="666" s="24" spans="1:28"/>
    <row customHeight="1" ht="12.75" r="667" s="24" spans="1:28"/>
    <row customHeight="1" ht="12.75" r="668" s="24" spans="1:28"/>
    <row customHeight="1" ht="12.75" r="669" s="24" spans="1:28"/>
    <row customHeight="1" ht="12.75" r="670" s="24" spans="1:28"/>
    <row customHeight="1" ht="12.75" r="671" s="24" spans="1:28"/>
    <row customHeight="1" ht="12.75" r="672" s="24" spans="1:28"/>
    <row customHeight="1" ht="12.75" r="673" s="24" spans="1:28"/>
    <row customHeight="1" ht="12.75" r="674" s="24" spans="1:28"/>
    <row customHeight="1" ht="12.75" r="675" s="24" spans="1:28"/>
    <row customHeight="1" ht="12.75" r="676" s="24" spans="1:28"/>
    <row customHeight="1" ht="12.75" r="677" s="24" spans="1:28"/>
    <row customHeight="1" ht="12.75" r="678" s="24" spans="1:28"/>
    <row customHeight="1" ht="12.75" r="679" s="24" spans="1:28"/>
    <row customHeight="1" ht="12.75" r="680" s="24" spans="1:28"/>
    <row customHeight="1" ht="12.75" r="681" s="24" spans="1:28"/>
    <row customHeight="1" ht="12.75" r="682" s="24" spans="1:28"/>
    <row customHeight="1" ht="12.75" r="683" s="24" spans="1:28"/>
    <row customHeight="1" ht="12.75" r="684" s="24" spans="1:28"/>
    <row customHeight="1" ht="12.75" r="685" s="24" spans="1:28"/>
    <row customHeight="1" ht="12.75" r="686" s="24" spans="1:28"/>
    <row customHeight="1" ht="12.75" r="687" s="24" spans="1:28"/>
    <row customHeight="1" ht="12.75" r="688" s="24" spans="1:28"/>
    <row customHeight="1" ht="12.75" r="689" s="24" spans="1:28"/>
    <row customHeight="1" ht="12.75" r="690" s="24" spans="1:28"/>
    <row customHeight="1" ht="12.75" r="691" s="24" spans="1:28"/>
    <row customHeight="1" ht="12.75" r="692" s="24" spans="1:28"/>
    <row customHeight="1" ht="12.75" r="693" s="24" spans="1:28"/>
    <row customHeight="1" ht="12.75" r="694" s="24" spans="1:28"/>
    <row customHeight="1" ht="12.75" r="695" s="24" spans="1:28"/>
    <row customHeight="1" ht="12.75" r="696" s="24" spans="1:28"/>
    <row customHeight="1" ht="12.75" r="697" s="24" spans="1:28"/>
    <row customHeight="1" ht="12.75" r="698" s="24" spans="1:28"/>
    <row customHeight="1" ht="12.75" r="699" s="24" spans="1:28"/>
    <row customHeight="1" ht="12.75" r="700" s="24" spans="1:28"/>
    <row customHeight="1" ht="12.75" r="701" s="24" spans="1:28"/>
    <row customHeight="1" ht="12.75" r="702" s="24" spans="1:28"/>
    <row customHeight="1" ht="12.75" r="703" s="24" spans="1:28"/>
    <row customHeight="1" ht="12.75" r="704" s="24" spans="1:28"/>
    <row customHeight="1" ht="12.75" r="705" s="24" spans="1:28"/>
    <row customHeight="1" ht="12.75" r="706" s="24" spans="1:28"/>
    <row customHeight="1" ht="12.75" r="707" s="24" spans="1:28"/>
    <row customHeight="1" ht="12.75" r="708" s="24" spans="1:28"/>
    <row customHeight="1" ht="12.75" r="709" s="24" spans="1:28"/>
    <row customHeight="1" ht="12.75" r="710" s="24" spans="1:28"/>
    <row customHeight="1" ht="12.75" r="711" s="24" spans="1:28"/>
    <row customHeight="1" ht="12.75" r="712" s="24" spans="1:28"/>
    <row customHeight="1" ht="12.75" r="713" s="24" spans="1:28"/>
    <row customHeight="1" ht="12.75" r="714" s="24" spans="1:28"/>
    <row customHeight="1" ht="12.75" r="715" s="24" spans="1:28"/>
    <row customHeight="1" ht="12.75" r="716" s="24" spans="1:28"/>
    <row customHeight="1" ht="12.75" r="717" s="24" spans="1:28"/>
    <row customHeight="1" ht="12.75" r="718" s="24" spans="1:28"/>
    <row customHeight="1" ht="12.75" r="719" s="24" spans="1:28"/>
    <row customHeight="1" ht="12.75" r="720" s="24" spans="1:28"/>
    <row customHeight="1" ht="12.75" r="721" s="24" spans="1:28"/>
    <row customHeight="1" ht="12.75" r="722" s="24" spans="1:28"/>
    <row customHeight="1" ht="12.75" r="723" s="24" spans="1:28"/>
    <row customHeight="1" ht="12.75" r="724" s="24" spans="1:28"/>
    <row customHeight="1" ht="12.75" r="725" s="24" spans="1:28"/>
    <row customHeight="1" ht="12.75" r="726" s="24" spans="1:28"/>
    <row customHeight="1" ht="12.75" r="727" s="24" spans="1:28"/>
    <row customHeight="1" ht="12.75" r="728" s="24" spans="1:28"/>
    <row customHeight="1" ht="12.75" r="729" s="24" spans="1:28"/>
    <row customHeight="1" ht="12.75" r="730" s="24" spans="1:28"/>
    <row customHeight="1" ht="12.75" r="731" s="24" spans="1:28"/>
    <row customHeight="1" ht="12.75" r="732" s="24" spans="1:28"/>
    <row customHeight="1" ht="12.75" r="733" s="24" spans="1:28"/>
    <row customHeight="1" ht="12.75" r="734" s="24" spans="1:28"/>
    <row customHeight="1" ht="12.75" r="735" s="24" spans="1:28"/>
    <row customHeight="1" ht="12.75" r="736" s="24" spans="1:28"/>
    <row customHeight="1" ht="12.75" r="737" s="24" spans="1:28"/>
    <row customHeight="1" ht="12.75" r="738" s="24" spans="1:28"/>
    <row customHeight="1" ht="12.75" r="739" s="24" spans="1:28"/>
    <row customHeight="1" ht="12.75" r="740" s="24" spans="1:28"/>
    <row customHeight="1" ht="12.75" r="741" s="24" spans="1:28"/>
    <row customHeight="1" ht="12.75" r="742" s="24" spans="1:28"/>
    <row customHeight="1" ht="12.75" r="743" s="24" spans="1:28"/>
    <row customHeight="1" ht="12.75" r="744" s="24" spans="1:28"/>
    <row customHeight="1" ht="12.75" r="745" s="24" spans="1:28"/>
    <row customHeight="1" ht="12.75" r="746" s="24" spans="1:28"/>
    <row customHeight="1" ht="12.75" r="747" s="24" spans="1:28"/>
    <row customHeight="1" ht="12.75" r="748" s="24" spans="1:28"/>
    <row customHeight="1" ht="12.75" r="749" s="24" spans="1:28"/>
    <row customHeight="1" ht="12.75" r="750" s="24" spans="1:28"/>
    <row customHeight="1" ht="12.75" r="751" s="24" spans="1:28"/>
    <row customHeight="1" ht="12.75" r="752" s="24" spans="1:28"/>
    <row customHeight="1" ht="12.75" r="753" s="24" spans="1:28"/>
    <row customHeight="1" ht="12.75" r="754" s="24" spans="1:28"/>
    <row customHeight="1" ht="12.75" r="755" s="24" spans="1:28"/>
    <row customHeight="1" ht="12.75" r="756" s="24" spans="1:28"/>
    <row customHeight="1" ht="12.75" r="757" s="24" spans="1:28"/>
    <row customHeight="1" ht="12.75" r="758" s="24" spans="1:28"/>
    <row customHeight="1" ht="12.75" r="759" s="24" spans="1:28"/>
    <row customHeight="1" ht="12.75" r="760" s="24" spans="1:28"/>
    <row customHeight="1" ht="12.75" r="761" s="24" spans="1:28"/>
    <row customHeight="1" ht="12.75" r="762" s="24" spans="1:28"/>
    <row customHeight="1" ht="12.75" r="763" s="24" spans="1:28"/>
    <row customHeight="1" ht="12.75" r="764" s="24" spans="1:28"/>
    <row customHeight="1" ht="12.75" r="765" s="24" spans="1:28"/>
    <row customHeight="1" ht="12.75" r="766" s="24" spans="1:28"/>
    <row customHeight="1" ht="12.75" r="767" s="24" spans="1:28"/>
    <row customHeight="1" ht="12.75" r="768" s="24" spans="1:28"/>
    <row customHeight="1" ht="12.75" r="769" s="24" spans="1:28"/>
    <row customHeight="1" ht="12.75" r="770" s="24" spans="1:28"/>
    <row customHeight="1" ht="12.75" r="771" s="24" spans="1:28"/>
    <row customHeight="1" ht="12.75" r="772" s="24" spans="1:28"/>
    <row customHeight="1" ht="12.75" r="773" s="24" spans="1:28"/>
    <row customHeight="1" ht="12.75" r="774" s="24" spans="1:28"/>
    <row customHeight="1" ht="12.75" r="775" s="24" spans="1:28"/>
    <row customHeight="1" ht="12.75" r="776" s="24" spans="1:28"/>
    <row customHeight="1" ht="12.75" r="777" s="24" spans="1:28"/>
    <row customHeight="1" ht="12.75" r="778" s="24" spans="1:28"/>
    <row customHeight="1" ht="12.75" r="779" s="24" spans="1:28"/>
    <row customHeight="1" ht="12.75" r="780" s="24" spans="1:28"/>
    <row customHeight="1" ht="12.75" r="781" s="24" spans="1:28"/>
    <row customHeight="1" ht="12.75" r="782" s="24" spans="1:28"/>
    <row customHeight="1" ht="12.75" r="783" s="24" spans="1:28"/>
    <row customHeight="1" ht="12.75" r="784" s="24" spans="1:28"/>
    <row customHeight="1" ht="12.75" r="785" s="24" spans="1:28"/>
    <row customHeight="1" ht="12.75" r="786" s="24" spans="1:28"/>
    <row customHeight="1" ht="12.75" r="787" s="24" spans="1:28"/>
    <row customHeight="1" ht="12.75" r="788" s="24" spans="1:28"/>
    <row customHeight="1" ht="12.75" r="789" s="24" spans="1:28"/>
    <row customHeight="1" ht="12.75" r="790" s="24" spans="1:28"/>
    <row customHeight="1" ht="12.75" r="791" s="24" spans="1:28"/>
    <row customHeight="1" ht="12.75" r="792" s="24" spans="1:28"/>
    <row customHeight="1" ht="12.75" r="793" s="24" spans="1:28"/>
    <row customHeight="1" ht="12.75" r="794" s="24" spans="1:28"/>
    <row customHeight="1" ht="12.75" r="795" s="24" spans="1:28"/>
    <row customHeight="1" ht="12.75" r="796" s="24" spans="1:28"/>
    <row customHeight="1" ht="12.75" r="797" s="24" spans="1:28"/>
    <row customHeight="1" ht="12.75" r="798" s="24" spans="1:28"/>
    <row customHeight="1" ht="12.75" r="799" s="24" spans="1:28"/>
    <row customHeight="1" ht="12.75" r="800" s="24" spans="1:28"/>
    <row customHeight="1" ht="12.75" r="801" s="24" spans="1:28"/>
    <row customHeight="1" ht="12.75" r="802" s="24" spans="1:28"/>
    <row customHeight="1" ht="12.75" r="803" s="24" spans="1:28"/>
    <row customHeight="1" ht="12.75" r="804" s="24" spans="1:28"/>
    <row customHeight="1" ht="12.75" r="805" s="24" spans="1:28"/>
    <row customHeight="1" ht="12.75" r="806" s="24" spans="1:28"/>
    <row customHeight="1" ht="12.75" r="807" s="24" spans="1:28"/>
    <row customHeight="1" ht="12.75" r="808" s="24" spans="1:28"/>
    <row customHeight="1" ht="12.75" r="809" s="24" spans="1:28"/>
    <row customHeight="1" ht="12.75" r="810" s="24" spans="1:28"/>
    <row customHeight="1" ht="12.75" r="811" s="24" spans="1:28"/>
    <row customHeight="1" ht="12.75" r="812" s="24" spans="1:28"/>
    <row customHeight="1" ht="12.75" r="813" s="24" spans="1:28"/>
    <row customHeight="1" ht="12.75" r="814" s="24" spans="1:28"/>
    <row customHeight="1" ht="12.75" r="815" s="24" spans="1:28"/>
    <row customHeight="1" ht="12.75" r="816" s="24" spans="1:28"/>
    <row customHeight="1" ht="12.75" r="817" s="24" spans="1:28"/>
    <row customHeight="1" ht="12.75" r="818" s="24" spans="1:28"/>
    <row customHeight="1" ht="12.75" r="819" s="24" spans="1:28"/>
    <row customHeight="1" ht="12.75" r="820" s="24" spans="1:28"/>
    <row customHeight="1" ht="12.75" r="821" s="24" spans="1:28"/>
    <row customHeight="1" ht="12.75" r="822" s="24" spans="1:28"/>
    <row customHeight="1" ht="12.75" r="823" s="24" spans="1:28"/>
    <row customHeight="1" ht="12.75" r="824" s="24" spans="1:28"/>
    <row customHeight="1" ht="12.75" r="825" s="24" spans="1:28"/>
    <row customHeight="1" ht="12.75" r="826" s="24" spans="1:28"/>
    <row customHeight="1" ht="12.75" r="827" s="24" spans="1:28"/>
    <row customHeight="1" ht="12.75" r="828" s="24" spans="1:28"/>
    <row customHeight="1" ht="12.75" r="829" s="24" spans="1:28"/>
    <row customHeight="1" ht="12.75" r="830" s="24" spans="1:28"/>
    <row customHeight="1" ht="12.75" r="831" s="24" spans="1:28"/>
    <row customHeight="1" ht="12.75" r="832" s="24" spans="1:28"/>
    <row customHeight="1" ht="12.75" r="833" s="24" spans="1:28"/>
    <row customHeight="1" ht="12.75" r="834" s="24" spans="1:28"/>
    <row customHeight="1" ht="12.75" r="835" s="24" spans="1:28"/>
    <row customHeight="1" ht="12.75" r="836" s="24" spans="1:28"/>
    <row customHeight="1" ht="12.75" r="837" s="24" spans="1:28"/>
    <row customHeight="1" ht="12.75" r="838" s="24" spans="1:28"/>
    <row customHeight="1" ht="12.75" r="839" s="24" spans="1:28"/>
    <row customHeight="1" ht="12.75" r="840" s="24" spans="1:28"/>
    <row customHeight="1" ht="12.75" r="841" s="24" spans="1:28"/>
    <row customHeight="1" ht="12.75" r="842" s="24" spans="1:28"/>
    <row customHeight="1" ht="12.75" r="843" s="24" spans="1:28"/>
    <row customHeight="1" ht="12.75" r="844" s="24" spans="1:28"/>
    <row customHeight="1" ht="12.75" r="845" s="24" spans="1:28"/>
    <row customHeight="1" ht="12.75" r="846" s="24" spans="1:28"/>
    <row customHeight="1" ht="12.75" r="847" s="24" spans="1:28"/>
    <row customHeight="1" ht="12.75" r="848" s="24" spans="1:28"/>
    <row customHeight="1" ht="12.75" r="849" s="24" spans="1:28"/>
    <row customHeight="1" ht="12.75" r="850" s="24" spans="1:28"/>
    <row customHeight="1" ht="12.75" r="851" s="24" spans="1:28"/>
    <row customHeight="1" ht="12.75" r="852" s="24" spans="1:28"/>
    <row customHeight="1" ht="12.75" r="853" s="24" spans="1:28"/>
    <row customHeight="1" ht="12.75" r="854" s="24" spans="1:28"/>
    <row customHeight="1" ht="12.75" r="855" s="24" spans="1:28"/>
    <row customHeight="1" ht="12.75" r="856" s="24" spans="1:28"/>
    <row customHeight="1" ht="12.75" r="857" s="24" spans="1:28"/>
    <row customHeight="1" ht="12.75" r="858" s="24" spans="1:28"/>
    <row customHeight="1" ht="12.75" r="859" s="24" spans="1:28"/>
    <row customHeight="1" ht="12.75" r="860" s="24" spans="1:28"/>
    <row customHeight="1" ht="12.75" r="861" s="24" spans="1:28"/>
    <row customHeight="1" ht="12.75" r="862" s="24" spans="1:28"/>
    <row customHeight="1" ht="12.75" r="863" s="24" spans="1:28"/>
    <row customHeight="1" ht="12.75" r="864" s="24" spans="1:28"/>
    <row customHeight="1" ht="12.75" r="865" s="24" spans="1:28"/>
    <row customHeight="1" ht="12.75" r="866" s="24" spans="1:28"/>
    <row customHeight="1" ht="12.75" r="867" s="24" spans="1:28"/>
    <row customHeight="1" ht="12.75" r="868" s="24" spans="1:28"/>
    <row customHeight="1" ht="12.75" r="869" s="24" spans="1:28"/>
    <row customHeight="1" ht="12.75" r="870" s="24" spans="1:28"/>
    <row customHeight="1" ht="12.75" r="871" s="24" spans="1:28"/>
    <row customHeight="1" ht="12.75" r="872" s="24" spans="1:28"/>
    <row customHeight="1" ht="12.75" r="873" s="24" spans="1:28"/>
    <row customHeight="1" ht="12.75" r="874" s="24" spans="1:28"/>
    <row customHeight="1" ht="12.75" r="875" s="24" spans="1:28"/>
    <row customHeight="1" ht="12.75" r="876" s="24" spans="1:28"/>
    <row customHeight="1" ht="12.75" r="877" s="24" spans="1:28"/>
    <row customHeight="1" ht="12.75" r="878" s="24" spans="1:28"/>
    <row customHeight="1" ht="12.75" r="879" s="24" spans="1:28"/>
    <row customHeight="1" ht="12.75" r="880" s="24" spans="1:28"/>
    <row customHeight="1" ht="12.75" r="881" s="24" spans="1:28"/>
    <row customHeight="1" ht="12.75" r="882" s="24" spans="1:28"/>
    <row customHeight="1" ht="12.75" r="883" s="24" spans="1:28"/>
    <row customHeight="1" ht="12.75" r="884" s="24" spans="1:28"/>
    <row customHeight="1" ht="12.75" r="885" s="24" spans="1:28"/>
    <row customHeight="1" ht="12.75" r="886" s="24" spans="1:28"/>
    <row customHeight="1" ht="12.75" r="887" s="24" spans="1:28"/>
    <row customHeight="1" ht="12.75" r="888" s="24" spans="1:28"/>
    <row customHeight="1" ht="12.75" r="889" s="24" spans="1:28"/>
    <row customHeight="1" ht="12.75" r="890" s="24" spans="1:28"/>
    <row customHeight="1" ht="12.75" r="891" s="24" spans="1:28"/>
    <row customHeight="1" ht="12.75" r="892" s="24" spans="1:28"/>
    <row customHeight="1" ht="12.75" r="893" s="24" spans="1:28"/>
    <row customHeight="1" ht="12.75" r="894" s="24" spans="1:28"/>
    <row customHeight="1" ht="12.75" r="895" s="24" spans="1:28"/>
    <row customHeight="1" ht="12.75" r="896" s="24" spans="1:28"/>
    <row customHeight="1" ht="12.75" r="897" s="24" spans="1:28"/>
    <row customHeight="1" ht="12.75" r="898" s="24" spans="1:28"/>
    <row customHeight="1" ht="12.75" r="899" s="24" spans="1:28"/>
    <row customHeight="1" ht="12.75" r="900" s="24" spans="1:28"/>
    <row customHeight="1" ht="12.75" r="901" s="24" spans="1:28"/>
    <row customHeight="1" ht="12.75" r="902" s="24" spans="1:28"/>
    <row customHeight="1" ht="12.75" r="903" s="24" spans="1:28"/>
    <row customHeight="1" ht="12.75" r="904" s="24" spans="1:28"/>
    <row customHeight="1" ht="12.75" r="905" s="24" spans="1:28"/>
    <row customHeight="1" ht="12.75" r="906" s="24" spans="1:28"/>
    <row customHeight="1" ht="12.75" r="907" s="24" spans="1:28"/>
    <row customHeight="1" ht="12.75" r="908" s="24" spans="1:28"/>
    <row customHeight="1" ht="12.75" r="909" s="24" spans="1:28"/>
    <row customHeight="1" ht="12.75" r="910" s="24" spans="1:28"/>
    <row customHeight="1" ht="12.75" r="911" s="24" spans="1:28"/>
    <row customHeight="1" ht="12.75" r="912" s="24" spans="1:28"/>
    <row customHeight="1" ht="12.75" r="913" s="24" spans="1:28"/>
    <row customHeight="1" ht="12.75" r="914" s="24" spans="1:28"/>
    <row customHeight="1" ht="12.75" r="915" s="24" spans="1:28"/>
    <row customHeight="1" ht="12.75" r="916" s="24" spans="1:28"/>
    <row customHeight="1" ht="12.75" r="917" s="24" spans="1:28"/>
    <row customHeight="1" ht="12.75" r="918" s="24" spans="1:28"/>
    <row customHeight="1" ht="12.75" r="919" s="24" spans="1:28"/>
    <row customHeight="1" ht="12.75" r="920" s="24" spans="1:28"/>
    <row customHeight="1" ht="12.75" r="921" s="24" spans="1:28"/>
    <row customHeight="1" ht="12.75" r="922" s="24" spans="1:28"/>
    <row customHeight="1" ht="12.75" r="923" s="24" spans="1:28"/>
    <row customHeight="1" ht="12.75" r="924" s="24" spans="1:28"/>
    <row customHeight="1" ht="12.75" r="925" s="24" spans="1:28"/>
    <row customHeight="1" ht="12.75" r="926" s="24" spans="1:28"/>
    <row customHeight="1" ht="12.75" r="927" s="24" spans="1:28"/>
    <row customHeight="1" ht="12.75" r="928" s="24" spans="1:28"/>
    <row customHeight="1" ht="12.75" r="929" s="24" spans="1:28"/>
    <row customHeight="1" ht="12.75" r="930" s="24" spans="1:28"/>
    <row customHeight="1" ht="12.75" r="931" s="24" spans="1:28"/>
    <row customHeight="1" ht="12.75" r="932" s="24" spans="1:28"/>
    <row customHeight="1" ht="12.75" r="933" s="24" spans="1:28"/>
    <row customHeight="1" ht="12.75" r="934" s="24" spans="1:28"/>
    <row customHeight="1" ht="12.75" r="935" s="24" spans="1:28"/>
    <row customHeight="1" ht="12.75" r="936" s="24" spans="1:28"/>
    <row customHeight="1" ht="12.75" r="937" s="24" spans="1:28"/>
    <row customHeight="1" ht="12.75" r="938" s="24" spans="1:28"/>
    <row customHeight="1" ht="12.75" r="939" s="24" spans="1:28"/>
    <row customHeight="1" ht="12.75" r="940" s="24" spans="1:28"/>
    <row customHeight="1" ht="12.75" r="941" s="24" spans="1:28"/>
    <row customHeight="1" ht="12.75" r="942" s="24" spans="1:28"/>
    <row customHeight="1" ht="12.75" r="943" s="24" spans="1:28"/>
    <row customHeight="1" ht="12.75" r="944" s="24" spans="1:28"/>
    <row customHeight="1" ht="12.75" r="945" s="24" spans="1:28"/>
    <row customHeight="1" ht="12.75" r="946" s="24" spans="1:28"/>
    <row customHeight="1" ht="12.75" r="947" s="24" spans="1:28"/>
    <row customHeight="1" ht="12.75" r="948" s="24" spans="1:28"/>
    <row customHeight="1" ht="12.75" r="949" s="24" spans="1:28"/>
    <row customHeight="1" ht="12.75" r="950" s="24" spans="1:28"/>
    <row customHeight="1" ht="12.75" r="951" s="24" spans="1:28"/>
    <row customHeight="1" ht="12.75" r="952" s="24" spans="1:28"/>
    <row customHeight="1" ht="12.75" r="953" s="24" spans="1:28"/>
    <row customHeight="1" ht="12.75" r="954" s="24" spans="1:28"/>
    <row customHeight="1" ht="12.75" r="955" s="24" spans="1:28"/>
    <row customHeight="1" ht="12.75" r="956" s="24" spans="1:28"/>
    <row customHeight="1" ht="12.75" r="957" s="24" spans="1:28"/>
    <row customHeight="1" ht="12.75" r="958" s="24" spans="1:28"/>
    <row customHeight="1" ht="12.75" r="959" s="24" spans="1:28"/>
    <row customHeight="1" ht="12.75" r="960" s="24" spans="1:28"/>
    <row customHeight="1" ht="12.75" r="961" s="24" spans="1:28"/>
    <row customHeight="1" ht="12.75" r="962" s="24" spans="1:28"/>
    <row customHeight="1" ht="12.75" r="963" s="24" spans="1:28"/>
    <row customHeight="1" ht="12.75" r="964" s="24" spans="1:28"/>
    <row customHeight="1" ht="12.75" r="965" s="24" spans="1:28"/>
    <row customHeight="1" ht="12.75" r="966" s="24" spans="1:28"/>
    <row customHeight="1" ht="12.75" r="967" s="24" spans="1:28"/>
    <row customHeight="1" ht="12.75" r="968" s="24" spans="1:28"/>
    <row customHeight="1" ht="12.75" r="969" s="24" spans="1:28"/>
    <row customHeight="1" ht="12.75" r="970" s="24" spans="1:28"/>
    <row customHeight="1" ht="12.75" r="971" s="24" spans="1:28"/>
    <row customHeight="1" ht="12.75" r="972" s="24" spans="1:28"/>
    <row customHeight="1" ht="12.75" r="973" s="24" spans="1:28"/>
    <row customHeight="1" ht="12.75" r="974" s="24" spans="1:28"/>
    <row customHeight="1" ht="12.75" r="975" s="24" spans="1:28"/>
    <row customHeight="1" ht="12.75" r="976" s="24" spans="1:28"/>
    <row customHeight="1" ht="12.75" r="977" s="24" spans="1:28"/>
    <row customHeight="1" ht="12.75" r="978" s="24" spans="1:28"/>
    <row customHeight="1" ht="12.75" r="979" s="24" spans="1:28"/>
    <row customHeight="1" ht="12.75" r="980" s="24" spans="1:28"/>
    <row customHeight="1" ht="12.75" r="981" s="24" spans="1:28"/>
    <row customHeight="1" ht="12.75" r="982" s="24" spans="1:28"/>
    <row customHeight="1" ht="12.75" r="983" s="24" spans="1:28"/>
    <row customHeight="1" ht="12.75" r="984" s="24" spans="1:28"/>
    <row customHeight="1" ht="12.75" r="985" s="24" spans="1:28"/>
    <row customHeight="1" ht="12.75" r="986" s="24" spans="1:28"/>
    <row customHeight="1" ht="12.75" r="987" s="24" spans="1:28"/>
    <row customHeight="1" ht="12.75" r="988" s="24" spans="1:28"/>
    <row customHeight="1" ht="12.75" r="989" s="24" spans="1:28"/>
    <row customHeight="1" ht="12.75" r="990" s="24" spans="1:28"/>
    <row customHeight="1" ht="12.75" r="991" s="24" spans="1:28"/>
    <row customHeight="1" ht="12.75" r="992" s="24" spans="1:28"/>
    <row customHeight="1" ht="12.75" r="993" s="24" spans="1:28"/>
    <row customHeight="1" ht="12.75" r="994" s="24" spans="1:28"/>
    <row customHeight="1" ht="12.75" r="995" s="24" spans="1:28"/>
    <row customHeight="1" ht="12.75" r="996" s="24" spans="1:28"/>
    <row customHeight="1" ht="12.75" r="997" s="24" spans="1:28"/>
    <row customHeight="1" ht="12.75" r="998" s="24" spans="1:28"/>
    <row customHeight="1" ht="12.75" r="999" s="24" spans="1:28"/>
  </sheetData>
  <autoFilter ref="A1:W14"/>
  <conditionalFormatting sqref="M2:M15">
    <cfRule dxfId="21" operator="lessThan" priority="10" type="cellIs">
      <formula>42979</formula>
    </cfRule>
  </conditionalFormatting>
  <conditionalFormatting sqref="O2:T2">
    <cfRule dxfId="9" operator="equal" priority="9" type="cellIs">
      <formula>1</formula>
    </cfRule>
  </conditionalFormatting>
  <conditionalFormatting sqref="O3:O14">
    <cfRule dxfId="9" operator="equal" priority="7" type="cellIs">
      <formula>1</formula>
    </cfRule>
  </conditionalFormatting>
  <conditionalFormatting sqref="P3:T14">
    <cfRule dxfId="9" operator="equal" priority="6" type="cellIs">
      <formula>1</formula>
    </cfRule>
  </conditionalFormatting>
  <conditionalFormatting sqref="U2:Y2">
    <cfRule dxfId="9" operator="equal" priority="5" type="cellIs">
      <formula>1</formula>
    </cfRule>
  </conditionalFormatting>
  <conditionalFormatting sqref="U3:Y14">
    <cfRule dxfId="9" operator="equal" priority="4" type="cellIs">
      <formula>1</formula>
    </cfRule>
  </conditionalFormatting>
  <conditionalFormatting sqref="O15">
    <cfRule dxfId="9" operator="equal" priority="3" type="cellIs">
      <formula>1</formula>
    </cfRule>
  </conditionalFormatting>
  <conditionalFormatting sqref="P15:T15">
    <cfRule dxfId="9" operator="equal" priority="2" type="cellIs">
      <formula>1</formula>
    </cfRule>
  </conditionalFormatting>
  <conditionalFormatting sqref="U15:Y15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tabColor rgb="FFC6D9F0"/>
    <outlinePr summaryBelow="0" summaryRight="0"/>
    <pageSetUpPr/>
  </sheetPr>
  <dimension ref="A1:AG4"/>
  <sheetViews>
    <sheetView topLeftCell="C1" workbookViewId="0" zoomScale="55" zoomScaleNormal="55">
      <selection activeCell="AC49" sqref="AC49"/>
    </sheetView>
  </sheetViews>
  <sheetFormatPr baseColWidth="8" customHeight="1" defaultColWidth="14.42578125" defaultRowHeight="15" outlineLevelCol="0"/>
  <cols>
    <col customWidth="1" max="1" min="1" style="24" width="3"/>
    <col customWidth="1" max="2" min="2" style="24" width="7.5703125"/>
    <col customWidth="1" max="3" min="3" style="24" width="8.7109375"/>
    <col customWidth="1" max="4" min="4" style="24" width="30.85546875"/>
    <col customWidth="1" max="27" min="5" style="24" width="8.7109375"/>
    <col customWidth="1" max="28" min="28" style="24" width="26.7109375"/>
  </cols>
  <sheetData>
    <row customHeight="1" ht="76.5" r="1" s="24" spans="1:33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397</v>
      </c>
      <c r="P1" s="28" t="s">
        <v>398</v>
      </c>
      <c r="Q1" s="28" t="s">
        <v>399</v>
      </c>
      <c r="R1" s="28" t="s">
        <v>329</v>
      </c>
      <c r="S1" s="28" t="s">
        <v>330</v>
      </c>
      <c r="T1" s="28" t="s">
        <v>331</v>
      </c>
      <c r="U1" s="28" t="s">
        <v>332</v>
      </c>
      <c r="V1" s="28" t="s">
        <v>333</v>
      </c>
      <c r="W1" s="28" t="s">
        <v>370</v>
      </c>
      <c r="X1" s="28" t="s">
        <v>400</v>
      </c>
      <c r="Y1" s="28" t="s">
        <v>401</v>
      </c>
      <c r="Z1" s="28" t="s">
        <v>402</v>
      </c>
      <c r="AA1" s="28" t="s">
        <v>403</v>
      </c>
      <c r="AB1" s="28" t="s">
        <v>373</v>
      </c>
      <c r="AC1" s="28" t="s">
        <v>374</v>
      </c>
      <c r="AD1" s="28" t="s">
        <v>404</v>
      </c>
      <c r="AE1" s="28" t="s">
        <v>51</v>
      </c>
      <c r="AF1" s="29" t="s">
        <v>5</v>
      </c>
      <c r="AG1" s="28" t="s">
        <v>52</v>
      </c>
    </row>
    <row customHeight="1" ht="12.75" r="2" s="24" spans="1:33">
      <c r="A2" s="7" t="n">
        <v>1</v>
      </c>
      <c r="B2" s="110" t="s">
        <v>109</v>
      </c>
      <c r="C2" s="117" t="s">
        <v>16</v>
      </c>
      <c r="D2" s="7" t="s">
        <v>405</v>
      </c>
      <c r="E2" s="45">
        <f>NETWORKDAYS(Итого!C$2,Отчёт!C$2,Итого!C$3:C$5)</f>
        <v/>
      </c>
      <c r="F2" s="46">
        <f>1/3</f>
        <v/>
      </c>
      <c r="G2" s="45" t="n">
        <v>2</v>
      </c>
      <c r="H2" s="47">
        <f>F2*G2</f>
        <v/>
      </c>
      <c r="I2" s="61" t="n">
        <v>7</v>
      </c>
      <c r="J2" s="49">
        <f>E2*H2</f>
        <v/>
      </c>
      <c r="K2" s="50" t="n">
        <v>132</v>
      </c>
      <c r="L2" s="51">
        <f>K2*J2</f>
        <v/>
      </c>
      <c r="M2" s="257" t="n">
        <v>43241</v>
      </c>
      <c r="N2" s="119" t="n">
        <v>11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137" t="n">
        <v>1</v>
      </c>
      <c r="W2" s="137" t="n">
        <v>1</v>
      </c>
      <c r="X2" s="202" t="n">
        <v>1</v>
      </c>
      <c r="Y2" s="202" t="n">
        <v>1</v>
      </c>
      <c r="Z2" s="202" t="n">
        <v>1</v>
      </c>
      <c r="AA2" s="202" t="n">
        <v>1</v>
      </c>
      <c r="AB2" s="202" t="n">
        <v>1</v>
      </c>
      <c r="AC2" s="202" t="n">
        <v>1</v>
      </c>
      <c r="AD2" s="202" t="n">
        <v>1</v>
      </c>
      <c r="AE2" s="120">
        <f>SUM(O2:Y2)</f>
        <v/>
      </c>
      <c r="AF2" s="115">
        <f>AE2/N2</f>
        <v/>
      </c>
      <c r="AG2" s="121" t="n"/>
    </row>
    <row customHeight="1" ht="12.75" r="3" s="24" spans="1:33">
      <c r="A3" s="7" t="n">
        <v>2</v>
      </c>
      <c r="B3" s="110" t="s">
        <v>109</v>
      </c>
      <c r="C3" s="117" t="s">
        <v>16</v>
      </c>
      <c r="D3" s="7" t="s">
        <v>406</v>
      </c>
      <c r="E3" s="45">
        <f>NETWORKDAYS(Итого!C$2,Отчёт!C$2,Итого!C$3:C$5)</f>
        <v/>
      </c>
      <c r="F3" s="46">
        <f>1/3</f>
        <v/>
      </c>
      <c r="G3" s="45" t="n">
        <v>2</v>
      </c>
      <c r="H3" s="47">
        <f>F3*G3</f>
        <v/>
      </c>
      <c r="I3" s="61" t="n">
        <v>7</v>
      </c>
      <c r="J3" s="49">
        <f>E3*H3</f>
        <v/>
      </c>
      <c r="K3" s="50" t="n">
        <v>132</v>
      </c>
      <c r="L3" s="51">
        <f>K3*J3</f>
        <v/>
      </c>
      <c r="M3" s="257" t="n">
        <v>43241</v>
      </c>
      <c r="N3" s="122" t="n">
        <v>11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137" t="n">
        <v>1</v>
      </c>
      <c r="W3" s="137" t="n">
        <v>1</v>
      </c>
      <c r="X3" s="202" t="n">
        <v>1</v>
      </c>
      <c r="Y3" s="202" t="n">
        <v>1</v>
      </c>
      <c r="Z3" s="202" t="n">
        <v>1</v>
      </c>
      <c r="AA3" s="202" t="n">
        <v>1</v>
      </c>
      <c r="AB3" s="202" t="n">
        <v>1</v>
      </c>
      <c r="AC3" s="202" t="n">
        <v>1</v>
      </c>
      <c r="AD3" s="202" t="n">
        <v>1</v>
      </c>
      <c r="AE3" s="120">
        <f>SUM(O3:Y3)</f>
        <v/>
      </c>
      <c r="AF3" s="115">
        <f>AE3/N3</f>
        <v/>
      </c>
      <c r="AG3" s="121" t="s">
        <v>340</v>
      </c>
    </row>
    <row customHeight="1" ht="12.75" r="4" s="24" spans="1:33">
      <c r="A4" s="7" t="n">
        <v>3</v>
      </c>
      <c r="B4" s="110" t="s">
        <v>109</v>
      </c>
      <c r="C4" s="117" t="s">
        <v>16</v>
      </c>
      <c r="D4" s="7" t="s">
        <v>407</v>
      </c>
      <c r="E4" s="45">
        <f>NETWORKDAYS(Итого!C$2,Отчёт!C$2,Итого!C$3:C$5)</f>
        <v/>
      </c>
      <c r="F4" s="46">
        <f>1/3</f>
        <v/>
      </c>
      <c r="G4" s="45" t="n">
        <v>2</v>
      </c>
      <c r="H4" s="47">
        <f>F4*G4</f>
        <v/>
      </c>
      <c r="I4" s="61" t="n">
        <v>7</v>
      </c>
      <c r="J4" s="49">
        <f>E4*H4</f>
        <v/>
      </c>
      <c r="K4" s="50" t="n">
        <v>132</v>
      </c>
      <c r="L4" s="51">
        <f>K4*J4</f>
        <v/>
      </c>
      <c r="M4" s="257" t="n">
        <v>43241</v>
      </c>
      <c r="N4" s="122" t="n">
        <v>11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137" t="n">
        <v>1</v>
      </c>
      <c r="W4" s="137" t="n">
        <v>1</v>
      </c>
      <c r="X4" s="202" t="n">
        <v>1</v>
      </c>
      <c r="Y4" s="202" t="n">
        <v>1</v>
      </c>
      <c r="Z4" s="202" t="n">
        <v>1</v>
      </c>
      <c r="AA4" s="202" t="n">
        <v>1</v>
      </c>
      <c r="AB4" s="202" t="n">
        <v>1</v>
      </c>
      <c r="AC4" s="202" t="n">
        <v>1</v>
      </c>
      <c r="AD4" s="202" t="n">
        <v>1</v>
      </c>
      <c r="AE4" s="120">
        <f>SUM(O4:Y4)</f>
        <v/>
      </c>
      <c r="AF4" s="115">
        <f>AE4/N4</f>
        <v/>
      </c>
      <c r="AG4" s="121" t="s">
        <v>340</v>
      </c>
    </row>
    <row customHeight="1" ht="12.75" r="5" s="24" spans="1:33"/>
    <row customHeight="1" ht="12.75" r="6" s="24" spans="1:33"/>
    <row customHeight="1" ht="12.75" r="7" s="24" spans="1:33"/>
    <row customHeight="1" ht="12.75" r="8" s="24" spans="1:33"/>
    <row customHeight="1" ht="12.75" r="9" s="24" spans="1:33"/>
    <row customHeight="1" ht="12.75" r="10" s="24" spans="1:33"/>
    <row customHeight="1" ht="12.75" r="11" s="24" spans="1:33"/>
    <row customHeight="1" ht="12.75" r="12" s="24" spans="1:33"/>
    <row customHeight="1" ht="12.75" r="13" s="24" spans="1:33"/>
    <row customHeight="1" ht="12.75" r="14" s="24" spans="1:33"/>
    <row customHeight="1" ht="12.75" r="15" s="24" spans="1:33"/>
    <row customHeight="1" ht="12.75" r="16" s="24" spans="1:33"/>
    <row customHeight="1" ht="12.75" r="17" s="24" spans="1:33"/>
    <row customHeight="1" ht="12.75" r="18" s="24" spans="1:33"/>
    <row customHeight="1" ht="12.75" r="19" s="24" spans="1:33"/>
    <row customHeight="1" ht="12.75" r="20" s="24" spans="1:33"/>
    <row customHeight="1" ht="12.75" r="21" s="24" spans="1:33"/>
    <row customHeight="1" ht="12.75" r="22" s="24" spans="1:33"/>
    <row customHeight="1" ht="12.75" r="23" s="24" spans="1:33"/>
    <row customHeight="1" ht="12.75" r="24" s="24" spans="1:33"/>
    <row customHeight="1" ht="12.75" r="25" s="24" spans="1:33"/>
    <row customHeight="1" ht="12.75" r="26" s="24" spans="1:33"/>
    <row customHeight="1" ht="12.75" r="27" s="24" spans="1:33"/>
    <row customHeight="1" ht="12.75" r="28" s="24" spans="1:33"/>
    <row customHeight="1" ht="12.75" r="29" s="24" spans="1:33"/>
    <row customHeight="1" ht="12.75" r="30" s="24" spans="1:33"/>
    <row customHeight="1" ht="12.75" r="31" s="24" spans="1:33"/>
    <row customHeight="1" ht="12.75" r="32" s="24" spans="1:33"/>
    <row customHeight="1" ht="12.75" r="33" s="24" spans="1:33"/>
    <row customHeight="1" ht="12.75" r="34" s="24" spans="1:33"/>
    <row customHeight="1" ht="12.75" r="35" s="24" spans="1:33"/>
    <row customHeight="1" ht="12.75" r="36" s="24" spans="1:33"/>
    <row customHeight="1" ht="12.75" r="37" s="24" spans="1:33"/>
    <row customHeight="1" ht="12.75" r="38" s="24" spans="1:33"/>
    <row customHeight="1" ht="12.75" r="39" s="24" spans="1:33"/>
    <row customHeight="1" ht="12.75" r="40" s="24" spans="1:33"/>
    <row customHeight="1" ht="12.75" r="41" s="24" spans="1:33"/>
    <row customHeight="1" ht="12.75" r="42" s="24" spans="1:33"/>
    <row customHeight="1" ht="12.75" r="43" s="24" spans="1:33"/>
    <row customHeight="1" ht="12.75" r="44" s="24" spans="1:33"/>
    <row customHeight="1" ht="12.75" r="45" s="24" spans="1:33"/>
    <row customHeight="1" ht="12.75" r="46" s="24" spans="1:33"/>
    <row customHeight="1" ht="12.75" r="47" s="24" spans="1:33"/>
    <row customHeight="1" ht="12.75" r="48" s="24" spans="1:33"/>
    <row customHeight="1" ht="12.75" r="49" s="24" spans="1:33"/>
    <row customHeight="1" ht="12.75" r="50" s="24" spans="1:33"/>
    <row customHeight="1" ht="12.75" r="51" s="24" spans="1:33"/>
    <row customHeight="1" ht="12.75" r="52" s="24" spans="1:33"/>
    <row customHeight="1" ht="12.75" r="53" s="24" spans="1:33"/>
    <row customHeight="1" ht="12.75" r="54" s="24" spans="1:33"/>
    <row customHeight="1" ht="12.75" r="55" s="24" spans="1:33"/>
    <row customHeight="1" ht="12.75" r="56" s="24" spans="1:33"/>
    <row customHeight="1" ht="12.75" r="57" s="24" spans="1:33"/>
    <row customHeight="1" ht="12.75" r="58" s="24" spans="1:33"/>
    <row customHeight="1" ht="12.75" r="59" s="24" spans="1:33"/>
    <row customHeight="1" ht="12.75" r="60" s="24" spans="1:33"/>
    <row customHeight="1" ht="12.75" r="61" s="24" spans="1:33"/>
    <row customHeight="1" ht="12.75" r="62" s="24" spans="1:33"/>
    <row customHeight="1" ht="12.75" r="63" s="24" spans="1:33"/>
    <row customHeight="1" ht="12.75" r="64" s="24" spans="1:33"/>
    <row customHeight="1" ht="12.75" r="65" s="24" spans="1:33"/>
    <row customHeight="1" ht="12.75" r="66" s="24" spans="1:33"/>
    <row customHeight="1" ht="12.75" r="67" s="24" spans="1:33"/>
    <row customHeight="1" ht="12.75" r="68" s="24" spans="1:33"/>
    <row customHeight="1" ht="12.75" r="69" s="24" spans="1:33"/>
    <row customHeight="1" ht="12.75" r="70" s="24" spans="1:33"/>
    <row customHeight="1" ht="12.75" r="71" s="24" spans="1:33"/>
    <row customHeight="1" ht="12.75" r="72" s="24" spans="1:33"/>
    <row customHeight="1" ht="12.75" r="73" s="24" spans="1:33"/>
    <row customHeight="1" ht="12.75" r="74" s="24" spans="1:33"/>
    <row customHeight="1" ht="12.75" r="75" s="24" spans="1:33"/>
    <row customHeight="1" ht="12.75" r="76" s="24" spans="1:33"/>
    <row customHeight="1" ht="12.75" r="77" s="24" spans="1:33"/>
    <row customHeight="1" ht="12.75" r="78" s="24" spans="1:33"/>
    <row customHeight="1" ht="12.75" r="79" s="24" spans="1:33"/>
    <row customHeight="1" ht="12.75" r="80" s="24" spans="1:33"/>
    <row customHeight="1" ht="12.75" r="81" s="24" spans="1:33"/>
    <row customHeight="1" ht="12.75" r="82" s="24" spans="1:33"/>
    <row customHeight="1" ht="12.75" r="83" s="24" spans="1:33"/>
    <row customHeight="1" ht="12.75" r="84" s="24" spans="1:33"/>
    <row customHeight="1" ht="12.75" r="85" s="24" spans="1:33"/>
    <row customHeight="1" ht="12.75" r="86" s="24" spans="1:33"/>
    <row customHeight="1" ht="12.75" r="87" s="24" spans="1:33"/>
    <row customHeight="1" ht="12.75" r="88" s="24" spans="1:33"/>
    <row customHeight="1" ht="12.75" r="89" s="24" spans="1:33"/>
    <row customHeight="1" ht="12.75" r="90" s="24" spans="1:33"/>
    <row customHeight="1" ht="12.75" r="91" s="24" spans="1:33"/>
    <row customHeight="1" ht="12.75" r="92" s="24" spans="1:33"/>
    <row customHeight="1" ht="12.75" r="93" s="24" spans="1:33"/>
    <row customHeight="1" ht="12.75" r="94" s="24" spans="1:33"/>
    <row customHeight="1" ht="12.75" r="95" s="24" spans="1:33"/>
    <row customHeight="1" ht="12.75" r="96" s="24" spans="1:33"/>
    <row customHeight="1" ht="12.75" r="97" s="24" spans="1:33"/>
    <row customHeight="1" ht="12.75" r="98" s="24" spans="1:33"/>
    <row customHeight="1" ht="12.75" r="99" s="24" spans="1:33"/>
    <row customHeight="1" ht="12.75" r="100" s="24" spans="1:33"/>
    <row customHeight="1" ht="12.75" r="101" s="24" spans="1:33"/>
    <row customHeight="1" ht="12.75" r="102" s="24" spans="1:33"/>
    <row customHeight="1" ht="12.75" r="103" s="24" spans="1:33"/>
    <row customHeight="1" ht="12.75" r="104" s="24" spans="1:33"/>
    <row customHeight="1" ht="12.75" r="105" s="24" spans="1:33"/>
    <row customHeight="1" ht="12.75" r="106" s="24" spans="1:33"/>
    <row customHeight="1" ht="12.75" r="107" s="24" spans="1:33"/>
    <row customHeight="1" ht="12.75" r="108" s="24" spans="1:33"/>
    <row customHeight="1" ht="12.75" r="109" s="24" spans="1:33"/>
    <row customHeight="1" ht="12.75" r="110" s="24" spans="1:33"/>
    <row customHeight="1" ht="12.75" r="111" s="24" spans="1:33"/>
    <row customHeight="1" ht="12.75" r="112" s="24" spans="1:33"/>
    <row customHeight="1" ht="12.75" r="113" s="24" spans="1:33"/>
    <row customHeight="1" ht="12.75" r="114" s="24" spans="1:33"/>
    <row customHeight="1" ht="12.75" r="115" s="24" spans="1:33"/>
    <row customHeight="1" ht="12.75" r="116" s="24" spans="1:33"/>
    <row customHeight="1" ht="12.75" r="117" s="24" spans="1:33"/>
    <row customHeight="1" ht="12.75" r="118" s="24" spans="1:33"/>
    <row customHeight="1" ht="12.75" r="119" s="24" spans="1:33"/>
    <row customHeight="1" ht="12.75" r="120" s="24" spans="1:33"/>
    <row customHeight="1" ht="12.75" r="121" s="24" spans="1:33"/>
    <row customHeight="1" ht="12.75" r="122" s="24" spans="1:33"/>
    <row customHeight="1" ht="12.75" r="123" s="24" spans="1:33"/>
    <row customHeight="1" ht="12.75" r="124" s="24" spans="1:33"/>
    <row customHeight="1" ht="12.75" r="125" s="24" spans="1:33"/>
    <row customHeight="1" ht="12.75" r="126" s="24" spans="1:33"/>
    <row customHeight="1" ht="12.75" r="127" s="24" spans="1:33"/>
    <row customHeight="1" ht="12.75" r="128" s="24" spans="1:33"/>
    <row customHeight="1" ht="12.75" r="129" s="24" spans="1:33"/>
    <row customHeight="1" ht="12.75" r="130" s="24" spans="1:33"/>
    <row customHeight="1" ht="12.75" r="131" s="24" spans="1:33"/>
    <row customHeight="1" ht="12.75" r="132" s="24" spans="1:33"/>
    <row customHeight="1" ht="12.75" r="133" s="24" spans="1:33"/>
    <row customHeight="1" ht="12.75" r="134" s="24" spans="1:33"/>
    <row customHeight="1" ht="12.75" r="135" s="24" spans="1:33"/>
    <row customHeight="1" ht="12.75" r="136" s="24" spans="1:33"/>
    <row customHeight="1" ht="12.75" r="137" s="24" spans="1:33"/>
    <row customHeight="1" ht="12.75" r="138" s="24" spans="1:33"/>
    <row customHeight="1" ht="12.75" r="139" s="24" spans="1:33"/>
    <row customHeight="1" ht="12.75" r="140" s="24" spans="1:33"/>
    <row customHeight="1" ht="12.75" r="141" s="24" spans="1:33"/>
    <row customHeight="1" ht="12.75" r="142" s="24" spans="1:33"/>
    <row customHeight="1" ht="12.75" r="143" s="24" spans="1:33"/>
    <row customHeight="1" ht="12.75" r="144" s="24" spans="1:33"/>
    <row customHeight="1" ht="12.75" r="145" s="24" spans="1:33"/>
    <row customHeight="1" ht="12.75" r="146" s="24" spans="1:33"/>
    <row customHeight="1" ht="12.75" r="147" s="24" spans="1:33"/>
    <row customHeight="1" ht="12.75" r="148" s="24" spans="1:33"/>
    <row customHeight="1" ht="12.75" r="149" s="24" spans="1:33"/>
    <row customHeight="1" ht="12.75" r="150" s="24" spans="1:33"/>
    <row customHeight="1" ht="12.75" r="151" s="24" spans="1:33"/>
    <row customHeight="1" ht="12.75" r="152" s="24" spans="1:33"/>
    <row customHeight="1" ht="12.75" r="153" s="24" spans="1:33"/>
    <row customHeight="1" ht="12.75" r="154" s="24" spans="1:33"/>
    <row customHeight="1" ht="12.75" r="155" s="24" spans="1:33"/>
    <row customHeight="1" ht="12.75" r="156" s="24" spans="1:33"/>
    <row customHeight="1" ht="12.75" r="157" s="24" spans="1:33"/>
    <row customHeight="1" ht="12.75" r="158" s="24" spans="1:33"/>
    <row customHeight="1" ht="12.75" r="159" s="24" spans="1:33"/>
    <row customHeight="1" ht="12.75" r="160" s="24" spans="1:33"/>
    <row customHeight="1" ht="12.75" r="161" s="24" spans="1:33"/>
    <row customHeight="1" ht="12.75" r="162" s="24" spans="1:33"/>
    <row customHeight="1" ht="12.75" r="163" s="24" spans="1:33"/>
    <row customHeight="1" ht="12.75" r="164" s="24" spans="1:33"/>
    <row customHeight="1" ht="12.75" r="165" s="24" spans="1:33"/>
    <row customHeight="1" ht="12.75" r="166" s="24" spans="1:33"/>
    <row customHeight="1" ht="12.75" r="167" s="24" spans="1:33"/>
    <row customHeight="1" ht="12.75" r="168" s="24" spans="1:33"/>
    <row customHeight="1" ht="12.75" r="169" s="24" spans="1:33"/>
    <row customHeight="1" ht="12.75" r="170" s="24" spans="1:33"/>
    <row customHeight="1" ht="12.75" r="171" s="24" spans="1:33"/>
    <row customHeight="1" ht="12.75" r="172" s="24" spans="1:33"/>
    <row customHeight="1" ht="12.75" r="173" s="24" spans="1:33"/>
    <row customHeight="1" ht="12.75" r="174" s="24" spans="1:33"/>
    <row customHeight="1" ht="12.75" r="175" s="24" spans="1:33"/>
    <row customHeight="1" ht="12.75" r="176" s="24" spans="1:33"/>
    <row customHeight="1" ht="12.75" r="177" s="24" spans="1:33"/>
    <row customHeight="1" ht="12.75" r="178" s="24" spans="1:33"/>
    <row customHeight="1" ht="12.75" r="179" s="24" spans="1:33"/>
    <row customHeight="1" ht="12.75" r="180" s="24" spans="1:33"/>
    <row customHeight="1" ht="12.75" r="181" s="24" spans="1:33"/>
    <row customHeight="1" ht="12.75" r="182" s="24" spans="1:33"/>
    <row customHeight="1" ht="12.75" r="183" s="24" spans="1:33"/>
    <row customHeight="1" ht="12.75" r="184" s="24" spans="1:33"/>
    <row customHeight="1" ht="12.75" r="185" s="24" spans="1:33"/>
    <row customHeight="1" ht="12.75" r="186" s="24" spans="1:33"/>
    <row customHeight="1" ht="12.75" r="187" s="24" spans="1:33"/>
    <row customHeight="1" ht="12.75" r="188" s="24" spans="1:33"/>
    <row customHeight="1" ht="12.75" r="189" s="24" spans="1:33"/>
    <row customHeight="1" ht="12.75" r="190" s="24" spans="1:33"/>
    <row customHeight="1" ht="12.75" r="191" s="24" spans="1:33"/>
    <row customHeight="1" ht="12.75" r="192" s="24" spans="1:33"/>
    <row customHeight="1" ht="12.75" r="193" s="24" spans="1:33"/>
    <row customHeight="1" ht="12.75" r="194" s="24" spans="1:33"/>
    <row customHeight="1" ht="12.75" r="195" s="24" spans="1:33"/>
    <row customHeight="1" ht="12.75" r="196" s="24" spans="1:33"/>
    <row customHeight="1" ht="12.75" r="197" s="24" spans="1:33"/>
    <row customHeight="1" ht="12.75" r="198" s="24" spans="1:33"/>
    <row customHeight="1" ht="12.75" r="199" s="24" spans="1:33"/>
    <row customHeight="1" ht="12.75" r="200" s="24" spans="1:33"/>
    <row customHeight="1" ht="12.75" r="201" s="24" spans="1:33"/>
    <row customHeight="1" ht="12.75" r="202" s="24" spans="1:33"/>
    <row customHeight="1" ht="12.75" r="203" s="24" spans="1:33"/>
    <row customHeight="1" ht="12.75" r="204" s="24" spans="1:33"/>
    <row customHeight="1" ht="12.75" r="205" s="24" spans="1:33"/>
    <row customHeight="1" ht="12.75" r="206" s="24" spans="1:33"/>
    <row customHeight="1" ht="12.75" r="207" s="24" spans="1:33"/>
    <row customHeight="1" ht="12.75" r="208" s="24" spans="1:33"/>
    <row customHeight="1" ht="12.75" r="209" s="24" spans="1:33"/>
    <row customHeight="1" ht="12.75" r="210" s="24" spans="1:33"/>
    <row customHeight="1" ht="12.75" r="211" s="24" spans="1:33"/>
    <row customHeight="1" ht="12.75" r="212" s="24" spans="1:33"/>
    <row customHeight="1" ht="12.75" r="213" s="24" spans="1:33"/>
    <row customHeight="1" ht="12.75" r="214" s="24" spans="1:33"/>
    <row customHeight="1" ht="12.75" r="215" s="24" spans="1:33"/>
    <row customHeight="1" ht="12.75" r="216" s="24" spans="1:33"/>
    <row customHeight="1" ht="12.75" r="217" s="24" spans="1:33"/>
    <row customHeight="1" ht="12.75" r="218" s="24" spans="1:33"/>
    <row customHeight="1" ht="12.75" r="219" s="24" spans="1:33"/>
    <row customHeight="1" ht="12.75" r="220" s="24" spans="1:33"/>
    <row customHeight="1" ht="12.75" r="221" s="24" spans="1:33"/>
    <row customHeight="1" ht="12.75" r="222" s="24" spans="1:33"/>
    <row customHeight="1" ht="12.75" r="223" s="24" spans="1:33"/>
    <row customHeight="1" ht="12.75" r="224" s="24" spans="1:33"/>
    <row customHeight="1" ht="12.75" r="225" s="24" spans="1:33"/>
    <row customHeight="1" ht="12.75" r="226" s="24" spans="1:33"/>
    <row customHeight="1" ht="12.75" r="227" s="24" spans="1:33"/>
    <row customHeight="1" ht="12.75" r="228" s="24" spans="1:33"/>
    <row customHeight="1" ht="12.75" r="229" s="24" spans="1:33"/>
    <row customHeight="1" ht="12.75" r="230" s="24" spans="1:33"/>
    <row customHeight="1" ht="12.75" r="231" s="24" spans="1:33"/>
    <row customHeight="1" ht="12.75" r="232" s="24" spans="1:33"/>
    <row customHeight="1" ht="12.75" r="233" s="24" spans="1:33"/>
    <row customHeight="1" ht="12.75" r="234" s="24" spans="1:33"/>
    <row customHeight="1" ht="12.75" r="235" s="24" spans="1:33"/>
    <row customHeight="1" ht="12.75" r="236" s="24" spans="1:33"/>
    <row customHeight="1" ht="12.75" r="237" s="24" spans="1:33"/>
    <row customHeight="1" ht="12.75" r="238" s="24" spans="1:33"/>
    <row customHeight="1" ht="12.75" r="239" s="24" spans="1:33"/>
    <row customHeight="1" ht="12.75" r="240" s="24" spans="1:33"/>
    <row customHeight="1" ht="12.75" r="241" s="24" spans="1:33"/>
    <row customHeight="1" ht="12.75" r="242" s="24" spans="1:33"/>
    <row customHeight="1" ht="12.75" r="243" s="24" spans="1:33"/>
    <row customHeight="1" ht="12.75" r="244" s="24" spans="1:33"/>
    <row customHeight="1" ht="12.75" r="245" s="24" spans="1:33"/>
    <row customHeight="1" ht="12.75" r="246" s="24" spans="1:33"/>
    <row customHeight="1" ht="12.75" r="247" s="24" spans="1:33"/>
    <row customHeight="1" ht="12.75" r="248" s="24" spans="1:33"/>
    <row customHeight="1" ht="12.75" r="249" s="24" spans="1:33"/>
    <row customHeight="1" ht="12.75" r="250" s="24" spans="1:33"/>
    <row customHeight="1" ht="12.75" r="251" s="24" spans="1:33"/>
    <row customHeight="1" ht="12.75" r="252" s="24" spans="1:33"/>
    <row customHeight="1" ht="12.75" r="253" s="24" spans="1:33"/>
    <row customHeight="1" ht="12.75" r="254" s="24" spans="1:33"/>
    <row customHeight="1" ht="12.75" r="255" s="24" spans="1:33"/>
    <row customHeight="1" ht="12.75" r="256" s="24" spans="1:33"/>
    <row customHeight="1" ht="12.75" r="257" s="24" spans="1:33"/>
    <row customHeight="1" ht="12.75" r="258" s="24" spans="1:33"/>
    <row customHeight="1" ht="12.75" r="259" s="24" spans="1:33"/>
    <row customHeight="1" ht="12.75" r="260" s="24" spans="1:33"/>
    <row customHeight="1" ht="12.75" r="261" s="24" spans="1:33"/>
    <row customHeight="1" ht="12.75" r="262" s="24" spans="1:33"/>
    <row customHeight="1" ht="12.75" r="263" s="24" spans="1:33"/>
    <row customHeight="1" ht="12.75" r="264" s="24" spans="1:33"/>
    <row customHeight="1" ht="12.75" r="265" s="24" spans="1:33"/>
    <row customHeight="1" ht="12.75" r="266" s="24" spans="1:33"/>
    <row customHeight="1" ht="12.75" r="267" s="24" spans="1:33"/>
    <row customHeight="1" ht="12.75" r="268" s="24" spans="1:33"/>
    <row customHeight="1" ht="12.75" r="269" s="24" spans="1:33"/>
    <row customHeight="1" ht="12.75" r="270" s="24" spans="1:33"/>
    <row customHeight="1" ht="12.75" r="271" s="24" spans="1:33"/>
    <row customHeight="1" ht="12.75" r="272" s="24" spans="1:33"/>
    <row customHeight="1" ht="12.75" r="273" s="24" spans="1:33"/>
    <row customHeight="1" ht="12.75" r="274" s="24" spans="1:33"/>
    <row customHeight="1" ht="12.75" r="275" s="24" spans="1:33"/>
    <row customHeight="1" ht="12.75" r="276" s="24" spans="1:33"/>
    <row customHeight="1" ht="12.75" r="277" s="24" spans="1:33"/>
    <row customHeight="1" ht="12.75" r="278" s="24" spans="1:33"/>
    <row customHeight="1" ht="12.75" r="279" s="24" spans="1:33"/>
    <row customHeight="1" ht="12.75" r="280" s="24" spans="1:33"/>
    <row customHeight="1" ht="12.75" r="281" s="24" spans="1:33"/>
    <row customHeight="1" ht="12.75" r="282" s="24" spans="1:33"/>
    <row customHeight="1" ht="12.75" r="283" s="24" spans="1:33"/>
    <row customHeight="1" ht="12.75" r="284" s="24" spans="1:33"/>
    <row customHeight="1" ht="12.75" r="285" s="24" spans="1:33"/>
    <row customHeight="1" ht="12.75" r="286" s="24" spans="1:33"/>
    <row customHeight="1" ht="12.75" r="287" s="24" spans="1:33"/>
    <row customHeight="1" ht="12.75" r="288" s="24" spans="1:33"/>
    <row customHeight="1" ht="12.75" r="289" s="24" spans="1:33"/>
    <row customHeight="1" ht="12.75" r="290" s="24" spans="1:33"/>
    <row customHeight="1" ht="12.75" r="291" s="24" spans="1:33"/>
    <row customHeight="1" ht="12.75" r="292" s="24" spans="1:33"/>
    <row customHeight="1" ht="12.75" r="293" s="24" spans="1:33"/>
    <row customHeight="1" ht="12.75" r="294" s="24" spans="1:33"/>
    <row customHeight="1" ht="12.75" r="295" s="24" spans="1:33"/>
    <row customHeight="1" ht="12.75" r="296" s="24" spans="1:33"/>
    <row customHeight="1" ht="12.75" r="297" s="24" spans="1:33"/>
    <row customHeight="1" ht="12.75" r="298" s="24" spans="1:33"/>
    <row customHeight="1" ht="12.75" r="299" s="24" spans="1:33"/>
    <row customHeight="1" ht="12.75" r="300" s="24" spans="1:33"/>
    <row customHeight="1" ht="12.75" r="301" s="24" spans="1:33"/>
    <row customHeight="1" ht="12.75" r="302" s="24" spans="1:33"/>
    <row customHeight="1" ht="12.75" r="303" s="24" spans="1:33"/>
    <row customHeight="1" ht="12.75" r="304" s="24" spans="1:33"/>
    <row customHeight="1" ht="12.75" r="305" s="24" spans="1:33"/>
    <row customHeight="1" ht="12.75" r="306" s="24" spans="1:33"/>
    <row customHeight="1" ht="12.75" r="307" s="24" spans="1:33"/>
    <row customHeight="1" ht="12.75" r="308" s="24" spans="1:33"/>
    <row customHeight="1" ht="12.75" r="309" s="24" spans="1:33"/>
    <row customHeight="1" ht="12.75" r="310" s="24" spans="1:33"/>
    <row customHeight="1" ht="12.75" r="311" s="24" spans="1:33"/>
    <row customHeight="1" ht="12.75" r="312" s="24" spans="1:33"/>
    <row customHeight="1" ht="12.75" r="313" s="24" spans="1:33"/>
    <row customHeight="1" ht="12.75" r="314" s="24" spans="1:33"/>
    <row customHeight="1" ht="12.75" r="315" s="24" spans="1:33"/>
    <row customHeight="1" ht="12.75" r="316" s="24" spans="1:33"/>
    <row customHeight="1" ht="12.75" r="317" s="24" spans="1:33"/>
    <row customHeight="1" ht="12.75" r="318" s="24" spans="1:33"/>
    <row customHeight="1" ht="12.75" r="319" s="24" spans="1:33"/>
    <row customHeight="1" ht="12.75" r="320" s="24" spans="1:33"/>
    <row customHeight="1" ht="12.75" r="321" s="24" spans="1:33"/>
    <row customHeight="1" ht="12.75" r="322" s="24" spans="1:33"/>
    <row customHeight="1" ht="12.75" r="323" s="24" spans="1:33"/>
    <row customHeight="1" ht="12.75" r="324" s="24" spans="1:33"/>
    <row customHeight="1" ht="12.75" r="325" s="24" spans="1:33"/>
    <row customHeight="1" ht="12.75" r="326" s="24" spans="1:33"/>
    <row customHeight="1" ht="12.75" r="327" s="24" spans="1:33"/>
    <row customHeight="1" ht="12.75" r="328" s="24" spans="1:33"/>
    <row customHeight="1" ht="12.75" r="329" s="24" spans="1:33"/>
    <row customHeight="1" ht="12.75" r="330" s="24" spans="1:33"/>
    <row customHeight="1" ht="12.75" r="331" s="24" spans="1:33"/>
    <row customHeight="1" ht="12.75" r="332" s="24" spans="1:33"/>
    <row customHeight="1" ht="12.75" r="333" s="24" spans="1:33"/>
    <row customHeight="1" ht="12.75" r="334" s="24" spans="1:33"/>
    <row customHeight="1" ht="12.75" r="335" s="24" spans="1:33"/>
    <row customHeight="1" ht="12.75" r="336" s="24" spans="1:33"/>
    <row customHeight="1" ht="12.75" r="337" s="24" spans="1:33"/>
    <row customHeight="1" ht="12.75" r="338" s="24" spans="1:33"/>
    <row customHeight="1" ht="12.75" r="339" s="24" spans="1:33"/>
    <row customHeight="1" ht="12.75" r="340" s="24" spans="1:33"/>
    <row customHeight="1" ht="12.75" r="341" s="24" spans="1:33"/>
    <row customHeight="1" ht="12.75" r="342" s="24" spans="1:33"/>
    <row customHeight="1" ht="12.75" r="343" s="24" spans="1:33"/>
    <row customHeight="1" ht="12.75" r="344" s="24" spans="1:33"/>
    <row customHeight="1" ht="12.75" r="345" s="24" spans="1:33"/>
    <row customHeight="1" ht="12.75" r="346" s="24" spans="1:33"/>
    <row customHeight="1" ht="12.75" r="347" s="24" spans="1:33"/>
    <row customHeight="1" ht="12.75" r="348" s="24" spans="1:33"/>
    <row customHeight="1" ht="12.75" r="349" s="24" spans="1:33"/>
    <row customHeight="1" ht="12.75" r="350" s="24" spans="1:33"/>
    <row customHeight="1" ht="12.75" r="351" s="24" spans="1:33"/>
    <row customHeight="1" ht="12.75" r="352" s="24" spans="1:33"/>
    <row customHeight="1" ht="12.75" r="353" s="24" spans="1:33"/>
    <row customHeight="1" ht="12.75" r="354" s="24" spans="1:33"/>
    <row customHeight="1" ht="12.75" r="355" s="24" spans="1:33"/>
    <row customHeight="1" ht="12.75" r="356" s="24" spans="1:33"/>
    <row customHeight="1" ht="12.75" r="357" s="24" spans="1:33"/>
    <row customHeight="1" ht="12.75" r="358" s="24" spans="1:33"/>
    <row customHeight="1" ht="12.75" r="359" s="24" spans="1:33"/>
    <row customHeight="1" ht="12.75" r="360" s="24" spans="1:33"/>
    <row customHeight="1" ht="12.75" r="361" s="24" spans="1:33"/>
    <row customHeight="1" ht="12.75" r="362" s="24" spans="1:33"/>
    <row customHeight="1" ht="12.75" r="363" s="24" spans="1:33"/>
    <row customHeight="1" ht="12.75" r="364" s="24" spans="1:33"/>
    <row customHeight="1" ht="12.75" r="365" s="24" spans="1:33"/>
    <row customHeight="1" ht="12.75" r="366" s="24" spans="1:33"/>
    <row customHeight="1" ht="12.75" r="367" s="24" spans="1:33"/>
    <row customHeight="1" ht="12.75" r="368" s="24" spans="1:33"/>
    <row customHeight="1" ht="12.75" r="369" s="24" spans="1:33"/>
    <row customHeight="1" ht="12.75" r="370" s="24" spans="1:33"/>
    <row customHeight="1" ht="12.75" r="371" s="24" spans="1:33"/>
    <row customHeight="1" ht="12.75" r="372" s="24" spans="1:33"/>
    <row customHeight="1" ht="12.75" r="373" s="24" spans="1:33"/>
    <row customHeight="1" ht="12.75" r="374" s="24" spans="1:33"/>
    <row customHeight="1" ht="12.75" r="375" s="24" spans="1:33"/>
    <row customHeight="1" ht="12.75" r="376" s="24" spans="1:33"/>
    <row customHeight="1" ht="12.75" r="377" s="24" spans="1:33"/>
    <row customHeight="1" ht="12.75" r="378" s="24" spans="1:33"/>
    <row customHeight="1" ht="12.75" r="379" s="24" spans="1:33"/>
    <row customHeight="1" ht="12.75" r="380" s="24" spans="1:33"/>
    <row customHeight="1" ht="12.75" r="381" s="24" spans="1:33"/>
    <row customHeight="1" ht="12.75" r="382" s="24" spans="1:33"/>
    <row customHeight="1" ht="12.75" r="383" s="24" spans="1:33"/>
    <row customHeight="1" ht="12.75" r="384" s="24" spans="1:33"/>
    <row customHeight="1" ht="12.75" r="385" s="24" spans="1:33"/>
    <row customHeight="1" ht="12.75" r="386" s="24" spans="1:33"/>
    <row customHeight="1" ht="12.75" r="387" s="24" spans="1:33"/>
    <row customHeight="1" ht="12.75" r="388" s="24" spans="1:33"/>
    <row customHeight="1" ht="12.75" r="389" s="24" spans="1:33"/>
    <row customHeight="1" ht="12.75" r="390" s="24" spans="1:33"/>
    <row customHeight="1" ht="12.75" r="391" s="24" spans="1:33"/>
    <row customHeight="1" ht="12.75" r="392" s="24" spans="1:33"/>
    <row customHeight="1" ht="12.75" r="393" s="24" spans="1:33"/>
    <row customHeight="1" ht="12.75" r="394" s="24" spans="1:33"/>
    <row customHeight="1" ht="12.75" r="395" s="24" spans="1:33"/>
    <row customHeight="1" ht="12.75" r="396" s="24" spans="1:33"/>
    <row customHeight="1" ht="12.75" r="397" s="24" spans="1:33"/>
    <row customHeight="1" ht="12.75" r="398" s="24" spans="1:33"/>
    <row customHeight="1" ht="12.75" r="399" s="24" spans="1:33"/>
    <row customHeight="1" ht="12.75" r="400" s="24" spans="1:33"/>
    <row customHeight="1" ht="12.75" r="401" s="24" spans="1:33"/>
    <row customHeight="1" ht="12.75" r="402" s="24" spans="1:33"/>
    <row customHeight="1" ht="12.75" r="403" s="24" spans="1:33"/>
    <row customHeight="1" ht="12.75" r="404" s="24" spans="1:33"/>
    <row customHeight="1" ht="12.75" r="405" s="24" spans="1:33"/>
    <row customHeight="1" ht="12.75" r="406" s="24" spans="1:33"/>
    <row customHeight="1" ht="12.75" r="407" s="24" spans="1:33"/>
    <row customHeight="1" ht="12.75" r="408" s="24" spans="1:33"/>
    <row customHeight="1" ht="12.75" r="409" s="24" spans="1:33"/>
    <row customHeight="1" ht="12.75" r="410" s="24" spans="1:33"/>
    <row customHeight="1" ht="12.75" r="411" s="24" spans="1:33"/>
    <row customHeight="1" ht="12.75" r="412" s="24" spans="1:33"/>
    <row customHeight="1" ht="12.75" r="413" s="24" spans="1:33"/>
    <row customHeight="1" ht="12.75" r="414" s="24" spans="1:33"/>
    <row customHeight="1" ht="12.75" r="415" s="24" spans="1:33"/>
    <row customHeight="1" ht="12.75" r="416" s="24" spans="1:33"/>
    <row customHeight="1" ht="12.75" r="417" s="24" spans="1:33"/>
    <row customHeight="1" ht="12.75" r="418" s="24" spans="1:33"/>
    <row customHeight="1" ht="12.75" r="419" s="24" spans="1:33"/>
    <row customHeight="1" ht="12.75" r="420" s="24" spans="1:33"/>
    <row customHeight="1" ht="12.75" r="421" s="24" spans="1:33"/>
    <row customHeight="1" ht="12.75" r="422" s="24" spans="1:33"/>
    <row customHeight="1" ht="12.75" r="423" s="24" spans="1:33"/>
    <row customHeight="1" ht="12.75" r="424" s="24" spans="1:33"/>
    <row customHeight="1" ht="12.75" r="425" s="24" spans="1:33"/>
    <row customHeight="1" ht="12.75" r="426" s="24" spans="1:33"/>
    <row customHeight="1" ht="12.75" r="427" s="24" spans="1:33"/>
    <row customHeight="1" ht="12.75" r="428" s="24" spans="1:33"/>
    <row customHeight="1" ht="12.75" r="429" s="24" spans="1:33"/>
    <row customHeight="1" ht="12.75" r="430" s="24" spans="1:33"/>
    <row customHeight="1" ht="12.75" r="431" s="24" spans="1:33"/>
    <row customHeight="1" ht="12.75" r="432" s="24" spans="1:33"/>
    <row customHeight="1" ht="12.75" r="433" s="24" spans="1:33"/>
    <row customHeight="1" ht="12.75" r="434" s="24" spans="1:33"/>
    <row customHeight="1" ht="12.75" r="435" s="24" spans="1:33"/>
    <row customHeight="1" ht="12.75" r="436" s="24" spans="1:33"/>
    <row customHeight="1" ht="12.75" r="437" s="24" spans="1:33"/>
    <row customHeight="1" ht="12.75" r="438" s="24" spans="1:33"/>
    <row customHeight="1" ht="12.75" r="439" s="24" spans="1:33"/>
    <row customHeight="1" ht="12.75" r="440" s="24" spans="1:33"/>
    <row customHeight="1" ht="12.75" r="441" s="24" spans="1:33"/>
    <row customHeight="1" ht="12.75" r="442" s="24" spans="1:33"/>
    <row customHeight="1" ht="12.75" r="443" s="24" spans="1:33"/>
    <row customHeight="1" ht="12.75" r="444" s="24" spans="1:33"/>
    <row customHeight="1" ht="12.75" r="445" s="24" spans="1:33"/>
    <row customHeight="1" ht="12.75" r="446" s="24" spans="1:33"/>
    <row customHeight="1" ht="12.75" r="447" s="24" spans="1:33"/>
    <row customHeight="1" ht="12.75" r="448" s="24" spans="1:33"/>
    <row customHeight="1" ht="12.75" r="449" s="24" spans="1:33"/>
    <row customHeight="1" ht="12.75" r="450" s="24" spans="1:33"/>
    <row customHeight="1" ht="12.75" r="451" s="24" spans="1:33"/>
    <row customHeight="1" ht="12.75" r="452" s="24" spans="1:33"/>
    <row customHeight="1" ht="12.75" r="453" s="24" spans="1:33"/>
    <row customHeight="1" ht="12.75" r="454" s="24" spans="1:33"/>
    <row customHeight="1" ht="12.75" r="455" s="24" spans="1:33"/>
    <row customHeight="1" ht="12.75" r="456" s="24" spans="1:33"/>
    <row customHeight="1" ht="12.75" r="457" s="24" spans="1:33"/>
    <row customHeight="1" ht="12.75" r="458" s="24" spans="1:33"/>
    <row customHeight="1" ht="12.75" r="459" s="24" spans="1:33"/>
    <row customHeight="1" ht="12.75" r="460" s="24" spans="1:33"/>
    <row customHeight="1" ht="12.75" r="461" s="24" spans="1:33"/>
    <row customHeight="1" ht="12.75" r="462" s="24" spans="1:33"/>
    <row customHeight="1" ht="12.75" r="463" s="24" spans="1:33"/>
    <row customHeight="1" ht="12.75" r="464" s="24" spans="1:33"/>
    <row customHeight="1" ht="12.75" r="465" s="24" spans="1:33"/>
    <row customHeight="1" ht="12.75" r="466" s="24" spans="1:33"/>
    <row customHeight="1" ht="12.75" r="467" s="24" spans="1:33"/>
    <row customHeight="1" ht="12.75" r="468" s="24" spans="1:33"/>
    <row customHeight="1" ht="12.75" r="469" s="24" spans="1:33"/>
    <row customHeight="1" ht="12.75" r="470" s="24" spans="1:33"/>
    <row customHeight="1" ht="12.75" r="471" s="24" spans="1:33"/>
    <row customHeight="1" ht="12.75" r="472" s="24" spans="1:33"/>
    <row customHeight="1" ht="12.75" r="473" s="24" spans="1:33"/>
    <row customHeight="1" ht="12.75" r="474" s="24" spans="1:33"/>
    <row customHeight="1" ht="12.75" r="475" s="24" spans="1:33"/>
    <row customHeight="1" ht="12.75" r="476" s="24" spans="1:33"/>
    <row customHeight="1" ht="12.75" r="477" s="24" spans="1:33"/>
    <row customHeight="1" ht="12.75" r="478" s="24" spans="1:33"/>
    <row customHeight="1" ht="12.75" r="479" s="24" spans="1:33"/>
    <row customHeight="1" ht="12.75" r="480" s="24" spans="1:33"/>
    <row customHeight="1" ht="12.75" r="481" s="24" spans="1:33"/>
    <row customHeight="1" ht="12.75" r="482" s="24" spans="1:33"/>
    <row customHeight="1" ht="12.75" r="483" s="24" spans="1:33"/>
    <row customHeight="1" ht="12.75" r="484" s="24" spans="1:33"/>
    <row customHeight="1" ht="12.75" r="485" s="24" spans="1:33"/>
    <row customHeight="1" ht="12.75" r="486" s="24" spans="1:33"/>
    <row customHeight="1" ht="12.75" r="487" s="24" spans="1:33"/>
    <row customHeight="1" ht="12.75" r="488" s="24" spans="1:33"/>
    <row customHeight="1" ht="12.75" r="489" s="24" spans="1:33"/>
    <row customHeight="1" ht="12.75" r="490" s="24" spans="1:33"/>
    <row customHeight="1" ht="12.75" r="491" s="24" spans="1:33"/>
    <row customHeight="1" ht="12.75" r="492" s="24" spans="1:33"/>
    <row customHeight="1" ht="12.75" r="493" s="24" spans="1:33"/>
    <row customHeight="1" ht="12.75" r="494" s="24" spans="1:33"/>
    <row customHeight="1" ht="12.75" r="495" s="24" spans="1:33"/>
    <row customHeight="1" ht="12.75" r="496" s="24" spans="1:33"/>
    <row customHeight="1" ht="12.75" r="497" s="24" spans="1:33"/>
    <row customHeight="1" ht="12.75" r="498" s="24" spans="1:33"/>
    <row customHeight="1" ht="12.75" r="499" s="24" spans="1:33"/>
    <row customHeight="1" ht="12.75" r="500" s="24" spans="1:33"/>
    <row customHeight="1" ht="12.75" r="501" s="24" spans="1:33"/>
    <row customHeight="1" ht="12.75" r="502" s="24" spans="1:33"/>
    <row customHeight="1" ht="12.75" r="503" s="24" spans="1:33"/>
    <row customHeight="1" ht="12.75" r="504" s="24" spans="1:33"/>
    <row customHeight="1" ht="12.75" r="505" s="24" spans="1:33"/>
    <row customHeight="1" ht="12.75" r="506" s="24" spans="1:33"/>
    <row customHeight="1" ht="12.75" r="507" s="24" spans="1:33"/>
    <row customHeight="1" ht="12.75" r="508" s="24" spans="1:33"/>
    <row customHeight="1" ht="12.75" r="509" s="24" spans="1:33"/>
    <row customHeight="1" ht="12.75" r="510" s="24" spans="1:33"/>
    <row customHeight="1" ht="12.75" r="511" s="24" spans="1:33"/>
    <row customHeight="1" ht="12.75" r="512" s="24" spans="1:33"/>
    <row customHeight="1" ht="12.75" r="513" s="24" spans="1:33"/>
    <row customHeight="1" ht="12.75" r="514" s="24" spans="1:33"/>
    <row customHeight="1" ht="12.75" r="515" s="24" spans="1:33"/>
    <row customHeight="1" ht="12.75" r="516" s="24" spans="1:33"/>
    <row customHeight="1" ht="12.75" r="517" s="24" spans="1:33"/>
    <row customHeight="1" ht="12.75" r="518" s="24" spans="1:33"/>
    <row customHeight="1" ht="12.75" r="519" s="24" spans="1:33"/>
    <row customHeight="1" ht="12.75" r="520" s="24" spans="1:33"/>
    <row customHeight="1" ht="12.75" r="521" s="24" spans="1:33"/>
    <row customHeight="1" ht="12.75" r="522" s="24" spans="1:33"/>
    <row customHeight="1" ht="12.75" r="523" s="24" spans="1:33"/>
    <row customHeight="1" ht="12.75" r="524" s="24" spans="1:33"/>
    <row customHeight="1" ht="12.75" r="525" s="24" spans="1:33"/>
    <row customHeight="1" ht="12.75" r="526" s="24" spans="1:33"/>
    <row customHeight="1" ht="12.75" r="527" s="24" spans="1:33"/>
    <row customHeight="1" ht="12.75" r="528" s="24" spans="1:33"/>
    <row customHeight="1" ht="12.75" r="529" s="24" spans="1:33"/>
    <row customHeight="1" ht="12.75" r="530" s="24" spans="1:33"/>
    <row customHeight="1" ht="12.75" r="531" s="24" spans="1:33"/>
    <row customHeight="1" ht="12.75" r="532" s="24" spans="1:33"/>
    <row customHeight="1" ht="12.75" r="533" s="24" spans="1:33"/>
    <row customHeight="1" ht="12.75" r="534" s="24" spans="1:33"/>
    <row customHeight="1" ht="12.75" r="535" s="24" spans="1:33"/>
    <row customHeight="1" ht="12.75" r="536" s="24" spans="1:33"/>
    <row customHeight="1" ht="12.75" r="537" s="24" spans="1:33"/>
    <row customHeight="1" ht="12.75" r="538" s="24" spans="1:33"/>
    <row customHeight="1" ht="12.75" r="539" s="24" spans="1:33"/>
    <row customHeight="1" ht="12.75" r="540" s="24" spans="1:33"/>
    <row customHeight="1" ht="12.75" r="541" s="24" spans="1:33"/>
    <row customHeight="1" ht="12.75" r="542" s="24" spans="1:33"/>
    <row customHeight="1" ht="12.75" r="543" s="24" spans="1:33"/>
    <row customHeight="1" ht="12.75" r="544" s="24" spans="1:33"/>
    <row customHeight="1" ht="12.75" r="545" s="24" spans="1:33"/>
    <row customHeight="1" ht="12.75" r="546" s="24" spans="1:33"/>
    <row customHeight="1" ht="12.75" r="547" s="24" spans="1:33"/>
    <row customHeight="1" ht="12.75" r="548" s="24" spans="1:33"/>
    <row customHeight="1" ht="12.75" r="549" s="24" spans="1:33"/>
    <row customHeight="1" ht="12.75" r="550" s="24" spans="1:33"/>
    <row customHeight="1" ht="12.75" r="551" s="24" spans="1:33"/>
    <row customHeight="1" ht="12.75" r="552" s="24" spans="1:33"/>
    <row customHeight="1" ht="12.75" r="553" s="24" spans="1:33"/>
    <row customHeight="1" ht="12.75" r="554" s="24" spans="1:33"/>
    <row customHeight="1" ht="12.75" r="555" s="24" spans="1:33"/>
    <row customHeight="1" ht="12.75" r="556" s="24" spans="1:33"/>
    <row customHeight="1" ht="12.75" r="557" s="24" spans="1:33"/>
    <row customHeight="1" ht="12.75" r="558" s="24" spans="1:33"/>
    <row customHeight="1" ht="12.75" r="559" s="24" spans="1:33"/>
    <row customHeight="1" ht="12.75" r="560" s="24" spans="1:33"/>
    <row customHeight="1" ht="12.75" r="561" s="24" spans="1:33"/>
    <row customHeight="1" ht="12.75" r="562" s="24" spans="1:33"/>
    <row customHeight="1" ht="12.75" r="563" s="24" spans="1:33"/>
    <row customHeight="1" ht="12.75" r="564" s="24" spans="1:33"/>
    <row customHeight="1" ht="12.75" r="565" s="24" spans="1:33"/>
    <row customHeight="1" ht="12.75" r="566" s="24" spans="1:33"/>
    <row customHeight="1" ht="12.75" r="567" s="24" spans="1:33"/>
    <row customHeight="1" ht="12.75" r="568" s="24" spans="1:33"/>
    <row customHeight="1" ht="12.75" r="569" s="24" spans="1:33"/>
    <row customHeight="1" ht="12.75" r="570" s="24" spans="1:33"/>
    <row customHeight="1" ht="12.75" r="571" s="24" spans="1:33"/>
    <row customHeight="1" ht="12.75" r="572" s="24" spans="1:33"/>
    <row customHeight="1" ht="12.75" r="573" s="24" spans="1:33"/>
    <row customHeight="1" ht="12.75" r="574" s="24" spans="1:33"/>
    <row customHeight="1" ht="12.75" r="575" s="24" spans="1:33"/>
    <row customHeight="1" ht="12.75" r="576" s="24" spans="1:33"/>
    <row customHeight="1" ht="12.75" r="577" s="24" spans="1:33"/>
    <row customHeight="1" ht="12.75" r="578" s="24" spans="1:33"/>
    <row customHeight="1" ht="12.75" r="579" s="24" spans="1:33"/>
    <row customHeight="1" ht="12.75" r="580" s="24" spans="1:33"/>
    <row customHeight="1" ht="12.75" r="581" s="24" spans="1:33"/>
    <row customHeight="1" ht="12.75" r="582" s="24" spans="1:33"/>
    <row customHeight="1" ht="12.75" r="583" s="24" spans="1:33"/>
    <row customHeight="1" ht="12.75" r="584" s="24" spans="1:33"/>
    <row customHeight="1" ht="12.75" r="585" s="24" spans="1:33"/>
    <row customHeight="1" ht="12.75" r="586" s="24" spans="1:33"/>
    <row customHeight="1" ht="12.75" r="587" s="24" spans="1:33"/>
    <row customHeight="1" ht="12.75" r="588" s="24" spans="1:33"/>
    <row customHeight="1" ht="12.75" r="589" s="24" spans="1:33"/>
    <row customHeight="1" ht="12.75" r="590" s="24" spans="1:33"/>
    <row customHeight="1" ht="12.75" r="591" s="24" spans="1:33"/>
    <row customHeight="1" ht="12.75" r="592" s="24" spans="1:33"/>
    <row customHeight="1" ht="12.75" r="593" s="24" spans="1:33"/>
    <row customHeight="1" ht="12.75" r="594" s="24" spans="1:33"/>
    <row customHeight="1" ht="12.75" r="595" s="24" spans="1:33"/>
    <row customHeight="1" ht="12.75" r="596" s="24" spans="1:33"/>
    <row customHeight="1" ht="12.75" r="597" s="24" spans="1:33"/>
    <row customHeight="1" ht="12.75" r="598" s="24" spans="1:33"/>
    <row customHeight="1" ht="12.75" r="599" s="24" spans="1:33"/>
    <row customHeight="1" ht="12.75" r="600" s="24" spans="1:33"/>
    <row customHeight="1" ht="12.75" r="601" s="24" spans="1:33"/>
    <row customHeight="1" ht="12.75" r="602" s="24" spans="1:33"/>
    <row customHeight="1" ht="12.75" r="603" s="24" spans="1:33"/>
    <row customHeight="1" ht="12.75" r="604" s="24" spans="1:33"/>
    <row customHeight="1" ht="12.75" r="605" s="24" spans="1:33"/>
    <row customHeight="1" ht="12.75" r="606" s="24" spans="1:33"/>
    <row customHeight="1" ht="12.75" r="607" s="24" spans="1:33"/>
    <row customHeight="1" ht="12.75" r="608" s="24" spans="1:33"/>
    <row customHeight="1" ht="12.75" r="609" s="24" spans="1:33"/>
    <row customHeight="1" ht="12.75" r="610" s="24" spans="1:33"/>
    <row customHeight="1" ht="12.75" r="611" s="24" spans="1:33"/>
    <row customHeight="1" ht="12.75" r="612" s="24" spans="1:33"/>
    <row customHeight="1" ht="12.75" r="613" s="24" spans="1:33"/>
    <row customHeight="1" ht="12.75" r="614" s="24" spans="1:33"/>
    <row customHeight="1" ht="12.75" r="615" s="24" spans="1:33"/>
    <row customHeight="1" ht="12.75" r="616" s="24" spans="1:33"/>
    <row customHeight="1" ht="12.75" r="617" s="24" spans="1:33"/>
    <row customHeight="1" ht="12.75" r="618" s="24" spans="1:33"/>
    <row customHeight="1" ht="12.75" r="619" s="24" spans="1:33"/>
    <row customHeight="1" ht="12.75" r="620" s="24" spans="1:33"/>
    <row customHeight="1" ht="12.75" r="621" s="24" spans="1:33"/>
    <row customHeight="1" ht="12.75" r="622" s="24" spans="1:33"/>
    <row customHeight="1" ht="12.75" r="623" s="24" spans="1:33"/>
    <row customHeight="1" ht="12.75" r="624" s="24" spans="1:33"/>
    <row customHeight="1" ht="12.75" r="625" s="24" spans="1:33"/>
    <row customHeight="1" ht="12.75" r="626" s="24" spans="1:33"/>
    <row customHeight="1" ht="12.75" r="627" s="24" spans="1:33"/>
    <row customHeight="1" ht="12.75" r="628" s="24" spans="1:33"/>
    <row customHeight="1" ht="12.75" r="629" s="24" spans="1:33"/>
    <row customHeight="1" ht="12.75" r="630" s="24" spans="1:33"/>
    <row customHeight="1" ht="12.75" r="631" s="24" spans="1:33"/>
    <row customHeight="1" ht="12.75" r="632" s="24" spans="1:33"/>
    <row customHeight="1" ht="12.75" r="633" s="24" spans="1:33"/>
    <row customHeight="1" ht="12.75" r="634" s="24" spans="1:33"/>
    <row customHeight="1" ht="12.75" r="635" s="24" spans="1:33"/>
    <row customHeight="1" ht="12.75" r="636" s="24" spans="1:33"/>
    <row customHeight="1" ht="12.75" r="637" s="24" spans="1:33"/>
    <row customHeight="1" ht="12.75" r="638" s="24" spans="1:33"/>
    <row customHeight="1" ht="12.75" r="639" s="24" spans="1:33"/>
    <row customHeight="1" ht="12.75" r="640" s="24" spans="1:33"/>
    <row customHeight="1" ht="12.75" r="641" s="24" spans="1:33"/>
    <row customHeight="1" ht="12.75" r="642" s="24" spans="1:33"/>
    <row customHeight="1" ht="12.75" r="643" s="24" spans="1:33"/>
    <row customHeight="1" ht="12.75" r="644" s="24" spans="1:33"/>
    <row customHeight="1" ht="12.75" r="645" s="24" spans="1:33"/>
    <row customHeight="1" ht="12.75" r="646" s="24" spans="1:33"/>
    <row customHeight="1" ht="12.75" r="647" s="24" spans="1:33"/>
    <row customHeight="1" ht="12.75" r="648" s="24" spans="1:33"/>
    <row customHeight="1" ht="12.75" r="649" s="24" spans="1:33"/>
    <row customHeight="1" ht="12.75" r="650" s="24" spans="1:33"/>
    <row customHeight="1" ht="12.75" r="651" s="24" spans="1:33"/>
    <row customHeight="1" ht="12.75" r="652" s="24" spans="1:33"/>
    <row customHeight="1" ht="12.75" r="653" s="24" spans="1:33"/>
    <row customHeight="1" ht="12.75" r="654" s="24" spans="1:33"/>
    <row customHeight="1" ht="12.75" r="655" s="24" spans="1:33"/>
    <row customHeight="1" ht="12.75" r="656" s="24" spans="1:33"/>
    <row customHeight="1" ht="12.75" r="657" s="24" spans="1:33"/>
    <row customHeight="1" ht="12.75" r="658" s="24" spans="1:33"/>
    <row customHeight="1" ht="12.75" r="659" s="24" spans="1:33"/>
    <row customHeight="1" ht="12.75" r="660" s="24" spans="1:33"/>
    <row customHeight="1" ht="12.75" r="661" s="24" spans="1:33"/>
    <row customHeight="1" ht="12.75" r="662" s="24" spans="1:33"/>
    <row customHeight="1" ht="12.75" r="663" s="24" spans="1:33"/>
    <row customHeight="1" ht="12.75" r="664" s="24" spans="1:33"/>
    <row customHeight="1" ht="12.75" r="665" s="24" spans="1:33"/>
    <row customHeight="1" ht="12.75" r="666" s="24" spans="1:33"/>
    <row customHeight="1" ht="12.75" r="667" s="24" spans="1:33"/>
    <row customHeight="1" ht="12.75" r="668" s="24" spans="1:33"/>
    <row customHeight="1" ht="12.75" r="669" s="24" spans="1:33"/>
    <row customHeight="1" ht="12.75" r="670" s="24" spans="1:33"/>
    <row customHeight="1" ht="12.75" r="671" s="24" spans="1:33"/>
    <row customHeight="1" ht="12.75" r="672" s="24" spans="1:33"/>
    <row customHeight="1" ht="12.75" r="673" s="24" spans="1:33"/>
    <row customHeight="1" ht="12.75" r="674" s="24" spans="1:33"/>
    <row customHeight="1" ht="12.75" r="675" s="24" spans="1:33"/>
    <row customHeight="1" ht="12.75" r="676" s="24" spans="1:33"/>
    <row customHeight="1" ht="12.75" r="677" s="24" spans="1:33"/>
    <row customHeight="1" ht="12.75" r="678" s="24" spans="1:33"/>
    <row customHeight="1" ht="12.75" r="679" s="24" spans="1:33"/>
    <row customHeight="1" ht="12.75" r="680" s="24" spans="1:33"/>
    <row customHeight="1" ht="12.75" r="681" s="24" spans="1:33"/>
    <row customHeight="1" ht="12.75" r="682" s="24" spans="1:33"/>
    <row customHeight="1" ht="12.75" r="683" s="24" spans="1:33"/>
    <row customHeight="1" ht="12.75" r="684" s="24" spans="1:33"/>
    <row customHeight="1" ht="12.75" r="685" s="24" spans="1:33"/>
    <row customHeight="1" ht="12.75" r="686" s="24" spans="1:33"/>
    <row customHeight="1" ht="12.75" r="687" s="24" spans="1:33"/>
    <row customHeight="1" ht="12.75" r="688" s="24" spans="1:33"/>
    <row customHeight="1" ht="12.75" r="689" s="24" spans="1:33"/>
    <row customHeight="1" ht="12.75" r="690" s="24" spans="1:33"/>
    <row customHeight="1" ht="12.75" r="691" s="24" spans="1:33"/>
    <row customHeight="1" ht="12.75" r="692" s="24" spans="1:33"/>
    <row customHeight="1" ht="12.75" r="693" s="24" spans="1:33"/>
    <row customHeight="1" ht="12.75" r="694" s="24" spans="1:33"/>
    <row customHeight="1" ht="12.75" r="695" s="24" spans="1:33"/>
    <row customHeight="1" ht="12.75" r="696" s="24" spans="1:33"/>
    <row customHeight="1" ht="12.75" r="697" s="24" spans="1:33"/>
    <row customHeight="1" ht="12.75" r="698" s="24" spans="1:33"/>
    <row customHeight="1" ht="12.75" r="699" s="24" spans="1:33"/>
    <row customHeight="1" ht="12.75" r="700" s="24" spans="1:33"/>
    <row customHeight="1" ht="12.75" r="701" s="24" spans="1:33"/>
    <row customHeight="1" ht="12.75" r="702" s="24" spans="1:33"/>
    <row customHeight="1" ht="12.75" r="703" s="24" spans="1:33"/>
    <row customHeight="1" ht="12.75" r="704" s="24" spans="1:33"/>
    <row customHeight="1" ht="12.75" r="705" s="24" spans="1:33"/>
    <row customHeight="1" ht="12.75" r="706" s="24" spans="1:33"/>
    <row customHeight="1" ht="12.75" r="707" s="24" spans="1:33"/>
    <row customHeight="1" ht="12.75" r="708" s="24" spans="1:33"/>
    <row customHeight="1" ht="12.75" r="709" s="24" spans="1:33"/>
    <row customHeight="1" ht="12.75" r="710" s="24" spans="1:33"/>
    <row customHeight="1" ht="12.75" r="711" s="24" spans="1:33"/>
    <row customHeight="1" ht="12.75" r="712" s="24" spans="1:33"/>
    <row customHeight="1" ht="12.75" r="713" s="24" spans="1:33"/>
    <row customHeight="1" ht="12.75" r="714" s="24" spans="1:33"/>
    <row customHeight="1" ht="12.75" r="715" s="24" spans="1:33"/>
    <row customHeight="1" ht="12.75" r="716" s="24" spans="1:33"/>
    <row customHeight="1" ht="12.75" r="717" s="24" spans="1:33"/>
    <row customHeight="1" ht="12.75" r="718" s="24" spans="1:33"/>
    <row customHeight="1" ht="12.75" r="719" s="24" spans="1:33"/>
    <row customHeight="1" ht="12.75" r="720" s="24" spans="1:33"/>
    <row customHeight="1" ht="12.75" r="721" s="24" spans="1:33"/>
    <row customHeight="1" ht="12.75" r="722" s="24" spans="1:33"/>
    <row customHeight="1" ht="12.75" r="723" s="24" spans="1:33"/>
    <row customHeight="1" ht="12.75" r="724" s="24" spans="1:33"/>
    <row customHeight="1" ht="12.75" r="725" s="24" spans="1:33"/>
    <row customHeight="1" ht="12.75" r="726" s="24" spans="1:33"/>
    <row customHeight="1" ht="12.75" r="727" s="24" spans="1:33"/>
    <row customHeight="1" ht="12.75" r="728" s="24" spans="1:33"/>
    <row customHeight="1" ht="12.75" r="729" s="24" spans="1:33"/>
    <row customHeight="1" ht="12.75" r="730" s="24" spans="1:33"/>
    <row customHeight="1" ht="12.75" r="731" s="24" spans="1:33"/>
    <row customHeight="1" ht="12.75" r="732" s="24" spans="1:33"/>
    <row customHeight="1" ht="12.75" r="733" s="24" spans="1:33"/>
    <row customHeight="1" ht="12.75" r="734" s="24" spans="1:33"/>
    <row customHeight="1" ht="12.75" r="735" s="24" spans="1:33"/>
    <row customHeight="1" ht="12.75" r="736" s="24" spans="1:33"/>
    <row customHeight="1" ht="12.75" r="737" s="24" spans="1:33"/>
    <row customHeight="1" ht="12.75" r="738" s="24" spans="1:33"/>
    <row customHeight="1" ht="12.75" r="739" s="24" spans="1:33"/>
    <row customHeight="1" ht="12.75" r="740" s="24" spans="1:33"/>
    <row customHeight="1" ht="12.75" r="741" s="24" spans="1:33"/>
    <row customHeight="1" ht="12.75" r="742" s="24" spans="1:33"/>
    <row customHeight="1" ht="12.75" r="743" s="24" spans="1:33"/>
    <row customHeight="1" ht="12.75" r="744" s="24" spans="1:33"/>
    <row customHeight="1" ht="12.75" r="745" s="24" spans="1:33"/>
    <row customHeight="1" ht="12.75" r="746" s="24" spans="1:33"/>
    <row customHeight="1" ht="12.75" r="747" s="24" spans="1:33"/>
    <row customHeight="1" ht="12.75" r="748" s="24" spans="1:33"/>
    <row customHeight="1" ht="12.75" r="749" s="24" spans="1:33"/>
    <row customHeight="1" ht="12.75" r="750" s="24" spans="1:33"/>
    <row customHeight="1" ht="12.75" r="751" s="24" spans="1:33"/>
    <row customHeight="1" ht="12.75" r="752" s="24" spans="1:33"/>
    <row customHeight="1" ht="12.75" r="753" s="24" spans="1:33"/>
    <row customHeight="1" ht="12.75" r="754" s="24" spans="1:33"/>
    <row customHeight="1" ht="12.75" r="755" s="24" spans="1:33"/>
    <row customHeight="1" ht="12.75" r="756" s="24" spans="1:33"/>
    <row customHeight="1" ht="12.75" r="757" s="24" spans="1:33"/>
    <row customHeight="1" ht="12.75" r="758" s="24" spans="1:33"/>
    <row customHeight="1" ht="12.75" r="759" s="24" spans="1:33"/>
    <row customHeight="1" ht="12.75" r="760" s="24" spans="1:33"/>
    <row customHeight="1" ht="12.75" r="761" s="24" spans="1:33"/>
    <row customHeight="1" ht="12.75" r="762" s="24" spans="1:33"/>
    <row customHeight="1" ht="12.75" r="763" s="24" spans="1:33"/>
    <row customHeight="1" ht="12.75" r="764" s="24" spans="1:33"/>
    <row customHeight="1" ht="12.75" r="765" s="24" spans="1:33"/>
    <row customHeight="1" ht="12.75" r="766" s="24" spans="1:33"/>
    <row customHeight="1" ht="12.75" r="767" s="24" spans="1:33"/>
    <row customHeight="1" ht="12.75" r="768" s="24" spans="1:33"/>
    <row customHeight="1" ht="12.75" r="769" s="24" spans="1:33"/>
    <row customHeight="1" ht="12.75" r="770" s="24" spans="1:33"/>
    <row customHeight="1" ht="12.75" r="771" s="24" spans="1:33"/>
    <row customHeight="1" ht="12.75" r="772" s="24" spans="1:33"/>
    <row customHeight="1" ht="12.75" r="773" s="24" spans="1:33"/>
    <row customHeight="1" ht="12.75" r="774" s="24" spans="1:33"/>
    <row customHeight="1" ht="12.75" r="775" s="24" spans="1:33"/>
    <row customHeight="1" ht="12.75" r="776" s="24" spans="1:33"/>
    <row customHeight="1" ht="12.75" r="777" s="24" spans="1:33"/>
    <row customHeight="1" ht="12.75" r="778" s="24" spans="1:33"/>
    <row customHeight="1" ht="12.75" r="779" s="24" spans="1:33"/>
    <row customHeight="1" ht="12.75" r="780" s="24" spans="1:33"/>
    <row customHeight="1" ht="12.75" r="781" s="24" spans="1:33"/>
    <row customHeight="1" ht="12.75" r="782" s="24" spans="1:33"/>
    <row customHeight="1" ht="12.75" r="783" s="24" spans="1:33"/>
    <row customHeight="1" ht="12.75" r="784" s="24" spans="1:33"/>
    <row customHeight="1" ht="12.75" r="785" s="24" spans="1:33"/>
    <row customHeight="1" ht="12.75" r="786" s="24" spans="1:33"/>
    <row customHeight="1" ht="12.75" r="787" s="24" spans="1:33"/>
    <row customHeight="1" ht="12.75" r="788" s="24" spans="1:33"/>
    <row customHeight="1" ht="12.75" r="789" s="24" spans="1:33"/>
    <row customHeight="1" ht="12.75" r="790" s="24" spans="1:33"/>
    <row customHeight="1" ht="12.75" r="791" s="24" spans="1:33"/>
    <row customHeight="1" ht="12.75" r="792" s="24" spans="1:33"/>
    <row customHeight="1" ht="12.75" r="793" s="24" spans="1:33"/>
    <row customHeight="1" ht="12.75" r="794" s="24" spans="1:33"/>
    <row customHeight="1" ht="12.75" r="795" s="24" spans="1:33"/>
    <row customHeight="1" ht="12.75" r="796" s="24" spans="1:33"/>
    <row customHeight="1" ht="12.75" r="797" s="24" spans="1:33"/>
    <row customHeight="1" ht="12.75" r="798" s="24" spans="1:33"/>
    <row customHeight="1" ht="12.75" r="799" s="24" spans="1:33"/>
    <row customHeight="1" ht="12.75" r="800" s="24" spans="1:33"/>
    <row customHeight="1" ht="12.75" r="801" s="24" spans="1:33"/>
    <row customHeight="1" ht="12.75" r="802" s="24" spans="1:33"/>
    <row customHeight="1" ht="12.75" r="803" s="24" spans="1:33"/>
    <row customHeight="1" ht="12.75" r="804" s="24" spans="1:33"/>
    <row customHeight="1" ht="12.75" r="805" s="24" spans="1:33"/>
    <row customHeight="1" ht="12.75" r="806" s="24" spans="1:33"/>
    <row customHeight="1" ht="12.75" r="807" s="24" spans="1:33"/>
    <row customHeight="1" ht="12.75" r="808" s="24" spans="1:33"/>
    <row customHeight="1" ht="12.75" r="809" s="24" spans="1:33"/>
    <row customHeight="1" ht="12.75" r="810" s="24" spans="1:33"/>
    <row customHeight="1" ht="12.75" r="811" s="24" spans="1:33"/>
    <row customHeight="1" ht="12.75" r="812" s="24" spans="1:33"/>
    <row customHeight="1" ht="12.75" r="813" s="24" spans="1:33"/>
    <row customHeight="1" ht="12.75" r="814" s="24" spans="1:33"/>
    <row customHeight="1" ht="12.75" r="815" s="24" spans="1:33"/>
    <row customHeight="1" ht="12.75" r="816" s="24" spans="1:33"/>
    <row customHeight="1" ht="12.75" r="817" s="24" spans="1:33"/>
    <row customHeight="1" ht="12.75" r="818" s="24" spans="1:33"/>
    <row customHeight="1" ht="12.75" r="819" s="24" spans="1:33"/>
    <row customHeight="1" ht="12.75" r="820" s="24" spans="1:33"/>
    <row customHeight="1" ht="12.75" r="821" s="24" spans="1:33"/>
    <row customHeight="1" ht="12.75" r="822" s="24" spans="1:33"/>
    <row customHeight="1" ht="12.75" r="823" s="24" spans="1:33"/>
    <row customHeight="1" ht="12.75" r="824" s="24" spans="1:33"/>
    <row customHeight="1" ht="12.75" r="825" s="24" spans="1:33"/>
    <row customHeight="1" ht="12.75" r="826" s="24" spans="1:33"/>
    <row customHeight="1" ht="12.75" r="827" s="24" spans="1:33"/>
    <row customHeight="1" ht="12.75" r="828" s="24" spans="1:33"/>
    <row customHeight="1" ht="12.75" r="829" s="24" spans="1:33"/>
    <row customHeight="1" ht="12.75" r="830" s="24" spans="1:33"/>
    <row customHeight="1" ht="12.75" r="831" s="24" spans="1:33"/>
    <row customHeight="1" ht="12.75" r="832" s="24" spans="1:33"/>
    <row customHeight="1" ht="12.75" r="833" s="24" spans="1:33"/>
    <row customHeight="1" ht="12.75" r="834" s="24" spans="1:33"/>
    <row customHeight="1" ht="12.75" r="835" s="24" spans="1:33"/>
    <row customHeight="1" ht="12.75" r="836" s="24" spans="1:33"/>
    <row customHeight="1" ht="12.75" r="837" s="24" spans="1:33"/>
    <row customHeight="1" ht="12.75" r="838" s="24" spans="1:33"/>
    <row customHeight="1" ht="12.75" r="839" s="24" spans="1:33"/>
    <row customHeight="1" ht="12.75" r="840" s="24" spans="1:33"/>
    <row customHeight="1" ht="12.75" r="841" s="24" spans="1:33"/>
    <row customHeight="1" ht="12.75" r="842" s="24" spans="1:33"/>
    <row customHeight="1" ht="12.75" r="843" s="24" spans="1:33"/>
    <row customHeight="1" ht="12.75" r="844" s="24" spans="1:33"/>
    <row customHeight="1" ht="12.75" r="845" s="24" spans="1:33"/>
    <row customHeight="1" ht="12.75" r="846" s="24" spans="1:33"/>
    <row customHeight="1" ht="12.75" r="847" s="24" spans="1:33"/>
    <row customHeight="1" ht="12.75" r="848" s="24" spans="1:33"/>
    <row customHeight="1" ht="12.75" r="849" s="24" spans="1:33"/>
    <row customHeight="1" ht="12.75" r="850" s="24" spans="1:33"/>
    <row customHeight="1" ht="12.75" r="851" s="24" spans="1:33"/>
    <row customHeight="1" ht="12.75" r="852" s="24" spans="1:33"/>
    <row customHeight="1" ht="12.75" r="853" s="24" spans="1:33"/>
    <row customHeight="1" ht="12.75" r="854" s="24" spans="1:33"/>
    <row customHeight="1" ht="12.75" r="855" s="24" spans="1:33"/>
    <row customHeight="1" ht="12.75" r="856" s="24" spans="1:33"/>
    <row customHeight="1" ht="12.75" r="857" s="24" spans="1:33"/>
    <row customHeight="1" ht="12.75" r="858" s="24" spans="1:33"/>
    <row customHeight="1" ht="12.75" r="859" s="24" spans="1:33"/>
    <row customHeight="1" ht="12.75" r="860" s="24" spans="1:33"/>
    <row customHeight="1" ht="12.75" r="861" s="24" spans="1:33"/>
    <row customHeight="1" ht="12.75" r="862" s="24" spans="1:33"/>
    <row customHeight="1" ht="12.75" r="863" s="24" spans="1:33"/>
    <row customHeight="1" ht="12.75" r="864" s="24" spans="1:33"/>
    <row customHeight="1" ht="12.75" r="865" s="24" spans="1:33"/>
    <row customHeight="1" ht="12.75" r="866" s="24" spans="1:33"/>
    <row customHeight="1" ht="12.75" r="867" s="24" spans="1:33"/>
    <row customHeight="1" ht="12.75" r="868" s="24" spans="1:33"/>
    <row customHeight="1" ht="12.75" r="869" s="24" spans="1:33"/>
    <row customHeight="1" ht="12.75" r="870" s="24" spans="1:33"/>
    <row customHeight="1" ht="12.75" r="871" s="24" spans="1:33"/>
    <row customHeight="1" ht="12.75" r="872" s="24" spans="1:33"/>
    <row customHeight="1" ht="12.75" r="873" s="24" spans="1:33"/>
    <row customHeight="1" ht="12.75" r="874" s="24" spans="1:33"/>
    <row customHeight="1" ht="12.75" r="875" s="24" spans="1:33"/>
    <row customHeight="1" ht="12.75" r="876" s="24" spans="1:33"/>
    <row customHeight="1" ht="12.75" r="877" s="24" spans="1:33"/>
    <row customHeight="1" ht="12.75" r="878" s="24" spans="1:33"/>
    <row customHeight="1" ht="12.75" r="879" s="24" spans="1:33"/>
    <row customHeight="1" ht="12.75" r="880" s="24" spans="1:33"/>
    <row customHeight="1" ht="12.75" r="881" s="24" spans="1:33"/>
    <row customHeight="1" ht="12.75" r="882" s="24" spans="1:33"/>
    <row customHeight="1" ht="12.75" r="883" s="24" spans="1:33"/>
    <row customHeight="1" ht="12.75" r="884" s="24" spans="1:33"/>
    <row customHeight="1" ht="12.75" r="885" s="24" spans="1:33"/>
    <row customHeight="1" ht="12.75" r="886" s="24" spans="1:33"/>
    <row customHeight="1" ht="12.75" r="887" s="24" spans="1:33"/>
    <row customHeight="1" ht="12.75" r="888" s="24" spans="1:33"/>
    <row customHeight="1" ht="12.75" r="889" s="24" spans="1:33"/>
    <row customHeight="1" ht="12.75" r="890" s="24" spans="1:33"/>
    <row customHeight="1" ht="12.75" r="891" s="24" spans="1:33"/>
    <row customHeight="1" ht="12.75" r="892" s="24" spans="1:33"/>
    <row customHeight="1" ht="12.75" r="893" s="24" spans="1:33"/>
    <row customHeight="1" ht="12.75" r="894" s="24" spans="1:33"/>
    <row customHeight="1" ht="12.75" r="895" s="24" spans="1:33"/>
    <row customHeight="1" ht="12.75" r="896" s="24" spans="1:33"/>
    <row customHeight="1" ht="12.75" r="897" s="24" spans="1:33"/>
    <row customHeight="1" ht="12.75" r="898" s="24" spans="1:33"/>
    <row customHeight="1" ht="12.75" r="899" s="24" spans="1:33"/>
    <row customHeight="1" ht="12.75" r="900" s="24" spans="1:33"/>
    <row customHeight="1" ht="12.75" r="901" s="24" spans="1:33"/>
    <row customHeight="1" ht="12.75" r="902" s="24" spans="1:33"/>
    <row customHeight="1" ht="12.75" r="903" s="24" spans="1:33"/>
    <row customHeight="1" ht="12.75" r="904" s="24" spans="1:33"/>
    <row customHeight="1" ht="12.75" r="905" s="24" spans="1:33"/>
    <row customHeight="1" ht="12.75" r="906" s="24" spans="1:33"/>
    <row customHeight="1" ht="12.75" r="907" s="24" spans="1:33"/>
    <row customHeight="1" ht="12.75" r="908" s="24" spans="1:33"/>
    <row customHeight="1" ht="12.75" r="909" s="24" spans="1:33"/>
    <row customHeight="1" ht="12.75" r="910" s="24" spans="1:33"/>
    <row customHeight="1" ht="12.75" r="911" s="24" spans="1:33"/>
    <row customHeight="1" ht="12.75" r="912" s="24" spans="1:33"/>
    <row customHeight="1" ht="12.75" r="913" s="24" spans="1:33"/>
    <row customHeight="1" ht="12.75" r="914" s="24" spans="1:33"/>
    <row customHeight="1" ht="12.75" r="915" s="24" spans="1:33"/>
    <row customHeight="1" ht="12.75" r="916" s="24" spans="1:33"/>
    <row customHeight="1" ht="12.75" r="917" s="24" spans="1:33"/>
    <row customHeight="1" ht="12.75" r="918" s="24" spans="1:33"/>
    <row customHeight="1" ht="12.75" r="919" s="24" spans="1:33"/>
    <row customHeight="1" ht="12.75" r="920" s="24" spans="1:33"/>
    <row customHeight="1" ht="12.75" r="921" s="24" spans="1:33"/>
    <row customHeight="1" ht="12.75" r="922" s="24" spans="1:33"/>
    <row customHeight="1" ht="12.75" r="923" s="24" spans="1:33"/>
    <row customHeight="1" ht="12.75" r="924" s="24" spans="1:33"/>
    <row customHeight="1" ht="12.75" r="925" s="24" spans="1:33"/>
    <row customHeight="1" ht="12.75" r="926" s="24" spans="1:33"/>
    <row customHeight="1" ht="12.75" r="927" s="24" spans="1:33"/>
    <row customHeight="1" ht="12.75" r="928" s="24" spans="1:33"/>
    <row customHeight="1" ht="12.75" r="929" s="24" spans="1:33"/>
    <row customHeight="1" ht="12.75" r="930" s="24" spans="1:33"/>
    <row customHeight="1" ht="12.75" r="931" s="24" spans="1:33"/>
    <row customHeight="1" ht="12.75" r="932" s="24" spans="1:33"/>
    <row customHeight="1" ht="12.75" r="933" s="24" spans="1:33"/>
    <row customHeight="1" ht="12.75" r="934" s="24" spans="1:33"/>
    <row customHeight="1" ht="12.75" r="935" s="24" spans="1:33"/>
    <row customHeight="1" ht="12.75" r="936" s="24" spans="1:33"/>
    <row customHeight="1" ht="12.75" r="937" s="24" spans="1:33"/>
    <row customHeight="1" ht="12.75" r="938" s="24" spans="1:33"/>
    <row customHeight="1" ht="12.75" r="939" s="24" spans="1:33"/>
    <row customHeight="1" ht="12.75" r="940" s="24" spans="1:33"/>
    <row customHeight="1" ht="12.75" r="941" s="24" spans="1:33"/>
    <row customHeight="1" ht="12.75" r="942" s="24" spans="1:33"/>
    <row customHeight="1" ht="12.75" r="943" s="24" spans="1:33"/>
    <row customHeight="1" ht="12.75" r="944" s="24" spans="1:33"/>
    <row customHeight="1" ht="12.75" r="945" s="24" spans="1:33"/>
    <row customHeight="1" ht="12.75" r="946" s="24" spans="1:33"/>
    <row customHeight="1" ht="12.75" r="947" s="24" spans="1:33"/>
    <row customHeight="1" ht="12.75" r="948" s="24" spans="1:33"/>
    <row customHeight="1" ht="12.75" r="949" s="24" spans="1:33"/>
    <row customHeight="1" ht="12.75" r="950" s="24" spans="1:33"/>
    <row customHeight="1" ht="12.75" r="951" s="24" spans="1:33"/>
    <row customHeight="1" ht="12.75" r="952" s="24" spans="1:33"/>
    <row customHeight="1" ht="12.75" r="953" s="24" spans="1:33"/>
    <row customHeight="1" ht="12.75" r="954" s="24" spans="1:33"/>
    <row customHeight="1" ht="12.75" r="955" s="24" spans="1:33"/>
    <row customHeight="1" ht="12.75" r="956" s="24" spans="1:33"/>
    <row customHeight="1" ht="12.75" r="957" s="24" spans="1:33"/>
    <row customHeight="1" ht="12.75" r="958" s="24" spans="1:33"/>
    <row customHeight="1" ht="12.75" r="959" s="24" spans="1:33"/>
    <row customHeight="1" ht="12.75" r="960" s="24" spans="1:33"/>
    <row customHeight="1" ht="12.75" r="961" s="24" spans="1:33"/>
    <row customHeight="1" ht="12.75" r="962" s="24" spans="1:33"/>
    <row customHeight="1" ht="12.75" r="963" s="24" spans="1:33"/>
    <row customHeight="1" ht="12.75" r="964" s="24" spans="1:33"/>
    <row customHeight="1" ht="12.75" r="965" s="24" spans="1:33"/>
    <row customHeight="1" ht="12.75" r="966" s="24" spans="1:33"/>
    <row customHeight="1" ht="12.75" r="967" s="24" spans="1:33"/>
    <row customHeight="1" ht="12.75" r="968" s="24" spans="1:33"/>
    <row customHeight="1" ht="12.75" r="969" s="24" spans="1:33"/>
    <row customHeight="1" ht="12.75" r="970" s="24" spans="1:33"/>
    <row customHeight="1" ht="12.75" r="971" s="24" spans="1:33"/>
    <row customHeight="1" ht="12.75" r="972" s="24" spans="1:33"/>
    <row customHeight="1" ht="12.75" r="973" s="24" spans="1:33"/>
    <row customHeight="1" ht="12.75" r="974" s="24" spans="1:33"/>
    <row customHeight="1" ht="12.75" r="975" s="24" spans="1:33"/>
    <row customHeight="1" ht="12.75" r="976" s="24" spans="1:33"/>
    <row customHeight="1" ht="12.75" r="977" s="24" spans="1:33"/>
    <row customHeight="1" ht="12.75" r="978" s="24" spans="1:33"/>
    <row customHeight="1" ht="12.75" r="979" s="24" spans="1:33"/>
    <row customHeight="1" ht="12.75" r="980" s="24" spans="1:33"/>
    <row customHeight="1" ht="12.75" r="981" s="24" spans="1:33"/>
    <row customHeight="1" ht="12.75" r="982" s="24" spans="1:33"/>
    <row customHeight="1" ht="12.75" r="983" s="24" spans="1:33"/>
    <row customHeight="1" ht="12.75" r="984" s="24" spans="1:33"/>
    <row customHeight="1" ht="12.75" r="985" s="24" spans="1:33"/>
    <row customHeight="1" ht="12.75" r="986" s="24" spans="1:33"/>
    <row customHeight="1" ht="12.75" r="987" s="24" spans="1:33"/>
    <row customHeight="1" ht="12.75" r="988" s="24" spans="1:33"/>
    <row customHeight="1" ht="12.75" r="989" s="24" spans="1:33"/>
    <row customHeight="1" ht="12.75" r="990" s="24" spans="1:33"/>
    <row customHeight="1" ht="12.75" r="991" s="24" spans="1:33"/>
    <row customHeight="1" ht="12.75" r="992" s="24" spans="1:33"/>
    <row customHeight="1" ht="12.75" r="993" s="24" spans="1:33"/>
    <row customHeight="1" ht="12.75" r="994" s="24" spans="1:33"/>
    <row customHeight="1" ht="12.75" r="995" s="24" spans="1:33"/>
    <row customHeight="1" ht="12.75" r="996" s="24" spans="1:33"/>
    <row customHeight="1" ht="12.75" r="997" s="24" spans="1:33"/>
    <row customHeight="1" ht="12.75" r="998" s="24" spans="1:33"/>
    <row customHeight="1" ht="12.75" r="999" s="24" spans="1:33"/>
    <row customHeight="1" ht="12.75" r="1000" s="24" spans="1:33"/>
  </sheetData>
  <conditionalFormatting sqref="D1">
    <cfRule dxfId="11" priority="9" type="expression">
      <formula>AND(COUNTIF($D$1,D1)&gt;1,NOT(ISBLANK(D1)))</formula>
    </cfRule>
  </conditionalFormatting>
  <conditionalFormatting sqref="M1">
    <cfRule dxfId="10" priority="10" type="expression">
      <formula>AND(TODAY()-ROUNDDOWN(M1,0)&gt;=(WEEKDAY(TODAY())),TODAY()-ROUNDDOWN(M1,0)&lt;(WEEKDAY(TODAY())+7))</formula>
    </cfRule>
  </conditionalFormatting>
  <conditionalFormatting sqref="M2:M4">
    <cfRule dxfId="21" operator="lessThan" priority="13" type="cellIs">
      <formula>42979</formula>
    </cfRule>
  </conditionalFormatting>
  <conditionalFormatting sqref="O2">
    <cfRule dxfId="9" operator="equal" priority="6" type="cellIs">
      <formula>1</formula>
    </cfRule>
  </conditionalFormatting>
  <conditionalFormatting sqref="P2:Y2">
    <cfRule dxfId="9" operator="equal" priority="5" type="cellIs">
      <formula>1</formula>
    </cfRule>
  </conditionalFormatting>
  <conditionalFormatting sqref="O3:O4">
    <cfRule dxfId="9" operator="equal" priority="4" type="cellIs">
      <formula>1</formula>
    </cfRule>
  </conditionalFormatting>
  <conditionalFormatting sqref="P3:Y4">
    <cfRule dxfId="9" operator="equal" priority="3" type="cellIs">
      <formula>1</formula>
    </cfRule>
  </conditionalFormatting>
  <conditionalFormatting sqref="Z2:AD2">
    <cfRule dxfId="9" operator="equal" priority="2" type="cellIs">
      <formula>1</formula>
    </cfRule>
  </conditionalFormatting>
  <conditionalFormatting sqref="Z3:AD4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tabColor rgb="FFC6D9F0"/>
    <outlinePr summaryBelow="0" summaryRight="0"/>
    <pageSetUpPr/>
  </sheetPr>
  <dimension ref="A1:AA12"/>
  <sheetViews>
    <sheetView topLeftCell="D1" workbookViewId="0" zoomScale="70" zoomScaleNormal="70">
      <selection activeCell="AA9" sqref="AA9"/>
    </sheetView>
  </sheetViews>
  <sheetFormatPr baseColWidth="8" customHeight="1" defaultColWidth="14.42578125" defaultRowHeight="15" outlineLevelCol="0"/>
  <cols>
    <col customWidth="1" max="1" min="1" style="24" width="3"/>
    <col customWidth="1" max="2" min="2" style="24" width="7.5703125"/>
    <col customWidth="1" max="3" min="3" style="24" width="8.7109375"/>
    <col customWidth="1" max="4" min="4" style="24" width="35.85546875"/>
    <col customWidth="1" max="5" min="5" style="24" width="11.85546875"/>
    <col customWidth="1" max="12" min="6" style="24" width="8.7109375"/>
    <col customWidth="1" max="13" min="13" style="24" width="10.5703125"/>
    <col customWidth="1" max="26" min="14" style="24" width="8.7109375"/>
    <col customWidth="1" max="27" min="27" style="24" width="29.140625"/>
  </cols>
  <sheetData>
    <row customHeight="1" ht="76.5" r="1" s="24" spans="1:27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327</v>
      </c>
      <c r="P1" s="28" t="s">
        <v>328</v>
      </c>
      <c r="Q1" s="28" t="s">
        <v>408</v>
      </c>
      <c r="R1" s="28" t="s">
        <v>409</v>
      </c>
      <c r="S1" s="28" t="s">
        <v>329</v>
      </c>
      <c r="T1" s="28" t="s">
        <v>331</v>
      </c>
      <c r="U1" s="28" t="s">
        <v>332</v>
      </c>
      <c r="V1" s="28" t="s">
        <v>333</v>
      </c>
      <c r="W1" s="28" t="s">
        <v>370</v>
      </c>
      <c r="X1" s="28" t="s">
        <v>330</v>
      </c>
      <c r="Y1" s="28" t="s">
        <v>51</v>
      </c>
      <c r="Z1" s="29" t="s">
        <v>5</v>
      </c>
      <c r="AA1" s="28" t="s">
        <v>52</v>
      </c>
    </row>
    <row customHeight="1" ht="12.75" r="2" s="24" spans="1:27">
      <c r="A2" t="n">
        <v>1</v>
      </c>
      <c r="B2" s="110" t="s">
        <v>53</v>
      </c>
      <c r="C2" s="7" t="s">
        <v>16</v>
      </c>
      <c r="D2" s="152" t="s">
        <v>410</v>
      </c>
      <c r="E2" s="149">
        <f>NETWORKDAYS(Итого!C$2,Отчёт!C$2,Итого!C$3:C$5)</f>
        <v/>
      </c>
      <c r="F2" s="46">
        <f>1/3</f>
        <v/>
      </c>
      <c r="G2" s="45" t="n">
        <v>1</v>
      </c>
      <c r="H2" s="47">
        <f>F2*G2</f>
        <v/>
      </c>
      <c r="I2" s="61" t="n">
        <v>9</v>
      </c>
      <c r="J2" s="49">
        <f>E2*H2</f>
        <v/>
      </c>
      <c r="K2" s="50" t="n">
        <v>132</v>
      </c>
      <c r="L2" s="51">
        <f>K2*J2</f>
        <v/>
      </c>
      <c r="M2" s="256" t="n">
        <v>43241</v>
      </c>
      <c r="N2" s="105" t="n">
        <v>10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137" t="n">
        <v>1</v>
      </c>
      <c r="W2" s="202" t="n">
        <v>1</v>
      </c>
      <c r="X2" s="202" t="n">
        <v>1</v>
      </c>
      <c r="Y2" s="104">
        <f>COUNTIF(O2:X2,"=1")</f>
        <v/>
      </c>
      <c r="Z2" s="112">
        <f>Y2/N2</f>
        <v/>
      </c>
      <c r="AA2" s="113" t="s">
        <v>140</v>
      </c>
    </row>
    <row customHeight="1" ht="12.75" r="3" s="24" spans="1:27">
      <c r="A3" s="7" t="n">
        <v>2</v>
      </c>
      <c r="B3" s="110" t="s">
        <v>53</v>
      </c>
      <c r="C3" s="7" t="s">
        <v>16</v>
      </c>
      <c r="D3" s="152" t="s">
        <v>411</v>
      </c>
      <c r="E3" s="149">
        <f>NETWORKDAYS(Итого!C$2,Отчёт!C$2,Итого!C$3:C$5)</f>
        <v/>
      </c>
      <c r="F3" s="46">
        <f>1/3</f>
        <v/>
      </c>
      <c r="G3" s="45" t="n">
        <v>1</v>
      </c>
      <c r="H3" s="47">
        <f>F3*G3</f>
        <v/>
      </c>
      <c r="I3" s="61" t="n">
        <v>9</v>
      </c>
      <c r="J3" s="49">
        <f>E3*H3</f>
        <v/>
      </c>
      <c r="K3" s="50" t="n">
        <v>132</v>
      </c>
      <c r="L3" s="51">
        <f>K3*J3</f>
        <v/>
      </c>
      <c r="M3" s="256" t="n">
        <v>43241</v>
      </c>
      <c r="N3" s="105" t="n">
        <v>10</v>
      </c>
      <c r="O3" s="137" t="n">
        <v>0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137" t="n">
        <v>1</v>
      </c>
      <c r="W3" s="202" t="n">
        <v>1</v>
      </c>
      <c r="X3" s="202" t="n">
        <v>1</v>
      </c>
      <c r="Y3" s="104">
        <f>COUNTIF(O3:X3,"=1")</f>
        <v/>
      </c>
      <c r="Z3" s="112">
        <f>Y3/N3</f>
        <v/>
      </c>
      <c r="AA3" s="113" t="s">
        <v>412</v>
      </c>
    </row>
    <row customHeight="1" ht="12.75" r="4" s="24" spans="1:27">
      <c r="A4" s="7" t="n">
        <v>3</v>
      </c>
      <c r="B4" s="110" t="s">
        <v>53</v>
      </c>
      <c r="C4" s="7" t="s">
        <v>16</v>
      </c>
      <c r="D4" s="152" t="s">
        <v>413</v>
      </c>
      <c r="E4" s="149">
        <f>NETWORKDAYS(Итого!C$2,Отчёт!C$2,Итого!C$3:C$5)</f>
        <v/>
      </c>
      <c r="F4" s="46">
        <f>1/3</f>
        <v/>
      </c>
      <c r="G4" s="45" t="n">
        <v>1</v>
      </c>
      <c r="H4" s="47">
        <f>F4*G4</f>
        <v/>
      </c>
      <c r="I4" s="61" t="n">
        <v>9</v>
      </c>
      <c r="J4" s="49">
        <f>E4*H4</f>
        <v/>
      </c>
      <c r="K4" s="50" t="n">
        <v>132</v>
      </c>
      <c r="L4" s="51">
        <f>K4*J4</f>
        <v/>
      </c>
      <c r="M4" s="256" t="n">
        <v>43241</v>
      </c>
      <c r="N4" s="105" t="n">
        <v>10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137" t="n">
        <v>1</v>
      </c>
      <c r="W4" s="202" t="n">
        <v>1</v>
      </c>
      <c r="X4" s="202" t="n">
        <v>1</v>
      </c>
      <c r="Y4" s="104">
        <f>COUNTIF(O4:X4,"=1")</f>
        <v/>
      </c>
      <c r="Z4" s="112">
        <f>Y4/N4</f>
        <v/>
      </c>
      <c r="AA4" s="113" t="s">
        <v>347</v>
      </c>
    </row>
    <row customHeight="1" ht="12.75" r="5" s="24" spans="1:27">
      <c r="A5" t="n">
        <v>4</v>
      </c>
      <c r="B5" s="110" t="s">
        <v>53</v>
      </c>
      <c r="C5" s="7" t="s">
        <v>16</v>
      </c>
      <c r="D5" s="152" t="s">
        <v>414</v>
      </c>
      <c r="E5" s="149">
        <f>NETWORKDAYS(Итого!C$2,Отчёт!C$2,Итого!C$3:C$5)</f>
        <v/>
      </c>
      <c r="F5" s="46">
        <f>1/3</f>
        <v/>
      </c>
      <c r="G5" s="45" t="n">
        <v>1</v>
      </c>
      <c r="H5" s="47">
        <f>F5*G5</f>
        <v/>
      </c>
      <c r="I5" s="61" t="n">
        <v>9</v>
      </c>
      <c r="J5" s="49">
        <f>E5*H5</f>
        <v/>
      </c>
      <c r="K5" s="50" t="n">
        <v>132</v>
      </c>
      <c r="L5" s="51">
        <f>K5*J5</f>
        <v/>
      </c>
      <c r="M5" s="256" t="n">
        <v>43241</v>
      </c>
      <c r="N5" s="105" t="n">
        <v>10</v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137" t="n">
        <v>1</v>
      </c>
      <c r="V5" s="137" t="n">
        <v>1</v>
      </c>
      <c r="W5" s="202" t="n">
        <v>1</v>
      </c>
      <c r="X5" s="202" t="n">
        <v>1</v>
      </c>
      <c r="Y5" s="104">
        <f>COUNTIF(O5:X5,"=1")</f>
        <v/>
      </c>
      <c r="Z5" s="112">
        <f>Y5/N5</f>
        <v/>
      </c>
      <c r="AA5" s="113" t="s">
        <v>347</v>
      </c>
    </row>
    <row customHeight="1" ht="12.75" r="6" s="24" spans="1:27">
      <c r="A6" s="7" t="n">
        <v>5</v>
      </c>
      <c r="B6" s="110" t="s">
        <v>53</v>
      </c>
      <c r="C6" s="7" t="s">
        <v>16</v>
      </c>
      <c r="D6" s="152" t="s">
        <v>415</v>
      </c>
      <c r="E6" s="149">
        <f>NETWORKDAYS(Итого!C$2,Отчёт!C$2,Итого!C$3:C$5)</f>
        <v/>
      </c>
      <c r="F6" s="46">
        <f>1/3</f>
        <v/>
      </c>
      <c r="G6" s="45" t="n">
        <v>1</v>
      </c>
      <c r="H6" s="47">
        <f>F6*G6</f>
        <v/>
      </c>
      <c r="I6" s="61" t="n">
        <v>9</v>
      </c>
      <c r="J6" s="49">
        <f>E6*H6</f>
        <v/>
      </c>
      <c r="K6" s="50" t="n">
        <v>132</v>
      </c>
      <c r="L6" s="51">
        <f>K6*J6</f>
        <v/>
      </c>
      <c r="M6" s="256" t="n">
        <v>43241</v>
      </c>
      <c r="N6" s="105" t="n">
        <v>10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1</v>
      </c>
      <c r="V6" s="137" t="n">
        <v>1</v>
      </c>
      <c r="W6" s="202" t="n">
        <v>1</v>
      </c>
      <c r="X6" s="202" t="n">
        <v>1</v>
      </c>
      <c r="Y6" s="104">
        <f>COUNTIF(O6:X6,"=1")</f>
        <v/>
      </c>
      <c r="Z6" s="112">
        <f>Y6/N6</f>
        <v/>
      </c>
      <c r="AA6" s="113" t="s">
        <v>352</v>
      </c>
    </row>
    <row customHeight="1" ht="12.75" r="7" s="24" spans="1:27">
      <c r="A7" s="7" t="n">
        <v>6</v>
      </c>
      <c r="B7" s="110" t="s">
        <v>53</v>
      </c>
      <c r="C7" s="7" t="s">
        <v>16</v>
      </c>
      <c r="D7" s="152" t="s">
        <v>416</v>
      </c>
      <c r="E7" s="149">
        <f>NETWORKDAYS(Итого!C$2,Отчёт!C$2,Итого!C$3:C$5)</f>
        <v/>
      </c>
      <c r="F7" s="46">
        <f>1/3</f>
        <v/>
      </c>
      <c r="G7" s="45" t="n">
        <v>1</v>
      </c>
      <c r="H7" s="47">
        <f>F7*G7</f>
        <v/>
      </c>
      <c r="I7" s="61" t="n">
        <v>9</v>
      </c>
      <c r="J7" s="49">
        <f>E7*H7</f>
        <v/>
      </c>
      <c r="K7" s="50" t="n">
        <v>132</v>
      </c>
      <c r="L7" s="51">
        <f>K7*J7</f>
        <v/>
      </c>
      <c r="M7" s="256" t="n">
        <v>43241</v>
      </c>
      <c r="N7" s="105" t="n">
        <v>10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137" t="n">
        <v>1</v>
      </c>
      <c r="W7" s="202" t="n">
        <v>1</v>
      </c>
      <c r="X7" s="202" t="n">
        <v>1</v>
      </c>
      <c r="Y7" s="104">
        <f>COUNTIF(O7:X7,"=1")</f>
        <v/>
      </c>
      <c r="Z7" s="112">
        <f>Y7/N7</f>
        <v/>
      </c>
      <c r="AA7" s="113" t="n"/>
    </row>
    <row customHeight="1" ht="12.75" r="8" s="24" spans="1:27">
      <c r="A8" s="7" t="n">
        <v>7</v>
      </c>
      <c r="B8" s="110" t="s">
        <v>53</v>
      </c>
      <c r="C8" s="7" t="s">
        <v>16</v>
      </c>
      <c r="D8" s="152" t="s">
        <v>417</v>
      </c>
      <c r="E8" s="149">
        <f>NETWORKDAYS(Итого!C$2,Отчёт!C$2,Итого!C$3:C$5)</f>
        <v/>
      </c>
      <c r="F8" s="46">
        <f>1/3</f>
        <v/>
      </c>
      <c r="G8" s="45" t="n">
        <v>1</v>
      </c>
      <c r="H8" s="47">
        <f>F8*G8</f>
        <v/>
      </c>
      <c r="I8" s="61" t="n">
        <v>9</v>
      </c>
      <c r="J8" s="49">
        <f>E8*H8</f>
        <v/>
      </c>
      <c r="K8" s="50" t="n">
        <v>132</v>
      </c>
      <c r="L8" s="51">
        <f>K8*J8</f>
        <v/>
      </c>
      <c r="M8" s="256" t="n">
        <v>43241</v>
      </c>
      <c r="N8" s="105" t="n">
        <v>10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137" t="n">
        <v>1</v>
      </c>
      <c r="U8" s="137" t="n">
        <v>1</v>
      </c>
      <c r="V8" s="137" t="n">
        <v>1</v>
      </c>
      <c r="W8" s="202" t="n">
        <v>1</v>
      </c>
      <c r="X8" s="202" t="n">
        <v>1</v>
      </c>
      <c r="Y8" s="104">
        <f>COUNTIF(O8:X8,"=1")</f>
        <v/>
      </c>
      <c r="Z8" s="112">
        <f>Y8/N8</f>
        <v/>
      </c>
      <c r="AA8" s="113" t="s">
        <v>347</v>
      </c>
    </row>
    <row customHeight="1" ht="12.75" r="9" s="24" spans="1:27">
      <c r="A9" s="7" t="n">
        <v>8</v>
      </c>
      <c r="B9" s="110" t="s">
        <v>53</v>
      </c>
      <c r="C9" s="7" t="s">
        <v>16</v>
      </c>
      <c r="D9" s="152" t="s">
        <v>418</v>
      </c>
      <c r="E9" s="149">
        <f>NETWORKDAYS(Итого!C$2,Отчёт!C$2,Итого!C$3:C$5)</f>
        <v/>
      </c>
      <c r="F9" s="46">
        <f>1/3</f>
        <v/>
      </c>
      <c r="G9" s="45" t="n">
        <v>1</v>
      </c>
      <c r="H9" s="47">
        <f>F9*G9</f>
        <v/>
      </c>
      <c r="I9" s="61" t="n">
        <v>9</v>
      </c>
      <c r="J9" s="49">
        <f>E9*H9</f>
        <v/>
      </c>
      <c r="K9" s="50" t="n">
        <v>132</v>
      </c>
      <c r="L9" s="51">
        <f>K9*J9</f>
        <v/>
      </c>
      <c r="M9" s="256" t="n">
        <v>43241</v>
      </c>
      <c r="N9" s="105" t="n">
        <v>10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1</v>
      </c>
      <c r="V9" s="137" t="n">
        <v>1</v>
      </c>
      <c r="W9" s="202" t="n">
        <v>1</v>
      </c>
      <c r="X9" s="202" t="n">
        <v>1</v>
      </c>
      <c r="Y9" s="104">
        <f>COUNTIF(O9:X9,"=1")</f>
        <v/>
      </c>
      <c r="Z9" s="112">
        <f>Y9/N9</f>
        <v/>
      </c>
      <c r="AA9" s="113" t="n"/>
    </row>
    <row customHeight="1" ht="12.75" r="10" s="24" spans="1:27">
      <c r="A10" s="7" t="n">
        <v>9</v>
      </c>
      <c r="B10" s="110" t="s">
        <v>53</v>
      </c>
      <c r="C10" s="7" t="s">
        <v>16</v>
      </c>
      <c r="D10" s="152" t="s">
        <v>419</v>
      </c>
      <c r="E10" s="149">
        <f>NETWORKDAYS(Итого!C$2,Отчёт!C$2,Итого!C$3:C$5)</f>
        <v/>
      </c>
      <c r="F10" s="46">
        <f>1/3</f>
        <v/>
      </c>
      <c r="G10" s="45" t="n">
        <v>1</v>
      </c>
      <c r="H10" s="47">
        <f>F10*G10</f>
        <v/>
      </c>
      <c r="I10" s="61" t="n">
        <v>9</v>
      </c>
      <c r="J10" s="49">
        <f>E10*H10</f>
        <v/>
      </c>
      <c r="K10" s="50" t="n">
        <v>132</v>
      </c>
      <c r="L10" s="51">
        <f>K10*J10</f>
        <v/>
      </c>
      <c r="M10" s="256" t="n">
        <v>43241</v>
      </c>
      <c r="N10" s="105" t="n">
        <v>10</v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1</v>
      </c>
      <c r="T10" s="137" t="n">
        <v>1</v>
      </c>
      <c r="U10" s="137" t="n">
        <v>1</v>
      </c>
      <c r="V10" s="137" t="n">
        <v>1</v>
      </c>
      <c r="W10" s="202" t="n">
        <v>1</v>
      </c>
      <c r="X10" s="202" t="n">
        <v>1</v>
      </c>
      <c r="Y10" s="104">
        <f>COUNTIF(O10:X10,"=1")</f>
        <v/>
      </c>
      <c r="Z10" s="112">
        <f>Y10/N10</f>
        <v/>
      </c>
      <c r="AA10" s="113" t="s">
        <v>338</v>
      </c>
    </row>
    <row customHeight="1" ht="12.75" r="11" s="24" spans="1:27">
      <c r="A11" s="7" t="n">
        <v>10</v>
      </c>
      <c r="B11" s="233" t="s">
        <v>53</v>
      </c>
      <c r="C11" s="7" t="s">
        <v>16</v>
      </c>
      <c r="D11" s="152" t="s">
        <v>420</v>
      </c>
      <c r="E11" s="149">
        <f>NETWORKDAYS(Итого!C$2,Отчёт!C$2,Итого!C$3:C$5)</f>
        <v/>
      </c>
      <c r="F11" s="46">
        <f>1/3</f>
        <v/>
      </c>
      <c r="G11" s="45" t="n">
        <v>1</v>
      </c>
      <c r="H11" s="47">
        <f>F11*G11</f>
        <v/>
      </c>
      <c r="I11" s="61" t="n">
        <v>9</v>
      </c>
      <c r="J11" s="49">
        <f>E11*H11</f>
        <v/>
      </c>
      <c r="K11" s="50" t="n">
        <v>132</v>
      </c>
      <c r="L11" s="51">
        <f>K11*J11</f>
        <v/>
      </c>
      <c r="M11" s="256" t="n">
        <v>43241</v>
      </c>
      <c r="N11" s="105" t="n">
        <v>10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137" t="n">
        <v>1</v>
      </c>
      <c r="U11" s="137" t="n">
        <v>1</v>
      </c>
      <c r="V11" s="137" t="n">
        <v>1</v>
      </c>
      <c r="W11" s="202" t="n">
        <v>1</v>
      </c>
      <c r="X11" s="202" t="n">
        <v>1</v>
      </c>
      <c r="Y11" s="104">
        <f>COUNTIF(O11:X11,"=1")</f>
        <v/>
      </c>
      <c r="Z11" s="112">
        <f>Y11/N11</f>
        <v/>
      </c>
      <c r="AA11" s="113" t="n"/>
    </row>
    <row customHeight="1" ht="12.75" r="12" s="24" spans="1:27">
      <c r="B12" s="233" t="s">
        <v>53</v>
      </c>
      <c r="C12" s="7" t="s">
        <v>16</v>
      </c>
      <c r="D12" s="152" t="s">
        <v>421</v>
      </c>
      <c r="E12" s="149">
        <f>NETWORKDAYS(Итого!C$2,Отчёт!C$2,Итого!C$3:C$5)</f>
        <v/>
      </c>
      <c r="F12" s="46">
        <f>1/3</f>
        <v/>
      </c>
      <c r="G12" s="45" t="n">
        <v>1</v>
      </c>
      <c r="H12" s="47">
        <f>F12*G12</f>
        <v/>
      </c>
      <c r="I12" s="61" t="n">
        <v>9</v>
      </c>
      <c r="J12" s="49">
        <f>E12*H12</f>
        <v/>
      </c>
      <c r="K12" s="50" t="n">
        <v>132</v>
      </c>
      <c r="L12" s="51">
        <f>K12*J12</f>
        <v/>
      </c>
      <c r="M12" s="256" t="n">
        <v>43241</v>
      </c>
      <c r="N12" s="105" t="n">
        <v>10</v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137" t="n">
        <v>1</v>
      </c>
      <c r="U12" s="137" t="n">
        <v>1</v>
      </c>
      <c r="V12" s="137" t="n">
        <v>1</v>
      </c>
      <c r="W12" s="202" t="n">
        <v>1</v>
      </c>
      <c r="X12" s="202" t="n">
        <v>1</v>
      </c>
      <c r="Y12" s="104">
        <f>COUNTIF(O12:X12,"=1")</f>
        <v/>
      </c>
      <c r="Z12" s="112">
        <f>Y12/N12</f>
        <v/>
      </c>
      <c r="AA12" s="113" t="s">
        <v>422</v>
      </c>
    </row>
    <row customHeight="1" ht="12.75" r="13" s="24" spans="1:27"/>
    <row customHeight="1" ht="12.75" r="14" s="24" spans="1:27"/>
    <row customHeight="1" ht="12.75" r="15" s="24" spans="1:27"/>
    <row customHeight="1" ht="12.75" r="16" s="24" spans="1:27"/>
    <row customHeight="1" ht="12.75" r="17" s="24" spans="1:27"/>
    <row customHeight="1" ht="12.75" r="18" s="24" spans="1:27"/>
    <row customHeight="1" ht="12.75" r="19" s="24" spans="1:27"/>
    <row customHeight="1" ht="12.75" r="20" s="24" spans="1:27"/>
    <row customHeight="1" ht="12.75" r="21" s="24" spans="1:27"/>
    <row customHeight="1" ht="12.75" r="22" s="24" spans="1:27"/>
    <row customHeight="1" ht="12.75" r="23" s="24" spans="1:27"/>
    <row customHeight="1" ht="12.75" r="24" s="24" spans="1:27"/>
    <row customHeight="1" ht="12.75" r="25" s="24" spans="1:27"/>
    <row customHeight="1" ht="12.75" r="26" s="24" spans="1:27"/>
    <row customHeight="1" ht="12.75" r="27" s="24" spans="1:27"/>
    <row customHeight="1" ht="12.75" r="28" s="24" spans="1:27"/>
    <row customHeight="1" ht="12.75" r="29" s="24" spans="1:27"/>
    <row customHeight="1" ht="12.75" r="30" s="24" spans="1:27"/>
    <row customHeight="1" ht="12.75" r="31" s="24" spans="1:27"/>
    <row customHeight="1" ht="12.75" r="32" s="24" spans="1:27"/>
    <row customHeight="1" ht="12.75" r="33" s="24" spans="1:27"/>
    <row customHeight="1" ht="12.75" r="34" s="24" spans="1:27"/>
    <row customHeight="1" ht="12.75" r="35" s="24" spans="1:27"/>
    <row customHeight="1" ht="12.75" r="36" s="24" spans="1:27"/>
    <row customHeight="1" ht="12.75" r="37" s="24" spans="1:27"/>
    <row customHeight="1" ht="12.75" r="38" s="24" spans="1:27"/>
    <row customHeight="1" ht="12.75" r="39" s="24" spans="1:27"/>
    <row customHeight="1" ht="12.75" r="40" s="24" spans="1:27"/>
    <row customHeight="1" ht="12.75" r="41" s="24" spans="1:27"/>
    <row customHeight="1" ht="12.75" r="42" s="24" spans="1:27"/>
    <row customHeight="1" ht="12.75" r="43" s="24" spans="1:27"/>
    <row customHeight="1" ht="12.75" r="44" s="24" spans="1:27"/>
    <row customHeight="1" ht="12.75" r="45" s="24" spans="1:27"/>
    <row customHeight="1" ht="12.75" r="46" s="24" spans="1:27"/>
    <row customHeight="1" ht="12.75" r="47" s="24" spans="1:27"/>
    <row customHeight="1" ht="12.75" r="48" s="24" spans="1:27"/>
    <row customHeight="1" ht="12.75" r="49" s="24" spans="1:27"/>
    <row customHeight="1" ht="12.75" r="50" s="24" spans="1:27"/>
    <row customHeight="1" ht="12.75" r="51" s="24" spans="1:27"/>
    <row customHeight="1" ht="12.75" r="52" s="24" spans="1:27"/>
    <row customHeight="1" ht="12.75" r="53" s="24" spans="1:27"/>
    <row customHeight="1" ht="12.75" r="54" s="24" spans="1:27"/>
    <row customHeight="1" ht="12.75" r="55" s="24" spans="1:27"/>
    <row customHeight="1" ht="12.75" r="56" s="24" spans="1:27"/>
    <row customHeight="1" ht="12.75" r="57" s="24" spans="1:27"/>
    <row customHeight="1" ht="12.75" r="58" s="24" spans="1:27"/>
    <row customHeight="1" ht="12.75" r="59" s="24" spans="1:27"/>
    <row customHeight="1" ht="12.75" r="60" s="24" spans="1:27"/>
    <row customHeight="1" ht="12.75" r="61" s="24" spans="1:27"/>
    <row customHeight="1" ht="12.75" r="62" s="24" spans="1:27"/>
    <row customHeight="1" ht="12.75" r="63" s="24" spans="1:27"/>
    <row customHeight="1" ht="12.75" r="64" s="24" spans="1:27"/>
    <row customHeight="1" ht="12.75" r="65" s="24" spans="1:27"/>
    <row customHeight="1" ht="12.75" r="66" s="24" spans="1:27"/>
    <row customHeight="1" ht="12.75" r="67" s="24" spans="1:27"/>
    <row customHeight="1" ht="12.75" r="68" s="24" spans="1:27"/>
    <row customHeight="1" ht="12.75" r="69" s="24" spans="1:27"/>
    <row customHeight="1" ht="12.75" r="70" s="24" spans="1:27"/>
    <row customHeight="1" ht="12.75" r="71" s="24" spans="1:27"/>
    <row customHeight="1" ht="12.75" r="72" s="24" spans="1:27"/>
    <row customHeight="1" ht="12.75" r="73" s="24" spans="1:27"/>
    <row customHeight="1" ht="12.75" r="74" s="24" spans="1:27"/>
    <row customHeight="1" ht="12.75" r="75" s="24" spans="1:27"/>
    <row customHeight="1" ht="12.75" r="76" s="24" spans="1:27"/>
    <row customHeight="1" ht="12.75" r="77" s="24" spans="1:27"/>
    <row customHeight="1" ht="12.75" r="78" s="24" spans="1:27"/>
    <row customHeight="1" ht="12.75" r="79" s="24" spans="1:27"/>
    <row customHeight="1" ht="12.75" r="80" s="24" spans="1:27"/>
    <row customHeight="1" ht="12.75" r="81" s="24" spans="1:27"/>
    <row customHeight="1" ht="12.75" r="82" s="24" spans="1:27"/>
    <row customHeight="1" ht="12.75" r="83" s="24" spans="1:27"/>
    <row customHeight="1" ht="12.75" r="84" s="24" spans="1:27"/>
    <row customHeight="1" ht="12.75" r="85" s="24" spans="1:27"/>
    <row customHeight="1" ht="12.75" r="86" s="24" spans="1:27"/>
    <row customHeight="1" ht="12.75" r="87" s="24" spans="1:27"/>
    <row customHeight="1" ht="12.75" r="88" s="24" spans="1:27"/>
    <row customHeight="1" ht="12.75" r="89" s="24" spans="1:27"/>
    <row customHeight="1" ht="12.75" r="90" s="24" spans="1:27"/>
    <row customHeight="1" ht="12.75" r="91" s="24" spans="1:27"/>
    <row customHeight="1" ht="12.75" r="92" s="24" spans="1:27"/>
    <row customHeight="1" ht="12.75" r="93" s="24" spans="1:27"/>
    <row customHeight="1" ht="12.75" r="94" s="24" spans="1:27"/>
    <row customHeight="1" ht="12.75" r="95" s="24" spans="1:27"/>
    <row customHeight="1" ht="12.75" r="96" s="24" spans="1:27"/>
    <row customHeight="1" ht="12.75" r="97" s="24" spans="1:27"/>
    <row customHeight="1" ht="12.75" r="98" s="24" spans="1:27"/>
    <row customHeight="1" ht="12.75" r="99" s="24" spans="1:27"/>
    <row customHeight="1" ht="12.75" r="100" s="24" spans="1:27"/>
    <row customHeight="1" ht="12.75" r="101" s="24" spans="1:27"/>
    <row customHeight="1" ht="12.75" r="102" s="24" spans="1:27"/>
    <row customHeight="1" ht="12.75" r="103" s="24" spans="1:27"/>
    <row customHeight="1" ht="12.75" r="104" s="24" spans="1:27"/>
    <row customHeight="1" ht="12.75" r="105" s="24" spans="1:27"/>
    <row customHeight="1" ht="12.75" r="106" s="24" spans="1:27"/>
    <row customHeight="1" ht="12.75" r="107" s="24" spans="1:27"/>
    <row customHeight="1" ht="12.75" r="108" s="24" spans="1:27"/>
    <row customHeight="1" ht="12.75" r="109" s="24" spans="1:27"/>
    <row customHeight="1" ht="12.75" r="110" s="24" spans="1:27"/>
    <row customHeight="1" ht="12.75" r="111" s="24" spans="1:27"/>
    <row customHeight="1" ht="12.75" r="112" s="24" spans="1:27"/>
    <row customHeight="1" ht="12.75" r="113" s="24" spans="1:27"/>
    <row customHeight="1" ht="12.75" r="114" s="24" spans="1:27"/>
    <row customHeight="1" ht="12.75" r="115" s="24" spans="1:27"/>
    <row customHeight="1" ht="12.75" r="116" s="24" spans="1:27"/>
    <row customHeight="1" ht="12.75" r="117" s="24" spans="1:27"/>
    <row customHeight="1" ht="12.75" r="118" s="24" spans="1:27"/>
    <row customHeight="1" ht="12.75" r="119" s="24" spans="1:27"/>
    <row customHeight="1" ht="12.75" r="120" s="24" spans="1:27"/>
    <row customHeight="1" ht="12.75" r="121" s="24" spans="1:27"/>
    <row customHeight="1" ht="12.75" r="122" s="24" spans="1:27"/>
    <row customHeight="1" ht="12.75" r="123" s="24" spans="1:27"/>
    <row customHeight="1" ht="12.75" r="124" s="24" spans="1:27"/>
    <row customHeight="1" ht="12.75" r="125" s="24" spans="1:27"/>
    <row customHeight="1" ht="12.75" r="126" s="24" spans="1:27"/>
    <row customHeight="1" ht="12.75" r="127" s="24" spans="1:27"/>
    <row customHeight="1" ht="12.75" r="128" s="24" spans="1:27"/>
    <row customHeight="1" ht="12.75" r="129" s="24" spans="1:27"/>
    <row customHeight="1" ht="12.75" r="130" s="24" spans="1:27"/>
    <row customHeight="1" ht="12.75" r="131" s="24" spans="1:27"/>
    <row customHeight="1" ht="12.75" r="132" s="24" spans="1:27"/>
    <row customHeight="1" ht="12.75" r="133" s="24" spans="1:27"/>
    <row customHeight="1" ht="12.75" r="134" s="24" spans="1:27"/>
    <row customHeight="1" ht="12.75" r="135" s="24" spans="1:27"/>
    <row customHeight="1" ht="12.75" r="136" s="24" spans="1:27"/>
    <row customHeight="1" ht="12.75" r="137" s="24" spans="1:27"/>
    <row customHeight="1" ht="12.75" r="138" s="24" spans="1:27"/>
    <row customHeight="1" ht="12.75" r="139" s="24" spans="1:27"/>
    <row customHeight="1" ht="12.75" r="140" s="24" spans="1:27"/>
    <row customHeight="1" ht="12.75" r="141" s="24" spans="1:27"/>
    <row customHeight="1" ht="12.75" r="142" s="24" spans="1:27"/>
    <row customHeight="1" ht="12.75" r="143" s="24" spans="1:27"/>
    <row customHeight="1" ht="12.75" r="144" s="24" spans="1:27"/>
    <row customHeight="1" ht="12.75" r="145" s="24" spans="1:27"/>
    <row customHeight="1" ht="12.75" r="146" s="24" spans="1:27"/>
    <row customHeight="1" ht="12.75" r="147" s="24" spans="1:27"/>
    <row customHeight="1" ht="12.75" r="148" s="24" spans="1:27"/>
    <row customHeight="1" ht="12.75" r="149" s="24" spans="1:27"/>
    <row customHeight="1" ht="12.75" r="150" s="24" spans="1:27"/>
    <row customHeight="1" ht="12.75" r="151" s="24" spans="1:27"/>
    <row customHeight="1" ht="12.75" r="152" s="24" spans="1:27"/>
    <row customHeight="1" ht="12.75" r="153" s="24" spans="1:27"/>
    <row customHeight="1" ht="12.75" r="154" s="24" spans="1:27"/>
    <row customHeight="1" ht="12.75" r="155" s="24" spans="1:27"/>
    <row customHeight="1" ht="12.75" r="156" s="24" spans="1:27"/>
    <row customHeight="1" ht="12.75" r="157" s="24" spans="1:27"/>
    <row customHeight="1" ht="12.75" r="158" s="24" spans="1:27"/>
    <row customHeight="1" ht="12.75" r="159" s="24" spans="1:27"/>
    <row customHeight="1" ht="12.75" r="160" s="24" spans="1:27"/>
    <row customHeight="1" ht="12.75" r="161" s="24" spans="1:27"/>
    <row customHeight="1" ht="12.75" r="162" s="24" spans="1:27"/>
    <row customHeight="1" ht="12.75" r="163" s="24" spans="1:27"/>
    <row customHeight="1" ht="12.75" r="164" s="24" spans="1:27"/>
    <row customHeight="1" ht="12.75" r="165" s="24" spans="1:27"/>
    <row customHeight="1" ht="12.75" r="166" s="24" spans="1:27"/>
    <row customHeight="1" ht="12.75" r="167" s="24" spans="1:27"/>
    <row customHeight="1" ht="12.75" r="168" s="24" spans="1:27"/>
    <row customHeight="1" ht="12.75" r="169" s="24" spans="1:27"/>
    <row customHeight="1" ht="12.75" r="170" s="24" spans="1:27"/>
    <row customHeight="1" ht="12.75" r="171" s="24" spans="1:27"/>
    <row customHeight="1" ht="12.75" r="172" s="24" spans="1:27"/>
    <row customHeight="1" ht="12.75" r="173" s="24" spans="1:27"/>
    <row customHeight="1" ht="12.75" r="174" s="24" spans="1:27"/>
    <row customHeight="1" ht="12.75" r="175" s="24" spans="1:27"/>
    <row customHeight="1" ht="12.75" r="176" s="24" spans="1:27"/>
    <row customHeight="1" ht="12.75" r="177" s="24" spans="1:27"/>
    <row customHeight="1" ht="12.75" r="178" s="24" spans="1:27"/>
    <row customHeight="1" ht="12.75" r="179" s="24" spans="1:27"/>
    <row customHeight="1" ht="12.75" r="180" s="24" spans="1:27"/>
    <row customHeight="1" ht="12.75" r="181" s="24" spans="1:27"/>
    <row customHeight="1" ht="12.75" r="182" s="24" spans="1:27"/>
    <row customHeight="1" ht="12.75" r="183" s="24" spans="1:27"/>
    <row customHeight="1" ht="12.75" r="184" s="24" spans="1:27"/>
    <row customHeight="1" ht="12.75" r="185" s="24" spans="1:27"/>
    <row customHeight="1" ht="12.75" r="186" s="24" spans="1:27"/>
    <row customHeight="1" ht="12.75" r="187" s="24" spans="1:27"/>
    <row customHeight="1" ht="12.75" r="188" s="24" spans="1:27"/>
    <row customHeight="1" ht="12.75" r="189" s="24" spans="1:27"/>
    <row customHeight="1" ht="12.75" r="190" s="24" spans="1:27"/>
    <row customHeight="1" ht="12.75" r="191" s="24" spans="1:27"/>
    <row customHeight="1" ht="12.75" r="192" s="24" spans="1:27"/>
    <row customHeight="1" ht="12.75" r="193" s="24" spans="1:27"/>
    <row customHeight="1" ht="12.75" r="194" s="24" spans="1:27"/>
    <row customHeight="1" ht="12.75" r="195" s="24" spans="1:27"/>
    <row customHeight="1" ht="12.75" r="196" s="24" spans="1:27"/>
    <row customHeight="1" ht="12.75" r="197" s="24" spans="1:27"/>
    <row customHeight="1" ht="12.75" r="198" s="24" spans="1:27"/>
    <row customHeight="1" ht="12.75" r="199" s="24" spans="1:27"/>
    <row customHeight="1" ht="12.75" r="200" s="24" spans="1:27"/>
    <row customHeight="1" ht="12.75" r="201" s="24" spans="1:27"/>
    <row customHeight="1" ht="12.75" r="202" s="24" spans="1:27"/>
    <row customHeight="1" ht="12.75" r="203" s="24" spans="1:27"/>
    <row customHeight="1" ht="12.75" r="204" s="24" spans="1:27"/>
    <row customHeight="1" ht="12.75" r="205" s="24" spans="1:27"/>
    <row customHeight="1" ht="12.75" r="206" s="24" spans="1:27"/>
    <row customHeight="1" ht="12.75" r="207" s="24" spans="1:27"/>
    <row customHeight="1" ht="12.75" r="208" s="24" spans="1:27"/>
    <row customHeight="1" ht="12.75" r="209" s="24" spans="1:27"/>
    <row customHeight="1" ht="12.75" r="210" s="24" spans="1:27"/>
    <row customHeight="1" ht="12.75" r="211" s="24" spans="1:27"/>
    <row customHeight="1" ht="12.75" r="212" s="24" spans="1:27"/>
    <row customHeight="1" ht="12.75" r="213" s="24" spans="1:27"/>
    <row customHeight="1" ht="12.75" r="214" s="24" spans="1:27"/>
    <row customHeight="1" ht="12.75" r="215" s="24" spans="1:27"/>
    <row customHeight="1" ht="12.75" r="216" s="24" spans="1:27"/>
    <row customHeight="1" ht="12.75" r="217" s="24" spans="1:27"/>
    <row customHeight="1" ht="12.75" r="218" s="24" spans="1:27"/>
    <row customHeight="1" ht="12.75" r="219" s="24" spans="1:27"/>
    <row customHeight="1" ht="12.75" r="220" s="24" spans="1:27"/>
    <row customHeight="1" ht="12.75" r="221" s="24" spans="1:27"/>
    <row customHeight="1" ht="12.75" r="222" s="24" spans="1:27"/>
    <row customHeight="1" ht="12.75" r="223" s="24" spans="1:27"/>
    <row customHeight="1" ht="12.75" r="224" s="24" spans="1:27"/>
    <row customHeight="1" ht="12.75" r="225" s="24" spans="1:27"/>
    <row customHeight="1" ht="12.75" r="226" s="24" spans="1:27"/>
    <row customHeight="1" ht="12.75" r="227" s="24" spans="1:27"/>
    <row customHeight="1" ht="12.75" r="228" s="24" spans="1:27"/>
    <row customHeight="1" ht="12.75" r="229" s="24" spans="1:27"/>
    <row customHeight="1" ht="12.75" r="230" s="24" spans="1:27"/>
    <row customHeight="1" ht="12.75" r="231" s="24" spans="1:27"/>
    <row customHeight="1" ht="12.75" r="232" s="24" spans="1:27"/>
    <row customHeight="1" ht="12.75" r="233" s="24" spans="1:27"/>
    <row customHeight="1" ht="12.75" r="234" s="24" spans="1:27"/>
    <row customHeight="1" ht="12.75" r="235" s="24" spans="1:27"/>
    <row customHeight="1" ht="12.75" r="236" s="24" spans="1:27"/>
    <row customHeight="1" ht="12.75" r="237" s="24" spans="1:27"/>
    <row customHeight="1" ht="12.75" r="238" s="24" spans="1:27"/>
    <row customHeight="1" ht="12.75" r="239" s="24" spans="1:27"/>
    <row customHeight="1" ht="12.75" r="240" s="24" spans="1:27"/>
    <row customHeight="1" ht="12.75" r="241" s="24" spans="1:27"/>
    <row customHeight="1" ht="12.75" r="242" s="24" spans="1:27"/>
    <row customHeight="1" ht="12.75" r="243" s="24" spans="1:27"/>
    <row customHeight="1" ht="12.75" r="244" s="24" spans="1:27"/>
    <row customHeight="1" ht="12.75" r="245" s="24" spans="1:27"/>
    <row customHeight="1" ht="12.75" r="246" s="24" spans="1:27"/>
    <row customHeight="1" ht="12.75" r="247" s="24" spans="1:27"/>
    <row customHeight="1" ht="12.75" r="248" s="24" spans="1:27"/>
    <row customHeight="1" ht="12.75" r="249" s="24" spans="1:27"/>
    <row customHeight="1" ht="12.75" r="250" s="24" spans="1:27"/>
    <row customHeight="1" ht="12.75" r="251" s="24" spans="1:27"/>
    <row customHeight="1" ht="12.75" r="252" s="24" spans="1:27"/>
    <row customHeight="1" ht="12.75" r="253" s="24" spans="1:27"/>
    <row customHeight="1" ht="12.75" r="254" s="24" spans="1:27"/>
    <row customHeight="1" ht="12.75" r="255" s="24" spans="1:27"/>
    <row customHeight="1" ht="12.75" r="256" s="24" spans="1:27"/>
    <row customHeight="1" ht="12.75" r="257" s="24" spans="1:27"/>
    <row customHeight="1" ht="12.75" r="258" s="24" spans="1:27"/>
    <row customHeight="1" ht="12.75" r="259" s="24" spans="1:27"/>
    <row customHeight="1" ht="12.75" r="260" s="24" spans="1:27"/>
    <row customHeight="1" ht="12.75" r="261" s="24" spans="1:27"/>
    <row customHeight="1" ht="12.75" r="262" s="24" spans="1:27"/>
    <row customHeight="1" ht="12.75" r="263" s="24" spans="1:27"/>
    <row customHeight="1" ht="12.75" r="264" s="24" spans="1:27"/>
    <row customHeight="1" ht="12.75" r="265" s="24" spans="1:27"/>
    <row customHeight="1" ht="12.75" r="266" s="24" spans="1:27"/>
    <row customHeight="1" ht="12.75" r="267" s="24" spans="1:27"/>
    <row customHeight="1" ht="12.75" r="268" s="24" spans="1:27"/>
    <row customHeight="1" ht="12.75" r="269" s="24" spans="1:27"/>
    <row customHeight="1" ht="12.75" r="270" s="24" spans="1:27"/>
    <row customHeight="1" ht="12.75" r="271" s="24" spans="1:27"/>
    <row customHeight="1" ht="12.75" r="272" s="24" spans="1:27"/>
    <row customHeight="1" ht="12.75" r="273" s="24" spans="1:27"/>
    <row customHeight="1" ht="12.75" r="274" s="24" spans="1:27"/>
    <row customHeight="1" ht="12.75" r="275" s="24" spans="1:27"/>
    <row customHeight="1" ht="12.75" r="276" s="24" spans="1:27"/>
    <row customHeight="1" ht="12.75" r="277" s="24" spans="1:27"/>
    <row customHeight="1" ht="12.75" r="278" s="24" spans="1:27"/>
    <row customHeight="1" ht="12.75" r="279" s="24" spans="1:27"/>
    <row customHeight="1" ht="12.75" r="280" s="24" spans="1:27"/>
    <row customHeight="1" ht="12.75" r="281" s="24" spans="1:27"/>
    <row customHeight="1" ht="12.75" r="282" s="24" spans="1:27"/>
    <row customHeight="1" ht="12.75" r="283" s="24" spans="1:27"/>
    <row customHeight="1" ht="12.75" r="284" s="24" spans="1:27"/>
    <row customHeight="1" ht="12.75" r="285" s="24" spans="1:27"/>
    <row customHeight="1" ht="12.75" r="286" s="24" spans="1:27"/>
    <row customHeight="1" ht="12.75" r="287" s="24" spans="1:27"/>
    <row customHeight="1" ht="12.75" r="288" s="24" spans="1:27"/>
    <row customHeight="1" ht="12.75" r="289" s="24" spans="1:27"/>
    <row customHeight="1" ht="12.75" r="290" s="24" spans="1:27"/>
    <row customHeight="1" ht="12.75" r="291" s="24" spans="1:27"/>
    <row customHeight="1" ht="12.75" r="292" s="24" spans="1:27"/>
    <row customHeight="1" ht="12.75" r="293" s="24" spans="1:27"/>
    <row customHeight="1" ht="12.75" r="294" s="24" spans="1:27"/>
    <row customHeight="1" ht="12.75" r="295" s="24" spans="1:27"/>
    <row customHeight="1" ht="12.75" r="296" s="24" spans="1:27"/>
    <row customHeight="1" ht="12.75" r="297" s="24" spans="1:27"/>
    <row customHeight="1" ht="12.75" r="298" s="24" spans="1:27"/>
    <row customHeight="1" ht="12.75" r="299" s="24" spans="1:27"/>
    <row customHeight="1" ht="12.75" r="300" s="24" spans="1:27"/>
    <row customHeight="1" ht="12.75" r="301" s="24" spans="1:27"/>
    <row customHeight="1" ht="12.75" r="302" s="24" spans="1:27"/>
    <row customHeight="1" ht="12.75" r="303" s="24" spans="1:27"/>
    <row customHeight="1" ht="12.75" r="304" s="24" spans="1:27"/>
    <row customHeight="1" ht="12.75" r="305" s="24" spans="1:27"/>
    <row customHeight="1" ht="12.75" r="306" s="24" spans="1:27"/>
    <row customHeight="1" ht="12.75" r="307" s="24" spans="1:27"/>
    <row customHeight="1" ht="12.75" r="308" s="24" spans="1:27"/>
    <row customHeight="1" ht="12.75" r="309" s="24" spans="1:27"/>
    <row customHeight="1" ht="12.75" r="310" s="24" spans="1:27"/>
    <row customHeight="1" ht="12.75" r="311" s="24" spans="1:27"/>
    <row customHeight="1" ht="12.75" r="312" s="24" spans="1:27"/>
    <row customHeight="1" ht="12.75" r="313" s="24" spans="1:27"/>
    <row customHeight="1" ht="12.75" r="314" s="24" spans="1:27"/>
    <row customHeight="1" ht="12.75" r="315" s="24" spans="1:27"/>
    <row customHeight="1" ht="12.75" r="316" s="24" spans="1:27"/>
    <row customHeight="1" ht="12.75" r="317" s="24" spans="1:27"/>
    <row customHeight="1" ht="12.75" r="318" s="24" spans="1:27"/>
    <row customHeight="1" ht="12.75" r="319" s="24" spans="1:27"/>
    <row customHeight="1" ht="12.75" r="320" s="24" spans="1:27"/>
    <row customHeight="1" ht="12.75" r="321" s="24" spans="1:27"/>
    <row customHeight="1" ht="12.75" r="322" s="24" spans="1:27"/>
    <row customHeight="1" ht="12.75" r="323" s="24" spans="1:27"/>
    <row customHeight="1" ht="12.75" r="324" s="24" spans="1:27"/>
    <row customHeight="1" ht="12.75" r="325" s="24" spans="1:27"/>
    <row customHeight="1" ht="12.75" r="326" s="24" spans="1:27"/>
    <row customHeight="1" ht="12.75" r="327" s="24" spans="1:27"/>
    <row customHeight="1" ht="12.75" r="328" s="24" spans="1:27"/>
    <row customHeight="1" ht="12.75" r="329" s="24" spans="1:27"/>
    <row customHeight="1" ht="12.75" r="330" s="24" spans="1:27"/>
    <row customHeight="1" ht="12.75" r="331" s="24" spans="1:27"/>
    <row customHeight="1" ht="12.75" r="332" s="24" spans="1:27"/>
    <row customHeight="1" ht="12.75" r="333" s="24" spans="1:27"/>
    <row customHeight="1" ht="12.75" r="334" s="24" spans="1:27"/>
    <row customHeight="1" ht="12.75" r="335" s="24" spans="1:27"/>
    <row customHeight="1" ht="12.75" r="336" s="24" spans="1:27"/>
    <row customHeight="1" ht="12.75" r="337" s="24" spans="1:27"/>
    <row customHeight="1" ht="12.75" r="338" s="24" spans="1:27"/>
    <row customHeight="1" ht="12.75" r="339" s="24" spans="1:27"/>
    <row customHeight="1" ht="12.75" r="340" s="24" spans="1:27"/>
    <row customHeight="1" ht="12.75" r="341" s="24" spans="1:27"/>
    <row customHeight="1" ht="12.75" r="342" s="24" spans="1:27"/>
    <row customHeight="1" ht="12.75" r="343" s="24" spans="1:27"/>
    <row customHeight="1" ht="12.75" r="344" s="24" spans="1:27"/>
    <row customHeight="1" ht="12.75" r="345" s="24" spans="1:27"/>
    <row customHeight="1" ht="12.75" r="346" s="24" spans="1:27"/>
    <row customHeight="1" ht="12.75" r="347" s="24" spans="1:27"/>
    <row customHeight="1" ht="12.75" r="348" s="24" spans="1:27"/>
    <row customHeight="1" ht="12.75" r="349" s="24" spans="1:27"/>
    <row customHeight="1" ht="12.75" r="350" s="24" spans="1:27"/>
    <row customHeight="1" ht="12.75" r="351" s="24" spans="1:27"/>
    <row customHeight="1" ht="12.75" r="352" s="24" spans="1:27"/>
    <row customHeight="1" ht="12.75" r="353" s="24" spans="1:27"/>
    <row customHeight="1" ht="12.75" r="354" s="24" spans="1:27"/>
    <row customHeight="1" ht="12.75" r="355" s="24" spans="1:27"/>
    <row customHeight="1" ht="12.75" r="356" s="24" spans="1:27"/>
    <row customHeight="1" ht="12.75" r="357" s="24" spans="1:27"/>
    <row customHeight="1" ht="12.75" r="358" s="24" spans="1:27"/>
    <row customHeight="1" ht="12.75" r="359" s="24" spans="1:27"/>
    <row customHeight="1" ht="12.75" r="360" s="24" spans="1:27"/>
    <row customHeight="1" ht="12.75" r="361" s="24" spans="1:27"/>
    <row customHeight="1" ht="12.75" r="362" s="24" spans="1:27"/>
    <row customHeight="1" ht="12.75" r="363" s="24" spans="1:27"/>
    <row customHeight="1" ht="12.75" r="364" s="24" spans="1:27"/>
    <row customHeight="1" ht="12.75" r="365" s="24" spans="1:27"/>
    <row customHeight="1" ht="12.75" r="366" s="24" spans="1:27"/>
    <row customHeight="1" ht="12.75" r="367" s="24" spans="1:27"/>
    <row customHeight="1" ht="12.75" r="368" s="24" spans="1:27"/>
    <row customHeight="1" ht="12.75" r="369" s="24" spans="1:27"/>
    <row customHeight="1" ht="12.75" r="370" s="24" spans="1:27"/>
    <row customHeight="1" ht="12.75" r="371" s="24" spans="1:27"/>
    <row customHeight="1" ht="12.75" r="372" s="24" spans="1:27"/>
    <row customHeight="1" ht="12.75" r="373" s="24" spans="1:27"/>
    <row customHeight="1" ht="12.75" r="374" s="24" spans="1:27"/>
    <row customHeight="1" ht="12.75" r="375" s="24" spans="1:27"/>
    <row customHeight="1" ht="12.75" r="376" s="24" spans="1:27"/>
    <row customHeight="1" ht="12.75" r="377" s="24" spans="1:27"/>
    <row customHeight="1" ht="12.75" r="378" s="24" spans="1:27"/>
    <row customHeight="1" ht="12.75" r="379" s="24" spans="1:27"/>
    <row customHeight="1" ht="12.75" r="380" s="24" spans="1:27"/>
    <row customHeight="1" ht="12.75" r="381" s="24" spans="1:27"/>
    <row customHeight="1" ht="12.75" r="382" s="24" spans="1:27"/>
    <row customHeight="1" ht="12.75" r="383" s="24" spans="1:27"/>
    <row customHeight="1" ht="12.75" r="384" s="24" spans="1:27"/>
    <row customHeight="1" ht="12.75" r="385" s="24" spans="1:27"/>
    <row customHeight="1" ht="12.75" r="386" s="24" spans="1:27"/>
    <row customHeight="1" ht="12.75" r="387" s="24" spans="1:27"/>
    <row customHeight="1" ht="12.75" r="388" s="24" spans="1:27"/>
    <row customHeight="1" ht="12.75" r="389" s="24" spans="1:27"/>
    <row customHeight="1" ht="12.75" r="390" s="24" spans="1:27"/>
    <row customHeight="1" ht="12.75" r="391" s="24" spans="1:27"/>
    <row customHeight="1" ht="12.75" r="392" s="24" spans="1:27"/>
    <row customHeight="1" ht="12.75" r="393" s="24" spans="1:27"/>
    <row customHeight="1" ht="12.75" r="394" s="24" spans="1:27"/>
    <row customHeight="1" ht="12.75" r="395" s="24" spans="1:27"/>
    <row customHeight="1" ht="12.75" r="396" s="24" spans="1:27"/>
    <row customHeight="1" ht="12.75" r="397" s="24" spans="1:27"/>
    <row customHeight="1" ht="12.75" r="398" s="24" spans="1:27"/>
    <row customHeight="1" ht="12.75" r="399" s="24" spans="1:27"/>
    <row customHeight="1" ht="12.75" r="400" s="24" spans="1:27"/>
    <row customHeight="1" ht="12.75" r="401" s="24" spans="1:27"/>
    <row customHeight="1" ht="12.75" r="402" s="24" spans="1:27"/>
    <row customHeight="1" ht="12.75" r="403" s="24" spans="1:27"/>
    <row customHeight="1" ht="12.75" r="404" s="24" spans="1:27"/>
    <row customHeight="1" ht="12.75" r="405" s="24" spans="1:27"/>
    <row customHeight="1" ht="12.75" r="406" s="24" spans="1:27"/>
    <row customHeight="1" ht="12.75" r="407" s="24" spans="1:27"/>
    <row customHeight="1" ht="12.75" r="408" s="24" spans="1:27"/>
    <row customHeight="1" ht="12.75" r="409" s="24" spans="1:27"/>
    <row customHeight="1" ht="12.75" r="410" s="24" spans="1:27"/>
    <row customHeight="1" ht="12.75" r="411" s="24" spans="1:27"/>
    <row customHeight="1" ht="12.75" r="412" s="24" spans="1:27"/>
    <row customHeight="1" ht="12.75" r="413" s="24" spans="1:27"/>
    <row customHeight="1" ht="12.75" r="414" s="24" spans="1:27"/>
    <row customHeight="1" ht="12.75" r="415" s="24" spans="1:27"/>
    <row customHeight="1" ht="12.75" r="416" s="24" spans="1:27"/>
    <row customHeight="1" ht="12.75" r="417" s="24" spans="1:27"/>
    <row customHeight="1" ht="12.75" r="418" s="24" spans="1:27"/>
    <row customHeight="1" ht="12.75" r="419" s="24" spans="1:27"/>
    <row customHeight="1" ht="12.75" r="420" s="24" spans="1:27"/>
    <row customHeight="1" ht="12.75" r="421" s="24" spans="1:27"/>
    <row customHeight="1" ht="12.75" r="422" s="24" spans="1:27"/>
    <row customHeight="1" ht="12.75" r="423" s="24" spans="1:27"/>
    <row customHeight="1" ht="12.75" r="424" s="24" spans="1:27"/>
    <row customHeight="1" ht="12.75" r="425" s="24" spans="1:27"/>
    <row customHeight="1" ht="12.75" r="426" s="24" spans="1:27"/>
    <row customHeight="1" ht="12.75" r="427" s="24" spans="1:27"/>
    <row customHeight="1" ht="12.75" r="428" s="24" spans="1:27"/>
    <row customHeight="1" ht="12.75" r="429" s="24" spans="1:27"/>
    <row customHeight="1" ht="12.75" r="430" s="24" spans="1:27"/>
    <row customHeight="1" ht="12.75" r="431" s="24" spans="1:27"/>
    <row customHeight="1" ht="12.75" r="432" s="24" spans="1:27"/>
    <row customHeight="1" ht="12.75" r="433" s="24" spans="1:27"/>
    <row customHeight="1" ht="12.75" r="434" s="24" spans="1:27"/>
    <row customHeight="1" ht="12.75" r="435" s="24" spans="1:27"/>
    <row customHeight="1" ht="12.75" r="436" s="24" spans="1:27"/>
    <row customHeight="1" ht="12.75" r="437" s="24" spans="1:27"/>
    <row customHeight="1" ht="12.75" r="438" s="24" spans="1:27"/>
    <row customHeight="1" ht="12.75" r="439" s="24" spans="1:27"/>
    <row customHeight="1" ht="12.75" r="440" s="24" spans="1:27"/>
    <row customHeight="1" ht="12.75" r="441" s="24" spans="1:27"/>
    <row customHeight="1" ht="12.75" r="442" s="24" spans="1:27"/>
    <row customHeight="1" ht="12.75" r="443" s="24" spans="1:27"/>
    <row customHeight="1" ht="12.75" r="444" s="24" spans="1:27"/>
    <row customHeight="1" ht="12.75" r="445" s="24" spans="1:27"/>
    <row customHeight="1" ht="12.75" r="446" s="24" spans="1:27"/>
    <row customHeight="1" ht="12.75" r="447" s="24" spans="1:27"/>
    <row customHeight="1" ht="12.75" r="448" s="24" spans="1:27"/>
    <row customHeight="1" ht="12.75" r="449" s="24" spans="1:27"/>
    <row customHeight="1" ht="12.75" r="450" s="24" spans="1:27"/>
    <row customHeight="1" ht="12.75" r="451" s="24" spans="1:27"/>
    <row customHeight="1" ht="12.75" r="452" s="24" spans="1:27"/>
    <row customHeight="1" ht="12.75" r="453" s="24" spans="1:27"/>
    <row customHeight="1" ht="12.75" r="454" s="24" spans="1:27"/>
    <row customHeight="1" ht="12.75" r="455" s="24" spans="1:27"/>
    <row customHeight="1" ht="12.75" r="456" s="24" spans="1:27"/>
    <row customHeight="1" ht="12.75" r="457" s="24" spans="1:27"/>
    <row customHeight="1" ht="12.75" r="458" s="24" spans="1:27"/>
    <row customHeight="1" ht="12.75" r="459" s="24" spans="1:27"/>
    <row customHeight="1" ht="12.75" r="460" s="24" spans="1:27"/>
    <row customHeight="1" ht="12.75" r="461" s="24" spans="1:27"/>
    <row customHeight="1" ht="12.75" r="462" s="24" spans="1:27"/>
    <row customHeight="1" ht="12.75" r="463" s="24" spans="1:27"/>
    <row customHeight="1" ht="12.75" r="464" s="24" spans="1:27"/>
    <row customHeight="1" ht="12.75" r="465" s="24" spans="1:27"/>
    <row customHeight="1" ht="12.75" r="466" s="24" spans="1:27"/>
    <row customHeight="1" ht="12.75" r="467" s="24" spans="1:27"/>
    <row customHeight="1" ht="12.75" r="468" s="24" spans="1:27"/>
    <row customHeight="1" ht="12.75" r="469" s="24" spans="1:27"/>
    <row customHeight="1" ht="12.75" r="470" s="24" spans="1:27"/>
    <row customHeight="1" ht="12.75" r="471" s="24" spans="1:27"/>
    <row customHeight="1" ht="12.75" r="472" s="24" spans="1:27"/>
    <row customHeight="1" ht="12.75" r="473" s="24" spans="1:27"/>
    <row customHeight="1" ht="12.75" r="474" s="24" spans="1:27"/>
    <row customHeight="1" ht="12.75" r="475" s="24" spans="1:27"/>
    <row customHeight="1" ht="12.75" r="476" s="24" spans="1:27"/>
    <row customHeight="1" ht="12.75" r="477" s="24" spans="1:27"/>
    <row customHeight="1" ht="12.75" r="478" s="24" spans="1:27"/>
    <row customHeight="1" ht="12.75" r="479" s="24" spans="1:27"/>
    <row customHeight="1" ht="12.75" r="480" s="24" spans="1:27"/>
    <row customHeight="1" ht="12.75" r="481" s="24" spans="1:27"/>
    <row customHeight="1" ht="12.75" r="482" s="24" spans="1:27"/>
    <row customHeight="1" ht="12.75" r="483" s="24" spans="1:27"/>
    <row customHeight="1" ht="12.75" r="484" s="24" spans="1:27"/>
    <row customHeight="1" ht="12.75" r="485" s="24" spans="1:27"/>
    <row customHeight="1" ht="12.75" r="486" s="24" spans="1:27"/>
    <row customHeight="1" ht="12.75" r="487" s="24" spans="1:27"/>
    <row customHeight="1" ht="12.75" r="488" s="24" spans="1:27"/>
    <row customHeight="1" ht="12.75" r="489" s="24" spans="1:27"/>
    <row customHeight="1" ht="12.75" r="490" s="24" spans="1:27"/>
    <row customHeight="1" ht="12.75" r="491" s="24" spans="1:27"/>
    <row customHeight="1" ht="12.75" r="492" s="24" spans="1:27"/>
    <row customHeight="1" ht="12.75" r="493" s="24" spans="1:27"/>
    <row customHeight="1" ht="12.75" r="494" s="24" spans="1:27"/>
    <row customHeight="1" ht="12.75" r="495" s="24" spans="1:27"/>
    <row customHeight="1" ht="12.75" r="496" s="24" spans="1:27"/>
    <row customHeight="1" ht="12.75" r="497" s="24" spans="1:27"/>
    <row customHeight="1" ht="12.75" r="498" s="24" spans="1:27"/>
    <row customHeight="1" ht="12.75" r="499" s="24" spans="1:27"/>
    <row customHeight="1" ht="12.75" r="500" s="24" spans="1:27"/>
    <row customHeight="1" ht="12.75" r="501" s="24" spans="1:27"/>
    <row customHeight="1" ht="12.75" r="502" s="24" spans="1:27"/>
    <row customHeight="1" ht="12.75" r="503" s="24" spans="1:27"/>
    <row customHeight="1" ht="12.75" r="504" s="24" spans="1:27"/>
    <row customHeight="1" ht="12.75" r="505" s="24" spans="1:27"/>
    <row customHeight="1" ht="12.75" r="506" s="24" spans="1:27"/>
    <row customHeight="1" ht="12.75" r="507" s="24" spans="1:27"/>
    <row customHeight="1" ht="12.75" r="508" s="24" spans="1:27"/>
    <row customHeight="1" ht="12.75" r="509" s="24" spans="1:27"/>
    <row customHeight="1" ht="12.75" r="510" s="24" spans="1:27"/>
    <row customHeight="1" ht="12.75" r="511" s="24" spans="1:27"/>
    <row customHeight="1" ht="12.75" r="512" s="24" spans="1:27"/>
    <row customHeight="1" ht="12.75" r="513" s="24" spans="1:27"/>
    <row customHeight="1" ht="12.75" r="514" s="24" spans="1:27"/>
    <row customHeight="1" ht="12.75" r="515" s="24" spans="1:27"/>
    <row customHeight="1" ht="12.75" r="516" s="24" spans="1:27"/>
    <row customHeight="1" ht="12.75" r="517" s="24" spans="1:27"/>
    <row customHeight="1" ht="12.75" r="518" s="24" spans="1:27"/>
    <row customHeight="1" ht="12.75" r="519" s="24" spans="1:27"/>
    <row customHeight="1" ht="12.75" r="520" s="24" spans="1:27"/>
    <row customHeight="1" ht="12.75" r="521" s="24" spans="1:27"/>
    <row customHeight="1" ht="12.75" r="522" s="24" spans="1:27"/>
    <row customHeight="1" ht="12.75" r="523" s="24" spans="1:27"/>
    <row customHeight="1" ht="12.75" r="524" s="24" spans="1:27"/>
    <row customHeight="1" ht="12.75" r="525" s="24" spans="1:27"/>
    <row customHeight="1" ht="12.75" r="526" s="24" spans="1:27"/>
    <row customHeight="1" ht="12.75" r="527" s="24" spans="1:27"/>
    <row customHeight="1" ht="12.75" r="528" s="24" spans="1:27"/>
    <row customHeight="1" ht="12.75" r="529" s="24" spans="1:27"/>
    <row customHeight="1" ht="12.75" r="530" s="24" spans="1:27"/>
    <row customHeight="1" ht="12.75" r="531" s="24" spans="1:27"/>
    <row customHeight="1" ht="12.75" r="532" s="24" spans="1:27"/>
    <row customHeight="1" ht="12.75" r="533" s="24" spans="1:27"/>
    <row customHeight="1" ht="12.75" r="534" s="24" spans="1:27"/>
    <row customHeight="1" ht="12.75" r="535" s="24" spans="1:27"/>
    <row customHeight="1" ht="12.75" r="536" s="24" spans="1:27"/>
    <row customHeight="1" ht="12.75" r="537" s="24" spans="1:27"/>
    <row customHeight="1" ht="12.75" r="538" s="24" spans="1:27"/>
    <row customHeight="1" ht="12.75" r="539" s="24" spans="1:27"/>
    <row customHeight="1" ht="12.75" r="540" s="24" spans="1:27"/>
    <row customHeight="1" ht="12.75" r="541" s="24" spans="1:27"/>
    <row customHeight="1" ht="12.75" r="542" s="24" spans="1:27"/>
    <row customHeight="1" ht="12.75" r="543" s="24" spans="1:27"/>
    <row customHeight="1" ht="12.75" r="544" s="24" spans="1:27"/>
    <row customHeight="1" ht="12.75" r="545" s="24" spans="1:27"/>
    <row customHeight="1" ht="12.75" r="546" s="24" spans="1:27"/>
    <row customHeight="1" ht="12.75" r="547" s="24" spans="1:27"/>
    <row customHeight="1" ht="12.75" r="548" s="24" spans="1:27"/>
    <row customHeight="1" ht="12.75" r="549" s="24" spans="1:27"/>
    <row customHeight="1" ht="12.75" r="550" s="24" spans="1:27"/>
    <row customHeight="1" ht="12.75" r="551" s="24" spans="1:27"/>
    <row customHeight="1" ht="12.75" r="552" s="24" spans="1:27"/>
    <row customHeight="1" ht="12.75" r="553" s="24" spans="1:27"/>
    <row customHeight="1" ht="12.75" r="554" s="24" spans="1:27"/>
    <row customHeight="1" ht="12.75" r="555" s="24" spans="1:27"/>
    <row customHeight="1" ht="12.75" r="556" s="24" spans="1:27"/>
    <row customHeight="1" ht="12.75" r="557" s="24" spans="1:27"/>
    <row customHeight="1" ht="12.75" r="558" s="24" spans="1:27"/>
    <row customHeight="1" ht="12.75" r="559" s="24" spans="1:27"/>
    <row customHeight="1" ht="12.75" r="560" s="24" spans="1:27"/>
    <row customHeight="1" ht="12.75" r="561" s="24" spans="1:27"/>
    <row customHeight="1" ht="12.75" r="562" s="24" spans="1:27"/>
    <row customHeight="1" ht="12.75" r="563" s="24" spans="1:27"/>
    <row customHeight="1" ht="12.75" r="564" s="24" spans="1:27"/>
    <row customHeight="1" ht="12.75" r="565" s="24" spans="1:27"/>
    <row customHeight="1" ht="12.75" r="566" s="24" spans="1:27"/>
    <row customHeight="1" ht="12.75" r="567" s="24" spans="1:27"/>
    <row customHeight="1" ht="12.75" r="568" s="24" spans="1:27"/>
    <row customHeight="1" ht="12.75" r="569" s="24" spans="1:27"/>
    <row customHeight="1" ht="12.75" r="570" s="24" spans="1:27"/>
    <row customHeight="1" ht="12.75" r="571" s="24" spans="1:27"/>
    <row customHeight="1" ht="12.75" r="572" s="24" spans="1:27"/>
    <row customHeight="1" ht="12.75" r="573" s="24" spans="1:27"/>
    <row customHeight="1" ht="12.75" r="574" s="24" spans="1:27"/>
    <row customHeight="1" ht="12.75" r="575" s="24" spans="1:27"/>
    <row customHeight="1" ht="12.75" r="576" s="24" spans="1:27"/>
    <row customHeight="1" ht="12.75" r="577" s="24" spans="1:27"/>
    <row customHeight="1" ht="12.75" r="578" s="24" spans="1:27"/>
    <row customHeight="1" ht="12.75" r="579" s="24" spans="1:27"/>
    <row customHeight="1" ht="12.75" r="580" s="24" spans="1:27"/>
    <row customHeight="1" ht="12.75" r="581" s="24" spans="1:27"/>
    <row customHeight="1" ht="12.75" r="582" s="24" spans="1:27"/>
    <row customHeight="1" ht="12.75" r="583" s="24" spans="1:27"/>
    <row customHeight="1" ht="12.75" r="584" s="24" spans="1:27"/>
    <row customHeight="1" ht="12.75" r="585" s="24" spans="1:27"/>
    <row customHeight="1" ht="12.75" r="586" s="24" spans="1:27"/>
    <row customHeight="1" ht="12.75" r="587" s="24" spans="1:27"/>
    <row customHeight="1" ht="12.75" r="588" s="24" spans="1:27"/>
    <row customHeight="1" ht="12.75" r="589" s="24" spans="1:27"/>
    <row customHeight="1" ht="12.75" r="590" s="24" spans="1:27"/>
    <row customHeight="1" ht="12.75" r="591" s="24" spans="1:27"/>
    <row customHeight="1" ht="12.75" r="592" s="24" spans="1:27"/>
    <row customHeight="1" ht="12.75" r="593" s="24" spans="1:27"/>
    <row customHeight="1" ht="12.75" r="594" s="24" spans="1:27"/>
    <row customHeight="1" ht="12.75" r="595" s="24" spans="1:27"/>
    <row customHeight="1" ht="12.75" r="596" s="24" spans="1:27"/>
    <row customHeight="1" ht="12.75" r="597" s="24" spans="1:27"/>
    <row customHeight="1" ht="12.75" r="598" s="24" spans="1:27"/>
    <row customHeight="1" ht="12.75" r="599" s="24" spans="1:27"/>
    <row customHeight="1" ht="12.75" r="600" s="24" spans="1:27"/>
    <row customHeight="1" ht="12.75" r="601" s="24" spans="1:27"/>
    <row customHeight="1" ht="12.75" r="602" s="24" spans="1:27"/>
    <row customHeight="1" ht="12.75" r="603" s="24" spans="1:27"/>
    <row customHeight="1" ht="12.75" r="604" s="24" spans="1:27"/>
    <row customHeight="1" ht="12.75" r="605" s="24" spans="1:27"/>
    <row customHeight="1" ht="12.75" r="606" s="24" spans="1:27"/>
    <row customHeight="1" ht="12.75" r="607" s="24" spans="1:27"/>
    <row customHeight="1" ht="12.75" r="608" s="24" spans="1:27"/>
    <row customHeight="1" ht="12.75" r="609" s="24" spans="1:27"/>
    <row customHeight="1" ht="12.75" r="610" s="24" spans="1:27"/>
    <row customHeight="1" ht="12.75" r="611" s="24" spans="1:27"/>
    <row customHeight="1" ht="12.75" r="612" s="24" spans="1:27"/>
    <row customHeight="1" ht="12.75" r="613" s="24" spans="1:27"/>
    <row customHeight="1" ht="12.75" r="614" s="24" spans="1:27"/>
    <row customHeight="1" ht="12.75" r="615" s="24" spans="1:27"/>
    <row customHeight="1" ht="12.75" r="616" s="24" spans="1:27"/>
    <row customHeight="1" ht="12.75" r="617" s="24" spans="1:27"/>
    <row customHeight="1" ht="12.75" r="618" s="24" spans="1:27"/>
    <row customHeight="1" ht="12.75" r="619" s="24" spans="1:27"/>
    <row customHeight="1" ht="12.75" r="620" s="24" spans="1:27"/>
    <row customHeight="1" ht="12.75" r="621" s="24" spans="1:27"/>
    <row customHeight="1" ht="12.75" r="622" s="24" spans="1:27"/>
    <row customHeight="1" ht="12.75" r="623" s="24" spans="1:27"/>
    <row customHeight="1" ht="12.75" r="624" s="24" spans="1:27"/>
    <row customHeight="1" ht="12.75" r="625" s="24" spans="1:27"/>
    <row customHeight="1" ht="12.75" r="626" s="24" spans="1:27"/>
    <row customHeight="1" ht="12.75" r="627" s="24" spans="1:27"/>
    <row customHeight="1" ht="12.75" r="628" s="24" spans="1:27"/>
    <row customHeight="1" ht="12.75" r="629" s="24" spans="1:27"/>
    <row customHeight="1" ht="12.75" r="630" s="24" spans="1:27"/>
    <row customHeight="1" ht="12.75" r="631" s="24" spans="1:27"/>
    <row customHeight="1" ht="12.75" r="632" s="24" spans="1:27"/>
    <row customHeight="1" ht="12.75" r="633" s="24" spans="1:27"/>
    <row customHeight="1" ht="12.75" r="634" s="24" spans="1:27"/>
    <row customHeight="1" ht="12.75" r="635" s="24" spans="1:27"/>
    <row customHeight="1" ht="12.75" r="636" s="24" spans="1:27"/>
    <row customHeight="1" ht="12.75" r="637" s="24" spans="1:27"/>
    <row customHeight="1" ht="12.75" r="638" s="24" spans="1:27"/>
    <row customHeight="1" ht="12.75" r="639" s="24" spans="1:27"/>
    <row customHeight="1" ht="12.75" r="640" s="24" spans="1:27"/>
    <row customHeight="1" ht="12.75" r="641" s="24" spans="1:27"/>
    <row customHeight="1" ht="12.75" r="642" s="24" spans="1:27"/>
    <row customHeight="1" ht="12.75" r="643" s="24" spans="1:27"/>
    <row customHeight="1" ht="12.75" r="644" s="24" spans="1:27"/>
    <row customHeight="1" ht="12.75" r="645" s="24" spans="1:27"/>
    <row customHeight="1" ht="12.75" r="646" s="24" spans="1:27"/>
    <row customHeight="1" ht="12.75" r="647" s="24" spans="1:27"/>
    <row customHeight="1" ht="12.75" r="648" s="24" spans="1:27"/>
    <row customHeight="1" ht="12.75" r="649" s="24" spans="1:27"/>
    <row customHeight="1" ht="12.75" r="650" s="24" spans="1:27"/>
    <row customHeight="1" ht="12.75" r="651" s="24" spans="1:27"/>
    <row customHeight="1" ht="12.75" r="652" s="24" spans="1:27"/>
    <row customHeight="1" ht="12.75" r="653" s="24" spans="1:27"/>
    <row customHeight="1" ht="12.75" r="654" s="24" spans="1:27"/>
    <row customHeight="1" ht="12.75" r="655" s="24" spans="1:27"/>
    <row customHeight="1" ht="12.75" r="656" s="24" spans="1:27"/>
    <row customHeight="1" ht="12.75" r="657" s="24" spans="1:27"/>
    <row customHeight="1" ht="12.75" r="658" s="24" spans="1:27"/>
    <row customHeight="1" ht="12.75" r="659" s="24" spans="1:27"/>
    <row customHeight="1" ht="12.75" r="660" s="24" spans="1:27"/>
    <row customHeight="1" ht="12.75" r="661" s="24" spans="1:27"/>
    <row customHeight="1" ht="12.75" r="662" s="24" spans="1:27"/>
    <row customHeight="1" ht="12.75" r="663" s="24" spans="1:27"/>
    <row customHeight="1" ht="12.75" r="664" s="24" spans="1:27"/>
    <row customHeight="1" ht="12.75" r="665" s="24" spans="1:27"/>
    <row customHeight="1" ht="12.75" r="666" s="24" spans="1:27"/>
    <row customHeight="1" ht="12.75" r="667" s="24" spans="1:27"/>
    <row customHeight="1" ht="12.75" r="668" s="24" spans="1:27"/>
    <row customHeight="1" ht="12.75" r="669" s="24" spans="1:27"/>
    <row customHeight="1" ht="12.75" r="670" s="24" spans="1:27"/>
    <row customHeight="1" ht="12.75" r="671" s="24" spans="1:27"/>
    <row customHeight="1" ht="12.75" r="672" s="24" spans="1:27"/>
    <row customHeight="1" ht="12.75" r="673" s="24" spans="1:27"/>
    <row customHeight="1" ht="12.75" r="674" s="24" spans="1:27"/>
    <row customHeight="1" ht="12.75" r="675" s="24" spans="1:27"/>
    <row customHeight="1" ht="12.75" r="676" s="24" spans="1:27"/>
    <row customHeight="1" ht="12.75" r="677" s="24" spans="1:27"/>
    <row customHeight="1" ht="12.75" r="678" s="24" spans="1:27"/>
    <row customHeight="1" ht="12.75" r="679" s="24" spans="1:27"/>
    <row customHeight="1" ht="12.75" r="680" s="24" spans="1:27"/>
    <row customHeight="1" ht="12.75" r="681" s="24" spans="1:27"/>
    <row customHeight="1" ht="12.75" r="682" s="24" spans="1:27"/>
    <row customHeight="1" ht="12.75" r="683" s="24" spans="1:27"/>
    <row customHeight="1" ht="12.75" r="684" s="24" spans="1:27"/>
    <row customHeight="1" ht="12.75" r="685" s="24" spans="1:27"/>
    <row customHeight="1" ht="12.75" r="686" s="24" spans="1:27"/>
    <row customHeight="1" ht="12.75" r="687" s="24" spans="1:27"/>
    <row customHeight="1" ht="12.75" r="688" s="24" spans="1:27"/>
    <row customHeight="1" ht="12.75" r="689" s="24" spans="1:27"/>
    <row customHeight="1" ht="12.75" r="690" s="24" spans="1:27"/>
    <row customHeight="1" ht="12.75" r="691" s="24" spans="1:27"/>
    <row customHeight="1" ht="12.75" r="692" s="24" spans="1:27"/>
    <row customHeight="1" ht="12.75" r="693" s="24" spans="1:27"/>
    <row customHeight="1" ht="12.75" r="694" s="24" spans="1:27"/>
    <row customHeight="1" ht="12.75" r="695" s="24" spans="1:27"/>
    <row customHeight="1" ht="12.75" r="696" s="24" spans="1:27"/>
    <row customHeight="1" ht="12.75" r="697" s="24" spans="1:27"/>
    <row customHeight="1" ht="12.75" r="698" s="24" spans="1:27"/>
    <row customHeight="1" ht="12.75" r="699" s="24" spans="1:27"/>
    <row customHeight="1" ht="12.75" r="700" s="24" spans="1:27"/>
    <row customHeight="1" ht="12.75" r="701" s="24" spans="1:27"/>
    <row customHeight="1" ht="12.75" r="702" s="24" spans="1:27"/>
    <row customHeight="1" ht="12.75" r="703" s="24" spans="1:27"/>
    <row customHeight="1" ht="12.75" r="704" s="24" spans="1:27"/>
    <row customHeight="1" ht="12.75" r="705" s="24" spans="1:27"/>
    <row customHeight="1" ht="12.75" r="706" s="24" spans="1:27"/>
    <row customHeight="1" ht="12.75" r="707" s="24" spans="1:27"/>
    <row customHeight="1" ht="12.75" r="708" s="24" spans="1:27"/>
    <row customHeight="1" ht="12.75" r="709" s="24" spans="1:27"/>
    <row customHeight="1" ht="12.75" r="710" s="24" spans="1:27"/>
    <row customHeight="1" ht="12.75" r="711" s="24" spans="1:27"/>
    <row customHeight="1" ht="12.75" r="712" s="24" spans="1:27"/>
    <row customHeight="1" ht="12.75" r="713" s="24" spans="1:27"/>
    <row customHeight="1" ht="12.75" r="714" s="24" spans="1:27"/>
    <row customHeight="1" ht="12.75" r="715" s="24" spans="1:27"/>
    <row customHeight="1" ht="12.75" r="716" s="24" spans="1:27"/>
    <row customHeight="1" ht="12.75" r="717" s="24" spans="1:27"/>
    <row customHeight="1" ht="12.75" r="718" s="24" spans="1:27"/>
    <row customHeight="1" ht="12.75" r="719" s="24" spans="1:27"/>
    <row customHeight="1" ht="12.75" r="720" s="24" spans="1:27"/>
    <row customHeight="1" ht="12.75" r="721" s="24" spans="1:27"/>
    <row customHeight="1" ht="12.75" r="722" s="24" spans="1:27"/>
    <row customHeight="1" ht="12.75" r="723" s="24" spans="1:27"/>
    <row customHeight="1" ht="12.75" r="724" s="24" spans="1:27"/>
    <row customHeight="1" ht="12.75" r="725" s="24" spans="1:27"/>
    <row customHeight="1" ht="12.75" r="726" s="24" spans="1:27"/>
    <row customHeight="1" ht="12.75" r="727" s="24" spans="1:27"/>
    <row customHeight="1" ht="12.75" r="728" s="24" spans="1:27"/>
    <row customHeight="1" ht="12.75" r="729" s="24" spans="1:27"/>
    <row customHeight="1" ht="12.75" r="730" s="24" spans="1:27"/>
    <row customHeight="1" ht="12.75" r="731" s="24" spans="1:27"/>
    <row customHeight="1" ht="12.75" r="732" s="24" spans="1:27"/>
    <row customHeight="1" ht="12.75" r="733" s="24" spans="1:27"/>
    <row customHeight="1" ht="12.75" r="734" s="24" spans="1:27"/>
    <row customHeight="1" ht="12.75" r="735" s="24" spans="1:27"/>
    <row customHeight="1" ht="12.75" r="736" s="24" spans="1:27"/>
    <row customHeight="1" ht="12.75" r="737" s="24" spans="1:27"/>
    <row customHeight="1" ht="12.75" r="738" s="24" spans="1:27"/>
    <row customHeight="1" ht="12.75" r="739" s="24" spans="1:27"/>
    <row customHeight="1" ht="12.75" r="740" s="24" spans="1:27"/>
    <row customHeight="1" ht="12.75" r="741" s="24" spans="1:27"/>
    <row customHeight="1" ht="12.75" r="742" s="24" spans="1:27"/>
    <row customHeight="1" ht="12.75" r="743" s="24" spans="1:27"/>
    <row customHeight="1" ht="12.75" r="744" s="24" spans="1:27"/>
    <row customHeight="1" ht="12.75" r="745" s="24" spans="1:27"/>
    <row customHeight="1" ht="12.75" r="746" s="24" spans="1:27"/>
    <row customHeight="1" ht="12.75" r="747" s="24" spans="1:27"/>
    <row customHeight="1" ht="12.75" r="748" s="24" spans="1:27"/>
    <row customHeight="1" ht="12.75" r="749" s="24" spans="1:27"/>
    <row customHeight="1" ht="12.75" r="750" s="24" spans="1:27"/>
    <row customHeight="1" ht="12.75" r="751" s="24" spans="1:27"/>
    <row customHeight="1" ht="12.75" r="752" s="24" spans="1:27"/>
    <row customHeight="1" ht="12.75" r="753" s="24" spans="1:27"/>
    <row customHeight="1" ht="12.75" r="754" s="24" spans="1:27"/>
    <row customHeight="1" ht="12.75" r="755" s="24" spans="1:27"/>
    <row customHeight="1" ht="12.75" r="756" s="24" spans="1:27"/>
    <row customHeight="1" ht="12.75" r="757" s="24" spans="1:27"/>
    <row customHeight="1" ht="12.75" r="758" s="24" spans="1:27"/>
    <row customHeight="1" ht="12.75" r="759" s="24" spans="1:27"/>
    <row customHeight="1" ht="12.75" r="760" s="24" spans="1:27"/>
    <row customHeight="1" ht="12.75" r="761" s="24" spans="1:27"/>
    <row customHeight="1" ht="12.75" r="762" s="24" spans="1:27"/>
    <row customHeight="1" ht="12.75" r="763" s="24" spans="1:27"/>
    <row customHeight="1" ht="12.75" r="764" s="24" spans="1:27"/>
    <row customHeight="1" ht="12.75" r="765" s="24" spans="1:27"/>
    <row customHeight="1" ht="12.75" r="766" s="24" spans="1:27"/>
    <row customHeight="1" ht="12.75" r="767" s="24" spans="1:27"/>
    <row customHeight="1" ht="12.75" r="768" s="24" spans="1:27"/>
    <row customHeight="1" ht="12.75" r="769" s="24" spans="1:27"/>
    <row customHeight="1" ht="12.75" r="770" s="24" spans="1:27"/>
    <row customHeight="1" ht="12.75" r="771" s="24" spans="1:27"/>
    <row customHeight="1" ht="12.75" r="772" s="24" spans="1:27"/>
    <row customHeight="1" ht="12.75" r="773" s="24" spans="1:27"/>
    <row customHeight="1" ht="12.75" r="774" s="24" spans="1:27"/>
    <row customHeight="1" ht="12.75" r="775" s="24" spans="1:27"/>
    <row customHeight="1" ht="12.75" r="776" s="24" spans="1:27"/>
    <row customHeight="1" ht="12.75" r="777" s="24" spans="1:27"/>
    <row customHeight="1" ht="12.75" r="778" s="24" spans="1:27"/>
    <row customHeight="1" ht="12.75" r="779" s="24" spans="1:27"/>
    <row customHeight="1" ht="12.75" r="780" s="24" spans="1:27"/>
    <row customHeight="1" ht="12.75" r="781" s="24" spans="1:27"/>
    <row customHeight="1" ht="12.75" r="782" s="24" spans="1:27"/>
    <row customHeight="1" ht="12.75" r="783" s="24" spans="1:27"/>
    <row customHeight="1" ht="12.75" r="784" s="24" spans="1:27"/>
    <row customHeight="1" ht="12.75" r="785" s="24" spans="1:27"/>
    <row customHeight="1" ht="12.75" r="786" s="24" spans="1:27"/>
    <row customHeight="1" ht="12.75" r="787" s="24" spans="1:27"/>
    <row customHeight="1" ht="12.75" r="788" s="24" spans="1:27"/>
    <row customHeight="1" ht="12.75" r="789" s="24" spans="1:27"/>
    <row customHeight="1" ht="12.75" r="790" s="24" spans="1:27"/>
    <row customHeight="1" ht="12.75" r="791" s="24" spans="1:27"/>
    <row customHeight="1" ht="12.75" r="792" s="24" spans="1:27"/>
    <row customHeight="1" ht="12.75" r="793" s="24" spans="1:27"/>
    <row customHeight="1" ht="12.75" r="794" s="24" spans="1:27"/>
    <row customHeight="1" ht="12.75" r="795" s="24" spans="1:27"/>
    <row customHeight="1" ht="12.75" r="796" s="24" spans="1:27"/>
    <row customHeight="1" ht="12.75" r="797" s="24" spans="1:27"/>
    <row customHeight="1" ht="12.75" r="798" s="24" spans="1:27"/>
    <row customHeight="1" ht="12.75" r="799" s="24" spans="1:27"/>
    <row customHeight="1" ht="12.75" r="800" s="24" spans="1:27"/>
    <row customHeight="1" ht="12.75" r="801" s="24" spans="1:27"/>
    <row customHeight="1" ht="12.75" r="802" s="24" spans="1:27"/>
    <row customHeight="1" ht="12.75" r="803" s="24" spans="1:27"/>
    <row customHeight="1" ht="12.75" r="804" s="24" spans="1:27"/>
    <row customHeight="1" ht="12.75" r="805" s="24" spans="1:27"/>
    <row customHeight="1" ht="12.75" r="806" s="24" spans="1:27"/>
    <row customHeight="1" ht="12.75" r="807" s="24" spans="1:27"/>
    <row customHeight="1" ht="12.75" r="808" s="24" spans="1:27"/>
    <row customHeight="1" ht="12.75" r="809" s="24" spans="1:27"/>
    <row customHeight="1" ht="12.75" r="810" s="24" spans="1:27"/>
    <row customHeight="1" ht="12.75" r="811" s="24" spans="1:27"/>
    <row customHeight="1" ht="12.75" r="812" s="24" spans="1:27"/>
    <row customHeight="1" ht="12.75" r="813" s="24" spans="1:27"/>
    <row customHeight="1" ht="12.75" r="814" s="24" spans="1:27"/>
    <row customHeight="1" ht="12.75" r="815" s="24" spans="1:27"/>
    <row customHeight="1" ht="12.75" r="816" s="24" spans="1:27"/>
    <row customHeight="1" ht="12.75" r="817" s="24" spans="1:27"/>
    <row customHeight="1" ht="12.75" r="818" s="24" spans="1:27"/>
    <row customHeight="1" ht="12.75" r="819" s="24" spans="1:27"/>
    <row customHeight="1" ht="12.75" r="820" s="24" spans="1:27"/>
    <row customHeight="1" ht="12.75" r="821" s="24" spans="1:27"/>
    <row customHeight="1" ht="12.75" r="822" s="24" spans="1:27"/>
    <row customHeight="1" ht="12.75" r="823" s="24" spans="1:27"/>
    <row customHeight="1" ht="12.75" r="824" s="24" spans="1:27"/>
    <row customHeight="1" ht="12.75" r="825" s="24" spans="1:27"/>
    <row customHeight="1" ht="12.75" r="826" s="24" spans="1:27"/>
    <row customHeight="1" ht="12.75" r="827" s="24" spans="1:27"/>
    <row customHeight="1" ht="12.75" r="828" s="24" spans="1:27"/>
    <row customHeight="1" ht="12.75" r="829" s="24" spans="1:27"/>
    <row customHeight="1" ht="12.75" r="830" s="24" spans="1:27"/>
    <row customHeight="1" ht="12.75" r="831" s="24" spans="1:27"/>
    <row customHeight="1" ht="12.75" r="832" s="24" spans="1:27"/>
    <row customHeight="1" ht="12.75" r="833" s="24" spans="1:27"/>
    <row customHeight="1" ht="12.75" r="834" s="24" spans="1:27"/>
    <row customHeight="1" ht="12.75" r="835" s="24" spans="1:27"/>
    <row customHeight="1" ht="12.75" r="836" s="24" spans="1:27"/>
    <row customHeight="1" ht="12.75" r="837" s="24" spans="1:27"/>
    <row customHeight="1" ht="12.75" r="838" s="24" spans="1:27"/>
    <row customHeight="1" ht="12.75" r="839" s="24" spans="1:27"/>
    <row customHeight="1" ht="12.75" r="840" s="24" spans="1:27"/>
    <row customHeight="1" ht="12.75" r="841" s="24" spans="1:27"/>
    <row customHeight="1" ht="12.75" r="842" s="24" spans="1:27"/>
    <row customHeight="1" ht="12.75" r="843" s="24" spans="1:27"/>
    <row customHeight="1" ht="12.75" r="844" s="24" spans="1:27"/>
    <row customHeight="1" ht="12.75" r="845" s="24" spans="1:27"/>
    <row customHeight="1" ht="12.75" r="846" s="24" spans="1:27"/>
    <row customHeight="1" ht="12.75" r="847" s="24" spans="1:27"/>
    <row customHeight="1" ht="12.75" r="848" s="24" spans="1:27"/>
    <row customHeight="1" ht="12.75" r="849" s="24" spans="1:27"/>
    <row customHeight="1" ht="12.75" r="850" s="24" spans="1:27"/>
    <row customHeight="1" ht="12.75" r="851" s="24" spans="1:27"/>
    <row customHeight="1" ht="12.75" r="852" s="24" spans="1:27"/>
    <row customHeight="1" ht="12.75" r="853" s="24" spans="1:27"/>
    <row customHeight="1" ht="12.75" r="854" s="24" spans="1:27"/>
    <row customHeight="1" ht="12.75" r="855" s="24" spans="1:27"/>
    <row customHeight="1" ht="12.75" r="856" s="24" spans="1:27"/>
    <row customHeight="1" ht="12.75" r="857" s="24" spans="1:27"/>
    <row customHeight="1" ht="12.75" r="858" s="24" spans="1:27"/>
    <row customHeight="1" ht="12.75" r="859" s="24" spans="1:27"/>
    <row customHeight="1" ht="12.75" r="860" s="24" spans="1:27"/>
    <row customHeight="1" ht="12.75" r="861" s="24" spans="1:27"/>
    <row customHeight="1" ht="12.75" r="862" s="24" spans="1:27"/>
    <row customHeight="1" ht="12.75" r="863" s="24" spans="1:27"/>
    <row customHeight="1" ht="12.75" r="864" s="24" spans="1:27"/>
    <row customHeight="1" ht="12.75" r="865" s="24" spans="1:27"/>
    <row customHeight="1" ht="12.75" r="866" s="24" spans="1:27"/>
    <row customHeight="1" ht="12.75" r="867" s="24" spans="1:27"/>
    <row customHeight="1" ht="12.75" r="868" s="24" spans="1:27"/>
    <row customHeight="1" ht="12.75" r="869" s="24" spans="1:27"/>
    <row customHeight="1" ht="12.75" r="870" s="24" spans="1:27"/>
    <row customHeight="1" ht="12.75" r="871" s="24" spans="1:27"/>
    <row customHeight="1" ht="12.75" r="872" s="24" spans="1:27"/>
    <row customHeight="1" ht="12.75" r="873" s="24" spans="1:27"/>
    <row customHeight="1" ht="12.75" r="874" s="24" spans="1:27"/>
    <row customHeight="1" ht="12.75" r="875" s="24" spans="1:27"/>
    <row customHeight="1" ht="12.75" r="876" s="24" spans="1:27"/>
    <row customHeight="1" ht="12.75" r="877" s="24" spans="1:27"/>
    <row customHeight="1" ht="12.75" r="878" s="24" spans="1:27"/>
    <row customHeight="1" ht="12.75" r="879" s="24" spans="1:27"/>
    <row customHeight="1" ht="12.75" r="880" s="24" spans="1:27"/>
    <row customHeight="1" ht="12.75" r="881" s="24" spans="1:27"/>
    <row customHeight="1" ht="12.75" r="882" s="24" spans="1:27"/>
    <row customHeight="1" ht="12.75" r="883" s="24" spans="1:27"/>
    <row customHeight="1" ht="12.75" r="884" s="24" spans="1:27"/>
    <row customHeight="1" ht="12.75" r="885" s="24" spans="1:27"/>
    <row customHeight="1" ht="12.75" r="886" s="24" spans="1:27"/>
    <row customHeight="1" ht="12.75" r="887" s="24" spans="1:27"/>
    <row customHeight="1" ht="12.75" r="888" s="24" spans="1:27"/>
    <row customHeight="1" ht="12.75" r="889" s="24" spans="1:27"/>
    <row customHeight="1" ht="12.75" r="890" s="24" spans="1:27"/>
    <row customHeight="1" ht="12.75" r="891" s="24" spans="1:27"/>
    <row customHeight="1" ht="12.75" r="892" s="24" spans="1:27"/>
    <row customHeight="1" ht="12.75" r="893" s="24" spans="1:27"/>
    <row customHeight="1" ht="12.75" r="894" s="24" spans="1:27"/>
    <row customHeight="1" ht="12.75" r="895" s="24" spans="1:27"/>
    <row customHeight="1" ht="12.75" r="896" s="24" spans="1:27"/>
    <row customHeight="1" ht="12.75" r="897" s="24" spans="1:27"/>
    <row customHeight="1" ht="12.75" r="898" s="24" spans="1:27"/>
    <row customHeight="1" ht="12.75" r="899" s="24" spans="1:27"/>
    <row customHeight="1" ht="12.75" r="900" s="24" spans="1:27"/>
    <row customHeight="1" ht="12.75" r="901" s="24" spans="1:27"/>
    <row customHeight="1" ht="12.75" r="902" s="24" spans="1:27"/>
    <row customHeight="1" ht="12.75" r="903" s="24" spans="1:27"/>
    <row customHeight="1" ht="12.75" r="904" s="24" spans="1:27"/>
    <row customHeight="1" ht="12.75" r="905" s="24" spans="1:27"/>
    <row customHeight="1" ht="12.75" r="906" s="24" spans="1:27"/>
    <row customHeight="1" ht="12.75" r="907" s="24" spans="1:27"/>
    <row customHeight="1" ht="12.75" r="908" s="24" spans="1:27"/>
    <row customHeight="1" ht="12.75" r="909" s="24" spans="1:27"/>
    <row customHeight="1" ht="12.75" r="910" s="24" spans="1:27"/>
    <row customHeight="1" ht="12.75" r="911" s="24" spans="1:27"/>
    <row customHeight="1" ht="12.75" r="912" s="24" spans="1:27"/>
    <row customHeight="1" ht="12.75" r="913" s="24" spans="1:27"/>
    <row customHeight="1" ht="12.75" r="914" s="24" spans="1:27"/>
    <row customHeight="1" ht="12.75" r="915" s="24" spans="1:27"/>
    <row customHeight="1" ht="12.75" r="916" s="24" spans="1:27"/>
    <row customHeight="1" ht="12.75" r="917" s="24" spans="1:27"/>
    <row customHeight="1" ht="12.75" r="918" s="24" spans="1:27"/>
    <row customHeight="1" ht="12.75" r="919" s="24" spans="1:27"/>
    <row customHeight="1" ht="12.75" r="920" s="24" spans="1:27"/>
    <row customHeight="1" ht="12.75" r="921" s="24" spans="1:27"/>
    <row customHeight="1" ht="12.75" r="922" s="24" spans="1:27"/>
    <row customHeight="1" ht="12.75" r="923" s="24" spans="1:27"/>
    <row customHeight="1" ht="12.75" r="924" s="24" spans="1:27"/>
    <row customHeight="1" ht="12.75" r="925" s="24" spans="1:27"/>
    <row customHeight="1" ht="12.75" r="926" s="24" spans="1:27"/>
    <row customHeight="1" ht="12.75" r="927" s="24" spans="1:27"/>
    <row customHeight="1" ht="12.75" r="928" s="24" spans="1:27"/>
    <row customHeight="1" ht="12.75" r="929" s="24" spans="1:27"/>
    <row customHeight="1" ht="12.75" r="930" s="24" spans="1:27"/>
    <row customHeight="1" ht="12.75" r="931" s="24" spans="1:27"/>
    <row customHeight="1" ht="12.75" r="932" s="24" spans="1:27"/>
    <row customHeight="1" ht="12.75" r="933" s="24" spans="1:27"/>
    <row customHeight="1" ht="12.75" r="934" s="24" spans="1:27"/>
    <row customHeight="1" ht="12.75" r="935" s="24" spans="1:27"/>
    <row customHeight="1" ht="12.75" r="936" s="24" spans="1:27"/>
    <row customHeight="1" ht="12.75" r="937" s="24" spans="1:27"/>
    <row customHeight="1" ht="12.75" r="938" s="24" spans="1:27"/>
    <row customHeight="1" ht="12.75" r="939" s="24" spans="1:27"/>
    <row customHeight="1" ht="12.75" r="940" s="24" spans="1:27"/>
    <row customHeight="1" ht="12.75" r="941" s="24" spans="1:27"/>
    <row customHeight="1" ht="12.75" r="942" s="24" spans="1:27"/>
    <row customHeight="1" ht="12.75" r="943" s="24" spans="1:27"/>
    <row customHeight="1" ht="12.75" r="944" s="24" spans="1:27"/>
    <row customHeight="1" ht="12.75" r="945" s="24" spans="1:27"/>
    <row customHeight="1" ht="12.75" r="946" s="24" spans="1:27"/>
    <row customHeight="1" ht="12.75" r="947" s="24" spans="1:27"/>
    <row customHeight="1" ht="12.75" r="948" s="24" spans="1:27"/>
    <row customHeight="1" ht="12.75" r="949" s="24" spans="1:27"/>
    <row customHeight="1" ht="12.75" r="950" s="24" spans="1:27"/>
    <row customHeight="1" ht="12.75" r="951" s="24" spans="1:27"/>
    <row customHeight="1" ht="12.75" r="952" s="24" spans="1:27"/>
    <row customHeight="1" ht="12.75" r="953" s="24" spans="1:27"/>
    <row customHeight="1" ht="12.75" r="954" s="24" spans="1:27"/>
    <row customHeight="1" ht="12.75" r="955" s="24" spans="1:27"/>
    <row customHeight="1" ht="12.75" r="956" s="24" spans="1:27"/>
    <row customHeight="1" ht="12.75" r="957" s="24" spans="1:27"/>
    <row customHeight="1" ht="12.75" r="958" s="24" spans="1:27"/>
    <row customHeight="1" ht="12.75" r="959" s="24" spans="1:27"/>
    <row customHeight="1" ht="12.75" r="960" s="24" spans="1:27"/>
    <row customHeight="1" ht="12.75" r="961" s="24" spans="1:27"/>
    <row customHeight="1" ht="12.75" r="962" s="24" spans="1:27"/>
    <row customHeight="1" ht="12.75" r="963" s="24" spans="1:27"/>
    <row customHeight="1" ht="12.75" r="964" s="24" spans="1:27"/>
    <row customHeight="1" ht="12.75" r="965" s="24" spans="1:27"/>
    <row customHeight="1" ht="12.75" r="966" s="24" spans="1:27"/>
    <row customHeight="1" ht="12.75" r="967" s="24" spans="1:27"/>
    <row customHeight="1" ht="12.75" r="968" s="24" spans="1:27"/>
    <row customHeight="1" ht="12.75" r="969" s="24" spans="1:27"/>
    <row customHeight="1" ht="12.75" r="970" s="24" spans="1:27"/>
    <row customHeight="1" ht="12.75" r="971" s="24" spans="1:27"/>
    <row customHeight="1" ht="12.75" r="972" s="24" spans="1:27"/>
    <row customHeight="1" ht="12.75" r="973" s="24" spans="1:27"/>
    <row customHeight="1" ht="12.75" r="974" s="24" spans="1:27"/>
    <row customHeight="1" ht="12.75" r="975" s="24" spans="1:27"/>
    <row customHeight="1" ht="12.75" r="976" s="24" spans="1:27"/>
    <row customHeight="1" ht="12.75" r="977" s="24" spans="1:27"/>
    <row customHeight="1" ht="12.75" r="978" s="24" spans="1:27"/>
    <row customHeight="1" ht="12.75" r="979" s="24" spans="1:27"/>
    <row customHeight="1" ht="12.75" r="980" s="24" spans="1:27"/>
    <row customHeight="1" ht="12.75" r="981" s="24" spans="1:27"/>
    <row customHeight="1" ht="12.75" r="982" s="24" spans="1:27"/>
    <row customHeight="1" ht="12.75" r="983" s="24" spans="1:27"/>
    <row customHeight="1" ht="12.75" r="984" s="24" spans="1:27"/>
  </sheetData>
  <autoFilter ref="A1:AA6"/>
  <conditionalFormatting sqref="D1">
    <cfRule dxfId="11" priority="24" type="expression">
      <formula>AND(COUNTIF($D$1,D1)&gt;1,NOT(ISBLANK(D1)))</formula>
    </cfRule>
  </conditionalFormatting>
  <conditionalFormatting sqref="M1">
    <cfRule dxfId="10" priority="25" type="expression">
      <formula>AND(TODAY()-ROUNDDOWN(M1,0)&gt;=(WEEKDAY(TODAY())),TODAY()-ROUNDDOWN(M1,0)&lt;(WEEKDAY(TODAY())+7))</formula>
    </cfRule>
  </conditionalFormatting>
  <conditionalFormatting sqref="M2:M12">
    <cfRule dxfId="21" operator="lessThan" priority="28" type="cellIs">
      <formula>42979</formula>
    </cfRule>
  </conditionalFormatting>
  <conditionalFormatting sqref="O2:X2">
    <cfRule dxfId="9" operator="equal" priority="10" type="cellIs">
      <formula>1</formula>
    </cfRule>
  </conditionalFormatting>
  <conditionalFormatting sqref="O3:O11">
    <cfRule dxfId="9" operator="equal" priority="8" type="cellIs">
      <formula>1</formula>
    </cfRule>
  </conditionalFormatting>
  <conditionalFormatting sqref="P3:X11">
    <cfRule dxfId="9" operator="equal" priority="7" type="cellIs">
      <formula>1</formula>
    </cfRule>
  </conditionalFormatting>
  <conditionalFormatting sqref="O12">
    <cfRule dxfId="9" operator="equal" priority="2" type="cellIs">
      <formula>1</formula>
    </cfRule>
  </conditionalFormatting>
  <conditionalFormatting sqref="P12:X12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tabColor rgb="FFC6D9F0"/>
    <outlinePr summaryBelow="0" summaryRight="0"/>
    <pageSetUpPr/>
  </sheetPr>
  <dimension ref="A1:X17"/>
  <sheetViews>
    <sheetView topLeftCell="C1" workbookViewId="0" zoomScale="70" zoomScaleNormal="70">
      <selection activeCell="X7" sqref="X7"/>
    </sheetView>
  </sheetViews>
  <sheetFormatPr baseColWidth="8" customHeight="1" defaultColWidth="14.42578125" defaultRowHeight="15" outlineLevelCol="0"/>
  <cols>
    <col customWidth="1" max="1" min="1" style="24" width="3.42578125"/>
    <col customWidth="1" max="2" min="2" style="24" width="8.7109375"/>
    <col customWidth="1" max="3" min="3" style="24" width="26"/>
    <col customWidth="1" max="4" min="4" style="24" width="47.7109375"/>
    <col customWidth="1" max="23" min="5" style="24" width="8.7109375"/>
    <col customWidth="1" max="24" min="24" style="24" width="27"/>
    <col customWidth="1" max="27" min="25" style="24" width="8.7109375"/>
  </cols>
  <sheetData>
    <row customHeight="1" ht="62.25" r="1" s="24" spans="1:24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327</v>
      </c>
      <c r="P1" s="28" t="s">
        <v>330</v>
      </c>
      <c r="Q1" s="28" t="s">
        <v>331</v>
      </c>
      <c r="R1" s="28" t="s">
        <v>332</v>
      </c>
      <c r="S1" s="28" t="s">
        <v>371</v>
      </c>
      <c r="T1" s="28" t="s">
        <v>372</v>
      </c>
      <c r="U1" s="28" t="s">
        <v>329</v>
      </c>
      <c r="V1" s="28" t="s">
        <v>51</v>
      </c>
      <c r="W1" s="29" t="s">
        <v>5</v>
      </c>
      <c r="X1" s="28" t="s">
        <v>52</v>
      </c>
    </row>
    <row customHeight="1" ht="12.75" r="2" s="24" spans="1:24">
      <c r="A2" s="7" t="n">
        <v>1</v>
      </c>
      <c r="B2" s="110" t="s">
        <v>53</v>
      </c>
      <c r="C2" s="8" t="s">
        <v>16</v>
      </c>
      <c r="D2" s="203" t="s">
        <v>423</v>
      </c>
      <c r="E2" s="148">
        <f>NETWORKDAYS(Итого!C$2,Отчёт!C$2,Итого!C$3:C$5)</f>
        <v/>
      </c>
      <c r="F2" s="46">
        <f>1/3</f>
        <v/>
      </c>
      <c r="G2" s="45" t="n">
        <v>1</v>
      </c>
      <c r="H2" s="47">
        <f>F2*G2</f>
        <v/>
      </c>
      <c r="I2" s="61" t="n">
        <v>6</v>
      </c>
      <c r="J2" s="49">
        <f>E2*H2</f>
        <v/>
      </c>
      <c r="K2" s="50" t="n">
        <v>132</v>
      </c>
      <c r="L2" s="51">
        <f>K2*J2</f>
        <v/>
      </c>
      <c r="M2" s="256" t="n">
        <v>43241</v>
      </c>
      <c r="N2" s="114" t="n">
        <v>7</v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202" t="n">
        <v>1</v>
      </c>
      <c r="V2" s="104">
        <f>COUNTIF(O2:U2,"=1")</f>
        <v/>
      </c>
      <c r="W2" s="115">
        <f>V2/N2</f>
        <v/>
      </c>
      <c r="X2" s="113" t="s">
        <v>340</v>
      </c>
    </row>
    <row customHeight="1" ht="12.75" r="3" s="24" spans="1:24">
      <c r="A3" t="n">
        <v>2</v>
      </c>
      <c r="B3" s="110" t="s">
        <v>53</v>
      </c>
      <c r="C3" s="8" t="s">
        <v>16</v>
      </c>
      <c r="D3" s="205" t="s">
        <v>424</v>
      </c>
      <c r="E3" s="148">
        <f>NETWORKDAYS(Итого!C$2,Отчёт!C$2,Итого!C$3:C$5)</f>
        <v/>
      </c>
      <c r="F3" s="46">
        <f>1/3</f>
        <v/>
      </c>
      <c r="G3" s="45" t="n">
        <v>1</v>
      </c>
      <c r="H3" s="47">
        <f>F3*G3</f>
        <v/>
      </c>
      <c r="I3" s="61" t="n">
        <v>6</v>
      </c>
      <c r="J3" s="49">
        <f>E3*H3</f>
        <v/>
      </c>
      <c r="K3" s="50" t="n">
        <v>132</v>
      </c>
      <c r="L3" s="51">
        <f>K3*J3</f>
        <v/>
      </c>
      <c r="M3" s="256" t="n">
        <v>43241</v>
      </c>
      <c r="N3" s="114" t="n">
        <v>7</v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202" t="n">
        <v>1</v>
      </c>
      <c r="V3" s="104">
        <f>COUNTIF(O3:U3,"=1")</f>
        <v/>
      </c>
      <c r="W3" s="115">
        <f>V3/N3</f>
        <v/>
      </c>
      <c r="X3" s="113" t="n"/>
    </row>
    <row customHeight="1" ht="12.75" r="4" s="24" spans="1:24">
      <c r="A4" s="7" t="n">
        <v>3</v>
      </c>
      <c r="B4" s="110" t="s">
        <v>53</v>
      </c>
      <c r="C4" s="8" t="s">
        <v>16</v>
      </c>
      <c r="D4" s="205" t="s">
        <v>425</v>
      </c>
      <c r="E4" s="148">
        <f>NETWORKDAYS(Итого!C$2,Отчёт!C$2,Итого!C$3:C$5)</f>
        <v/>
      </c>
      <c r="F4" s="46">
        <f>1/3</f>
        <v/>
      </c>
      <c r="G4" s="45" t="n">
        <v>1</v>
      </c>
      <c r="H4" s="47">
        <f>F4*G4</f>
        <v/>
      </c>
      <c r="I4" s="61" t="n">
        <v>6</v>
      </c>
      <c r="J4" s="49">
        <f>E4*H4</f>
        <v/>
      </c>
      <c r="K4" s="50" t="n">
        <v>132</v>
      </c>
      <c r="L4" s="51">
        <f>K4*J4</f>
        <v/>
      </c>
      <c r="M4" s="256" t="n">
        <v>43241</v>
      </c>
      <c r="N4" s="114" t="n">
        <v>5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0</v>
      </c>
      <c r="T4" s="137" t="n">
        <v>0</v>
      </c>
      <c r="U4" s="202" t="n">
        <v>1</v>
      </c>
      <c r="V4" s="104">
        <f>COUNTIF(O4:U4,"=1")</f>
        <v/>
      </c>
      <c r="W4" s="115">
        <f>V4/N4</f>
        <v/>
      </c>
      <c r="X4" s="113" t="s">
        <v>352</v>
      </c>
    </row>
    <row customHeight="1" ht="12.75" r="5" s="24" spans="1:24">
      <c r="A5" s="7" t="n">
        <v>5</v>
      </c>
      <c r="B5" s="110" t="s">
        <v>53</v>
      </c>
      <c r="C5" s="8" t="s">
        <v>16</v>
      </c>
      <c r="D5" s="205" t="s">
        <v>426</v>
      </c>
      <c r="E5" s="148">
        <f>NETWORKDAYS(Итого!C$2,Отчёт!C$2,Итого!C$3:C$5)</f>
        <v/>
      </c>
      <c r="F5" s="46">
        <f>1/3</f>
        <v/>
      </c>
      <c r="G5" s="45" t="n">
        <v>1</v>
      </c>
      <c r="H5" s="47">
        <f>F5*G5</f>
        <v/>
      </c>
      <c r="I5" s="61" t="n">
        <v>6</v>
      </c>
      <c r="J5" s="49">
        <f>E5*H5</f>
        <v/>
      </c>
      <c r="K5" s="50" t="n">
        <v>132</v>
      </c>
      <c r="L5" s="51">
        <f>K5*J5</f>
        <v/>
      </c>
      <c r="M5" s="256" t="n">
        <v>43241</v>
      </c>
      <c r="N5" s="114" t="n">
        <v>4</v>
      </c>
      <c r="O5" s="137" t="n">
        <v>1</v>
      </c>
      <c r="P5" s="137" t="n">
        <v>0</v>
      </c>
      <c r="Q5" s="137" t="n">
        <v>1</v>
      </c>
      <c r="R5" s="137" t="n">
        <v>1</v>
      </c>
      <c r="S5" s="137" t="n">
        <v>0</v>
      </c>
      <c r="T5" s="137" t="n">
        <v>0</v>
      </c>
      <c r="U5" s="202" t="n">
        <v>0</v>
      </c>
      <c r="V5" s="104">
        <f>COUNTIF(O5:U5,"=1")</f>
        <v/>
      </c>
      <c r="W5" s="115">
        <f>V5/N5</f>
        <v/>
      </c>
      <c r="X5" s="113" t="s">
        <v>340</v>
      </c>
    </row>
    <row customHeight="1" ht="12.75" r="6" s="24" spans="1:24">
      <c r="A6" t="n">
        <v>6</v>
      </c>
      <c r="B6" s="110" t="s">
        <v>53</v>
      </c>
      <c r="C6" s="8" t="s">
        <v>16</v>
      </c>
      <c r="D6" s="205" t="s">
        <v>427</v>
      </c>
      <c r="E6" s="148">
        <f>NETWORKDAYS(Итого!C$2,Отчёт!C$2,Итого!C$3:C$5)</f>
        <v/>
      </c>
      <c r="F6" s="46">
        <f>1/3</f>
        <v/>
      </c>
      <c r="G6" s="45" t="n">
        <v>1</v>
      </c>
      <c r="H6" s="47">
        <f>F6*G6</f>
        <v/>
      </c>
      <c r="I6" s="61" t="n">
        <v>6</v>
      </c>
      <c r="J6" s="49">
        <f>E6*H6</f>
        <v/>
      </c>
      <c r="K6" s="50" t="n">
        <v>132</v>
      </c>
      <c r="L6" s="51">
        <f>K6*J6</f>
        <v/>
      </c>
      <c r="M6" s="256" t="n">
        <v>43241</v>
      </c>
      <c r="N6" s="114" t="n">
        <v>4</v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0</v>
      </c>
      <c r="T6" s="137" t="n">
        <v>0</v>
      </c>
      <c r="U6" s="202" t="n">
        <v>0</v>
      </c>
      <c r="V6" s="104">
        <f>COUNTIF(O6:U6,"=1")</f>
        <v/>
      </c>
      <c r="W6" s="115">
        <f>V6/N6</f>
        <v/>
      </c>
      <c r="X6" s="113" t="s">
        <v>340</v>
      </c>
    </row>
    <row customHeight="1" ht="12.75" r="7" s="24" spans="1:24">
      <c r="A7" s="7" t="n">
        <v>7</v>
      </c>
      <c r="B7" s="110" t="s">
        <v>53</v>
      </c>
      <c r="C7" s="8" t="s">
        <v>16</v>
      </c>
      <c r="D7" s="205" t="s">
        <v>428</v>
      </c>
      <c r="E7" s="148">
        <f>NETWORKDAYS(Итого!C$2,Отчёт!C$2,Итого!C$3:C$5)</f>
        <v/>
      </c>
      <c r="F7" s="46">
        <f>1/3</f>
        <v/>
      </c>
      <c r="G7" s="45" t="n">
        <v>1</v>
      </c>
      <c r="H7" s="47">
        <f>F7*G7</f>
        <v/>
      </c>
      <c r="I7" s="61" t="n">
        <v>6</v>
      </c>
      <c r="J7" s="49">
        <f>E7*H7</f>
        <v/>
      </c>
      <c r="K7" s="50" t="n">
        <v>132</v>
      </c>
      <c r="L7" s="51">
        <f>K7*J7</f>
        <v/>
      </c>
      <c r="M7" s="256" t="n">
        <v>43241</v>
      </c>
      <c r="N7" s="114" t="n">
        <v>5</v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0</v>
      </c>
      <c r="T7" s="137" t="n">
        <v>0</v>
      </c>
      <c r="U7" s="202" t="n">
        <v>1</v>
      </c>
      <c r="V7" s="104">
        <f>COUNTIF(O7:U7,"=1")</f>
        <v/>
      </c>
      <c r="W7" s="115">
        <f>V7/N7</f>
        <v/>
      </c>
      <c r="X7" s="113" t="n"/>
    </row>
    <row customHeight="1" ht="12.75" r="8" s="24" spans="1:24">
      <c r="A8" t="n">
        <v>8</v>
      </c>
      <c r="B8" s="110" t="s">
        <v>53</v>
      </c>
      <c r="C8" s="8" t="s">
        <v>16</v>
      </c>
      <c r="D8" s="205" t="s">
        <v>429</v>
      </c>
      <c r="E8" s="148">
        <f>NETWORKDAYS(Итого!C$2,Отчёт!C$2,Итого!C$3:C$5)</f>
        <v/>
      </c>
      <c r="F8" s="46">
        <f>1/3</f>
        <v/>
      </c>
      <c r="G8" s="45" t="n">
        <v>1</v>
      </c>
      <c r="H8" s="47">
        <f>F8*G8</f>
        <v/>
      </c>
      <c r="I8" s="61" t="n">
        <v>6</v>
      </c>
      <c r="J8" s="49">
        <f>E8*H8</f>
        <v/>
      </c>
      <c r="K8" s="50" t="n">
        <v>132</v>
      </c>
      <c r="L8" s="51">
        <f>K8*J8</f>
        <v/>
      </c>
      <c r="M8" s="256" t="n">
        <v>43241</v>
      </c>
      <c r="N8" s="114" t="n">
        <v>5</v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0</v>
      </c>
      <c r="T8" s="137" t="n">
        <v>0</v>
      </c>
      <c r="U8" s="202" t="n">
        <v>1</v>
      </c>
      <c r="V8" s="104">
        <f>COUNTIF(O8:U8,"=1")</f>
        <v/>
      </c>
      <c r="W8" s="115">
        <f>V8/N8</f>
        <v/>
      </c>
      <c r="X8" s="113" t="s">
        <v>340</v>
      </c>
    </row>
    <row customHeight="1" ht="12.75" r="9" s="24" spans="1:24">
      <c r="A9" s="7" t="n">
        <v>9</v>
      </c>
      <c r="B9" s="110" t="s">
        <v>53</v>
      </c>
      <c r="C9" s="8" t="s">
        <v>16</v>
      </c>
      <c r="D9" s="205" t="s">
        <v>430</v>
      </c>
      <c r="E9" s="148">
        <f>NETWORKDAYS(Итого!C$2,Отчёт!C$2,Итого!C$3:C$5)</f>
        <v/>
      </c>
      <c r="F9" s="46">
        <f>1/3</f>
        <v/>
      </c>
      <c r="G9" s="45" t="n">
        <v>1</v>
      </c>
      <c r="H9" s="47">
        <f>F9*G9</f>
        <v/>
      </c>
      <c r="I9" s="61" t="n">
        <v>6</v>
      </c>
      <c r="J9" s="49">
        <f>E9*H9</f>
        <v/>
      </c>
      <c r="K9" s="50" t="n">
        <v>132</v>
      </c>
      <c r="L9" s="51">
        <f>K9*J9</f>
        <v/>
      </c>
      <c r="M9" s="256" t="n">
        <v>43241</v>
      </c>
      <c r="N9" s="114" t="n">
        <v>5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0</v>
      </c>
      <c r="T9" s="137" t="n">
        <v>0</v>
      </c>
      <c r="U9" s="202" t="n">
        <v>1</v>
      </c>
      <c r="V9" s="104">
        <f>COUNTIF(O9:U9,"=1")</f>
        <v/>
      </c>
      <c r="W9" s="115">
        <f>V9/N9</f>
        <v/>
      </c>
      <c r="X9" s="113" t="s">
        <v>340</v>
      </c>
    </row>
    <row customHeight="1" ht="12.75" r="10" s="24" spans="1:24">
      <c r="A10" t="n">
        <v>10</v>
      </c>
      <c r="B10" s="110" t="s">
        <v>53</v>
      </c>
      <c r="C10" s="8" t="s">
        <v>16</v>
      </c>
      <c r="D10" s="205" t="s">
        <v>431</v>
      </c>
      <c r="E10" s="148">
        <f>NETWORKDAYS(Итого!C$2,Отчёт!C$2,Итого!C$3:C$5)</f>
        <v/>
      </c>
      <c r="F10" s="46">
        <f>1/3</f>
        <v/>
      </c>
      <c r="G10" s="45" t="n">
        <v>1</v>
      </c>
      <c r="H10" s="47">
        <f>F10*G10</f>
        <v/>
      </c>
      <c r="I10" s="61" t="n">
        <v>6</v>
      </c>
      <c r="J10" s="49">
        <f>E10*H10</f>
        <v/>
      </c>
      <c r="K10" s="50" t="n">
        <v>132</v>
      </c>
      <c r="L10" s="51">
        <f>K10*J10</f>
        <v/>
      </c>
      <c r="M10" s="256" t="n">
        <v>43241</v>
      </c>
      <c r="N10" s="114" t="n">
        <v>5</v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0</v>
      </c>
      <c r="T10" s="137" t="n">
        <v>0</v>
      </c>
      <c r="U10" s="202" t="n">
        <v>1</v>
      </c>
      <c r="V10" s="104">
        <f>COUNTIF(O10:U10,"=1")</f>
        <v/>
      </c>
      <c r="W10" s="115">
        <f>V10/N10</f>
        <v/>
      </c>
      <c r="X10" s="113" t="s">
        <v>340</v>
      </c>
    </row>
    <row customHeight="1" ht="12.75" r="11" s="24" spans="1:24">
      <c r="A11" s="7" t="n">
        <v>11</v>
      </c>
      <c r="B11" s="110" t="s">
        <v>53</v>
      </c>
      <c r="C11" s="8" t="s">
        <v>16</v>
      </c>
      <c r="D11" s="205" t="s">
        <v>432</v>
      </c>
      <c r="E11" s="148">
        <f>NETWORKDAYS(Итого!C$2,Отчёт!C$2,Итого!C$3:C$5)</f>
        <v/>
      </c>
      <c r="F11" s="46">
        <f>1/3</f>
        <v/>
      </c>
      <c r="G11" s="45" t="n">
        <v>1</v>
      </c>
      <c r="H11" s="47">
        <f>F11*G11</f>
        <v/>
      </c>
      <c r="I11" s="61" t="n">
        <v>6</v>
      </c>
      <c r="J11" s="49">
        <f>E11*H11</f>
        <v/>
      </c>
      <c r="K11" s="50" t="n">
        <v>132</v>
      </c>
      <c r="L11" s="51">
        <f>K11*J11</f>
        <v/>
      </c>
      <c r="M11" s="256" t="n">
        <v>43241</v>
      </c>
      <c r="N11" s="114" t="n">
        <v>5</v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0</v>
      </c>
      <c r="T11" s="137" t="n">
        <v>0</v>
      </c>
      <c r="U11" s="202" t="n">
        <v>1</v>
      </c>
      <c r="V11" s="104">
        <f>COUNTIF(O11:U11,"=1")</f>
        <v/>
      </c>
      <c r="W11" s="115">
        <f>V11/N11</f>
        <v/>
      </c>
      <c r="X11" s="113" t="s">
        <v>352</v>
      </c>
    </row>
    <row customHeight="1" ht="12.75" r="12" s="24" spans="1:24">
      <c r="A12" t="n">
        <v>12</v>
      </c>
      <c r="B12" s="110" t="s">
        <v>53</v>
      </c>
      <c r="C12" s="8" t="s">
        <v>16</v>
      </c>
      <c r="D12" s="205" t="s">
        <v>433</v>
      </c>
      <c r="E12" s="148">
        <f>NETWORKDAYS(Итого!C$2,Отчёт!C$2,Итого!C$3:C$5)</f>
        <v/>
      </c>
      <c r="F12" s="46">
        <f>1/3</f>
        <v/>
      </c>
      <c r="G12" s="45" t="n">
        <v>1</v>
      </c>
      <c r="H12" s="47">
        <f>F12*G12</f>
        <v/>
      </c>
      <c r="I12" s="61" t="n">
        <v>6</v>
      </c>
      <c r="J12" s="49">
        <f>E12*H12</f>
        <v/>
      </c>
      <c r="K12" s="50" t="n">
        <v>132</v>
      </c>
      <c r="L12" s="51">
        <f>K12*J12</f>
        <v/>
      </c>
      <c r="M12" s="256" t="n">
        <v>43241</v>
      </c>
      <c r="N12" s="114" t="n">
        <v>7</v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137" t="n">
        <v>1</v>
      </c>
      <c r="U12" s="202" t="n">
        <v>1</v>
      </c>
      <c r="V12" s="104">
        <f>COUNTIF(O12:U12,"=1")</f>
        <v/>
      </c>
      <c r="W12" s="115">
        <f>V12/N12</f>
        <v/>
      </c>
      <c r="X12" s="113" t="s">
        <v>340</v>
      </c>
    </row>
    <row customHeight="1" ht="12.75" r="13" s="24" spans="1:24">
      <c r="A13" s="7" t="n">
        <v>13</v>
      </c>
      <c r="B13" s="110" t="s">
        <v>53</v>
      </c>
      <c r="C13" s="8" t="s">
        <v>16</v>
      </c>
      <c r="D13" s="205" t="s">
        <v>434</v>
      </c>
      <c r="E13" s="148">
        <f>NETWORKDAYS(Итого!C$2,Отчёт!C$2,Итого!C$3:C$5)</f>
        <v/>
      </c>
      <c r="F13" s="46">
        <f>1/3</f>
        <v/>
      </c>
      <c r="G13" s="45" t="n">
        <v>1</v>
      </c>
      <c r="H13" s="47">
        <f>F13*G13</f>
        <v/>
      </c>
      <c r="I13" s="61" t="n">
        <v>6</v>
      </c>
      <c r="J13" s="49">
        <f>E13*H13</f>
        <v/>
      </c>
      <c r="K13" s="50" t="n">
        <v>132</v>
      </c>
      <c r="L13" s="51">
        <f>K13*J13</f>
        <v/>
      </c>
      <c r="M13" s="256" t="n">
        <v>43241</v>
      </c>
      <c r="N13" s="114" t="n">
        <v>7</v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137" t="n">
        <v>1</v>
      </c>
      <c r="U13" s="202" t="n">
        <v>0</v>
      </c>
      <c r="V13" s="104">
        <f>COUNTIF(O13:U13,"=1")</f>
        <v/>
      </c>
      <c r="W13" s="115">
        <f>V13/N13</f>
        <v/>
      </c>
      <c r="X13" s="113" t="n"/>
    </row>
    <row customHeight="1" ht="12.75" r="14" s="24" spans="1:24">
      <c r="A14" t="n">
        <v>14</v>
      </c>
      <c r="B14" s="110" t="s">
        <v>53</v>
      </c>
      <c r="C14" s="8" t="s">
        <v>16</v>
      </c>
      <c r="D14" s="205" t="s">
        <v>435</v>
      </c>
      <c r="E14" s="148">
        <f>NETWORKDAYS(Итого!C$2,Отчёт!C$2,Итого!C$3:C$5)</f>
        <v/>
      </c>
      <c r="F14" s="46">
        <f>1/3</f>
        <v/>
      </c>
      <c r="G14" s="45" t="n">
        <v>1</v>
      </c>
      <c r="H14" s="47">
        <f>F14*G14</f>
        <v/>
      </c>
      <c r="I14" s="61" t="n">
        <v>6</v>
      </c>
      <c r="J14" s="49">
        <f>E14*H14</f>
        <v/>
      </c>
      <c r="K14" s="50" t="n">
        <v>132</v>
      </c>
      <c r="L14" s="51">
        <f>K14*J14</f>
        <v/>
      </c>
      <c r="M14" s="256" t="n">
        <v>43241</v>
      </c>
      <c r="N14" s="114" t="n">
        <v>5</v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0</v>
      </c>
      <c r="T14" s="137" t="n">
        <v>0</v>
      </c>
      <c r="U14" s="202" t="n">
        <v>1</v>
      </c>
      <c r="V14" s="104">
        <f>COUNTIF(O14:U14,"=1")</f>
        <v/>
      </c>
      <c r="W14" s="115">
        <f>V14/N14</f>
        <v/>
      </c>
      <c r="X14" s="113" t="n"/>
    </row>
    <row customHeight="1" ht="12.75" r="15" s="24" spans="1:24">
      <c r="A15" s="7" t="n">
        <v>15</v>
      </c>
      <c r="B15" s="110" t="s">
        <v>53</v>
      </c>
      <c r="C15" s="8" t="s">
        <v>16</v>
      </c>
      <c r="D15" s="205" t="s">
        <v>436</v>
      </c>
      <c r="E15" s="148">
        <f>NETWORKDAYS(Итого!C$2,Отчёт!C$2,Итого!C$3:C$5)</f>
        <v/>
      </c>
      <c r="F15" s="46">
        <f>1/3</f>
        <v/>
      </c>
      <c r="G15" s="45" t="n">
        <v>1</v>
      </c>
      <c r="H15" s="47">
        <f>F15*G15</f>
        <v/>
      </c>
      <c r="I15" s="61" t="n">
        <v>6</v>
      </c>
      <c r="J15" s="49">
        <f>E15*H15</f>
        <v/>
      </c>
      <c r="K15" s="50" t="n">
        <v>132</v>
      </c>
      <c r="L15" s="51">
        <f>K15*J15</f>
        <v/>
      </c>
      <c r="M15" s="256" t="n">
        <v>43241</v>
      </c>
      <c r="N15" s="114" t="n">
        <v>5</v>
      </c>
      <c r="O15" s="137" t="n">
        <v>1</v>
      </c>
      <c r="P15" s="137" t="n">
        <v>1</v>
      </c>
      <c r="Q15" s="137" t="n">
        <v>1</v>
      </c>
      <c r="R15" s="137" t="n">
        <v>1</v>
      </c>
      <c r="S15" s="137" t="n">
        <v>0</v>
      </c>
      <c r="T15" s="137" t="n">
        <v>0</v>
      </c>
      <c r="U15" s="202" t="n">
        <v>1</v>
      </c>
      <c r="V15" s="104">
        <f>COUNTIF(O15:U15,"=1")</f>
        <v/>
      </c>
      <c r="W15" s="115">
        <f>V15/N15</f>
        <v/>
      </c>
      <c r="X15" s="113" t="s">
        <v>340</v>
      </c>
    </row>
    <row customHeight="1" ht="12.75" r="16" s="24" spans="1:24">
      <c r="A16" s="7" t="n">
        <v>17</v>
      </c>
      <c r="B16" s="110" t="s">
        <v>53</v>
      </c>
      <c r="C16" s="8" t="s">
        <v>16</v>
      </c>
      <c r="D16" s="205" t="s">
        <v>437</v>
      </c>
      <c r="E16" s="148">
        <f>NETWORKDAYS(Итого!C$2,Отчёт!C$2,Итого!C$3:C$5)</f>
        <v/>
      </c>
      <c r="F16" s="46">
        <f>1/3</f>
        <v/>
      </c>
      <c r="G16" s="45" t="n">
        <v>1</v>
      </c>
      <c r="H16" s="47">
        <f>F16*G16</f>
        <v/>
      </c>
      <c r="I16" s="61" t="n">
        <v>6</v>
      </c>
      <c r="J16" s="49">
        <f>E16*H16</f>
        <v/>
      </c>
      <c r="K16" s="50" t="n">
        <v>132</v>
      </c>
      <c r="L16" s="51">
        <f>K16*J16</f>
        <v/>
      </c>
      <c r="M16" s="256" t="n">
        <v>43241</v>
      </c>
      <c r="N16" s="114" t="n">
        <v>5</v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0</v>
      </c>
      <c r="T16" s="137" t="n">
        <v>0</v>
      </c>
      <c r="U16" s="202" t="n">
        <v>1</v>
      </c>
      <c r="V16" s="104">
        <f>COUNTIF(O16:U16,"=1")</f>
        <v/>
      </c>
      <c r="W16" s="115">
        <f>V16/N16</f>
        <v/>
      </c>
      <c r="X16" s="113" t="s">
        <v>340</v>
      </c>
    </row>
    <row customHeight="1" ht="12.75" r="17" s="24" spans="1:24" thickBot="1">
      <c r="A17" s="234" t="n">
        <v>19</v>
      </c>
      <c r="B17" s="110" t="s">
        <v>53</v>
      </c>
      <c r="C17" s="8" t="s">
        <v>16</v>
      </c>
      <c r="D17" s="206" t="s">
        <v>438</v>
      </c>
      <c r="E17" s="148">
        <f>NETWORKDAYS(Итого!C$2,Отчёт!C$2,Итого!C$3:C$5)</f>
        <v/>
      </c>
      <c r="F17" s="46">
        <f>1/3</f>
        <v/>
      </c>
      <c r="G17" s="45" t="n">
        <v>1</v>
      </c>
      <c r="H17" s="47">
        <f>F17*G17</f>
        <v/>
      </c>
      <c r="I17" s="61" t="n">
        <v>6</v>
      </c>
      <c r="J17" s="49">
        <f>E17*H17</f>
        <v/>
      </c>
      <c r="K17" s="50" t="n">
        <v>132</v>
      </c>
      <c r="L17" s="51">
        <f>K17*J17</f>
        <v/>
      </c>
      <c r="M17" s="256" t="n">
        <v>43241</v>
      </c>
      <c r="N17" s="114" t="n">
        <v>5</v>
      </c>
      <c r="O17" s="137" t="n">
        <v>1</v>
      </c>
      <c r="P17" s="137" t="n">
        <v>1</v>
      </c>
      <c r="Q17" s="137" t="n">
        <v>1</v>
      </c>
      <c r="R17" s="137" t="n">
        <v>1</v>
      </c>
      <c r="S17" s="137" t="n">
        <v>0</v>
      </c>
      <c r="T17" s="137" t="n">
        <v>0</v>
      </c>
      <c r="U17" s="202" t="n">
        <v>1</v>
      </c>
      <c r="V17" s="104">
        <f>COUNTIF(O17:U17,"=1")</f>
        <v/>
      </c>
      <c r="W17" s="115">
        <f>V17/N17</f>
        <v/>
      </c>
      <c r="X17" s="113" t="n"/>
    </row>
    <row customHeight="1" ht="12.75" r="18" s="24" spans="1:24"/>
    <row customHeight="1" ht="12.75" r="19" s="24" spans="1:24"/>
    <row customHeight="1" ht="12.75" r="20" s="24" spans="1:24"/>
    <row customHeight="1" ht="12.75" r="21" s="24" spans="1:24"/>
    <row customHeight="1" ht="12.75" r="22" s="24" spans="1:24"/>
    <row customHeight="1" ht="12.75" r="23" s="24" spans="1:24"/>
    <row customHeight="1" ht="12.75" r="24" s="24" spans="1:24"/>
    <row customHeight="1" ht="12.75" r="25" s="24" spans="1:24"/>
    <row customHeight="1" ht="12.75" r="26" s="24" spans="1:24"/>
    <row customHeight="1" ht="12.75" r="27" s="24" spans="1:24"/>
    <row customHeight="1" ht="12.75" r="28" s="24" spans="1:24"/>
    <row customHeight="1" ht="12.75" r="29" s="24" spans="1:24"/>
    <row customHeight="1" ht="12.75" r="30" s="24" spans="1:24"/>
    <row customHeight="1" ht="12.75" r="31" s="24" spans="1:24"/>
    <row customHeight="1" ht="12.75" r="32" s="24" spans="1:24"/>
    <row customHeight="1" ht="12.75" r="33" s="24" spans="1:24"/>
    <row customHeight="1" ht="12.75" r="34" s="24" spans="1:24"/>
    <row customHeight="1" ht="12.75" r="35" s="24" spans="1:24"/>
    <row customHeight="1" ht="12.75" r="36" s="24" spans="1:24"/>
    <row customHeight="1" ht="12.75" r="37" s="24" spans="1:24"/>
    <row customHeight="1" ht="12.75" r="38" s="24" spans="1:24"/>
    <row customHeight="1" ht="12.75" r="39" s="24" spans="1:24"/>
    <row customHeight="1" ht="12.75" r="40" s="24" spans="1:24"/>
    <row customHeight="1" ht="12.75" r="41" s="24" spans="1:24"/>
    <row customHeight="1" ht="12.75" r="42" s="24" spans="1:24"/>
    <row customHeight="1" ht="12.75" r="43" s="24" spans="1:24"/>
    <row customHeight="1" ht="12.75" r="44" s="24" spans="1:24"/>
    <row customHeight="1" ht="12.75" r="45" s="24" spans="1:24"/>
    <row customHeight="1" ht="12.75" r="46" s="24" spans="1:24"/>
    <row customHeight="1" ht="12.75" r="47" s="24" spans="1:24"/>
    <row customHeight="1" ht="12.75" r="48" s="24" spans="1:24"/>
    <row customHeight="1" ht="12.75" r="49" s="24" spans="1:24"/>
    <row customHeight="1" ht="12.75" r="50" s="24" spans="1:24"/>
    <row customHeight="1" ht="12.75" r="51" s="24" spans="1:24"/>
    <row customHeight="1" ht="12.75" r="52" s="24" spans="1:24"/>
    <row customHeight="1" ht="12.75" r="53" s="24" spans="1:24"/>
    <row customHeight="1" ht="12.75" r="54" s="24" spans="1:24"/>
    <row customHeight="1" ht="12.75" r="55" s="24" spans="1:24"/>
    <row customHeight="1" ht="12.75" r="56" s="24" spans="1:24"/>
    <row customHeight="1" ht="12.75" r="57" s="24" spans="1:24"/>
    <row customHeight="1" ht="12.75" r="58" s="24" spans="1:24"/>
    <row customHeight="1" ht="12.75" r="59" s="24" spans="1:24"/>
    <row customHeight="1" ht="12.75" r="60" s="24" spans="1:24"/>
    <row customHeight="1" ht="12.75" r="61" s="24" spans="1:24"/>
    <row customHeight="1" ht="12.75" r="62" s="24" spans="1:24"/>
    <row customHeight="1" ht="12.75" r="63" s="24" spans="1:24"/>
    <row customHeight="1" ht="12.75" r="64" s="24" spans="1:24"/>
    <row customHeight="1" ht="12.75" r="65" s="24" spans="1:24"/>
    <row customHeight="1" ht="12.75" r="66" s="24" spans="1:24"/>
    <row customHeight="1" ht="12.75" r="67" s="24" spans="1:24"/>
    <row customHeight="1" ht="12.75" r="68" s="24" spans="1:24"/>
    <row customHeight="1" ht="12.75" r="69" s="24" spans="1:24"/>
    <row customHeight="1" ht="12.75" r="70" s="24" spans="1:24"/>
    <row customHeight="1" ht="12.75" r="71" s="24" spans="1:24"/>
    <row customHeight="1" ht="12.75" r="72" s="24" spans="1:24"/>
    <row customHeight="1" ht="12.75" r="73" s="24" spans="1:24"/>
    <row customHeight="1" ht="12.75" r="74" s="24" spans="1:24"/>
    <row customHeight="1" ht="12.75" r="75" s="24" spans="1:24"/>
    <row customHeight="1" ht="12.75" r="76" s="24" spans="1:24"/>
    <row customHeight="1" ht="12.75" r="77" s="24" spans="1:24"/>
    <row customHeight="1" ht="12.75" r="78" s="24" spans="1:24"/>
    <row customHeight="1" ht="12.75" r="79" s="24" spans="1:24"/>
    <row customHeight="1" ht="12.75" r="80" s="24" spans="1:24"/>
    <row customHeight="1" ht="12.75" r="81" s="24" spans="1:24"/>
    <row customHeight="1" ht="12.75" r="82" s="24" spans="1:24"/>
    <row customHeight="1" ht="12.75" r="83" s="24" spans="1:24"/>
    <row customHeight="1" ht="12.75" r="84" s="24" spans="1:24"/>
    <row customHeight="1" ht="12.75" r="85" s="24" spans="1:24"/>
    <row customHeight="1" ht="12.75" r="86" s="24" spans="1:24"/>
    <row customHeight="1" ht="12.75" r="87" s="24" spans="1:24"/>
    <row customHeight="1" ht="12.75" r="88" s="24" spans="1:24"/>
    <row customHeight="1" ht="12.75" r="89" s="24" spans="1:24"/>
    <row customHeight="1" ht="12.75" r="90" s="24" spans="1:24"/>
    <row customHeight="1" ht="12.75" r="91" s="24" spans="1:24"/>
    <row customHeight="1" ht="12.75" r="92" s="24" spans="1:24"/>
    <row customHeight="1" ht="12.75" r="93" s="24" spans="1:24"/>
    <row customHeight="1" ht="12.75" r="94" s="24" spans="1:24"/>
    <row customHeight="1" ht="12.75" r="95" s="24" spans="1:24"/>
    <row customHeight="1" ht="12.75" r="96" s="24" spans="1:24"/>
    <row customHeight="1" ht="12.75" r="97" s="24" spans="1:24"/>
    <row customHeight="1" ht="12.75" r="98" s="24" spans="1:24"/>
    <row customHeight="1" ht="12.75" r="99" s="24" spans="1:24"/>
    <row customHeight="1" ht="12.75" r="100" s="24" spans="1:24"/>
    <row customHeight="1" ht="12.75" r="101" s="24" spans="1:24"/>
    <row customHeight="1" ht="12.75" r="102" s="24" spans="1:24"/>
    <row customHeight="1" ht="12.75" r="103" s="24" spans="1:24"/>
    <row customHeight="1" ht="12.75" r="104" s="24" spans="1:24"/>
    <row customHeight="1" ht="12.75" r="105" s="24" spans="1:24"/>
    <row customHeight="1" ht="12.75" r="106" s="24" spans="1:24"/>
    <row customHeight="1" ht="12.75" r="107" s="24" spans="1:24"/>
    <row customHeight="1" ht="12.75" r="108" s="24" spans="1:24"/>
    <row customHeight="1" ht="12.75" r="109" s="24" spans="1:24"/>
    <row customHeight="1" ht="12.75" r="110" s="24" spans="1:24"/>
    <row customHeight="1" ht="12.75" r="111" s="24" spans="1:24"/>
    <row customHeight="1" ht="12.75" r="112" s="24" spans="1:24"/>
    <row customHeight="1" ht="12.75" r="113" s="24" spans="1:24"/>
    <row customHeight="1" ht="12.75" r="114" s="24" spans="1:24"/>
    <row customHeight="1" ht="12.75" r="115" s="24" spans="1:24"/>
    <row customHeight="1" ht="12.75" r="116" s="24" spans="1:24"/>
    <row customHeight="1" ht="12.75" r="117" s="24" spans="1:24"/>
    <row customHeight="1" ht="12.75" r="118" s="24" spans="1:24"/>
    <row customHeight="1" ht="12.75" r="119" s="24" spans="1:24"/>
    <row customHeight="1" ht="12.75" r="120" s="24" spans="1:24"/>
    <row customHeight="1" ht="12.75" r="121" s="24" spans="1:24"/>
    <row customHeight="1" ht="12.75" r="122" s="24" spans="1:24"/>
    <row customHeight="1" ht="12.75" r="123" s="24" spans="1:24"/>
    <row customHeight="1" ht="12.75" r="124" s="24" spans="1:24"/>
    <row customHeight="1" ht="12.75" r="125" s="24" spans="1:24"/>
    <row customHeight="1" ht="12.75" r="126" s="24" spans="1:24"/>
    <row customHeight="1" ht="12.75" r="127" s="24" spans="1:24"/>
    <row customHeight="1" ht="12.75" r="128" s="24" spans="1:24"/>
    <row customHeight="1" ht="12.75" r="129" s="24" spans="1:24"/>
    <row customHeight="1" ht="12.75" r="130" s="24" spans="1:24"/>
    <row customHeight="1" ht="12.75" r="131" s="24" spans="1:24"/>
    <row customHeight="1" ht="12.75" r="132" s="24" spans="1:24"/>
    <row customHeight="1" ht="12.75" r="133" s="24" spans="1:24"/>
    <row customHeight="1" ht="12.75" r="134" s="24" spans="1:24"/>
    <row customHeight="1" ht="12.75" r="135" s="24" spans="1:24"/>
    <row customHeight="1" ht="12.75" r="136" s="24" spans="1:24"/>
    <row customHeight="1" ht="12.75" r="137" s="24" spans="1:24"/>
    <row customHeight="1" ht="12.75" r="138" s="24" spans="1:24"/>
    <row customHeight="1" ht="12.75" r="139" s="24" spans="1:24"/>
    <row customHeight="1" ht="12.75" r="140" s="24" spans="1:24"/>
    <row customHeight="1" ht="12.75" r="141" s="24" spans="1:24"/>
    <row customHeight="1" ht="12.75" r="142" s="24" spans="1:24"/>
    <row customHeight="1" ht="12.75" r="143" s="24" spans="1:24"/>
    <row customHeight="1" ht="12.75" r="144" s="24" spans="1:24"/>
    <row customHeight="1" ht="12.75" r="145" s="24" spans="1:24"/>
    <row customHeight="1" ht="12.75" r="146" s="24" spans="1:24"/>
    <row customHeight="1" ht="12.75" r="147" s="24" spans="1:24"/>
    <row customHeight="1" ht="12.75" r="148" s="24" spans="1:24"/>
    <row customHeight="1" ht="12.75" r="149" s="24" spans="1:24"/>
    <row customHeight="1" ht="12.75" r="150" s="24" spans="1:24"/>
    <row customHeight="1" ht="12.75" r="151" s="24" spans="1:24"/>
    <row customHeight="1" ht="12.75" r="152" s="24" spans="1:24"/>
    <row customHeight="1" ht="12.75" r="153" s="24" spans="1:24"/>
    <row customHeight="1" ht="12.75" r="154" s="24" spans="1:24"/>
    <row customHeight="1" ht="12.75" r="155" s="24" spans="1:24"/>
    <row customHeight="1" ht="12.75" r="156" s="24" spans="1:24"/>
    <row customHeight="1" ht="12.75" r="157" s="24" spans="1:24"/>
    <row customHeight="1" ht="12.75" r="158" s="24" spans="1:24"/>
    <row customHeight="1" ht="12.75" r="159" s="24" spans="1:24"/>
    <row customHeight="1" ht="12.75" r="160" s="24" spans="1:24"/>
    <row customHeight="1" ht="12.75" r="161" s="24" spans="1:24"/>
    <row customHeight="1" ht="12.75" r="162" s="24" spans="1:24"/>
    <row customHeight="1" ht="12.75" r="163" s="24" spans="1:24"/>
    <row customHeight="1" ht="12.75" r="164" s="24" spans="1:24"/>
    <row customHeight="1" ht="12.75" r="165" s="24" spans="1:24"/>
    <row customHeight="1" ht="12.75" r="166" s="24" spans="1:24"/>
    <row customHeight="1" ht="12.75" r="167" s="24" spans="1:24"/>
    <row customHeight="1" ht="12.75" r="168" s="24" spans="1:24"/>
    <row customHeight="1" ht="12.75" r="169" s="24" spans="1:24"/>
    <row customHeight="1" ht="12.75" r="170" s="24" spans="1:24"/>
    <row customHeight="1" ht="12.75" r="171" s="24" spans="1:24"/>
    <row customHeight="1" ht="12.75" r="172" s="24" spans="1:24"/>
    <row customHeight="1" ht="12.75" r="173" s="24" spans="1:24"/>
    <row customHeight="1" ht="12.75" r="174" s="24" spans="1:24"/>
    <row customHeight="1" ht="12.75" r="175" s="24" spans="1:24"/>
    <row customHeight="1" ht="12.75" r="176" s="24" spans="1:24"/>
    <row customHeight="1" ht="12.75" r="177" s="24" spans="1:24"/>
    <row customHeight="1" ht="12.75" r="178" s="24" spans="1:24"/>
    <row customHeight="1" ht="12.75" r="179" s="24" spans="1:24"/>
    <row customHeight="1" ht="12.75" r="180" s="24" spans="1:24"/>
    <row customHeight="1" ht="12.75" r="181" s="24" spans="1:24"/>
    <row customHeight="1" ht="12.75" r="182" s="24" spans="1:24"/>
    <row customHeight="1" ht="12.75" r="183" s="24" spans="1:24"/>
    <row customHeight="1" ht="12.75" r="184" s="24" spans="1:24"/>
    <row customHeight="1" ht="12.75" r="185" s="24" spans="1:24"/>
    <row customHeight="1" ht="12.75" r="186" s="24" spans="1:24"/>
    <row customHeight="1" ht="12.75" r="187" s="24" spans="1:24"/>
    <row customHeight="1" ht="12.75" r="188" s="24" spans="1:24"/>
    <row customHeight="1" ht="12.75" r="189" s="24" spans="1:24"/>
    <row customHeight="1" ht="12.75" r="190" s="24" spans="1:24"/>
    <row customHeight="1" ht="12.75" r="191" s="24" spans="1:24"/>
    <row customHeight="1" ht="12.75" r="192" s="24" spans="1:24"/>
    <row customHeight="1" ht="12.75" r="193" s="24" spans="1:24"/>
    <row customHeight="1" ht="12.75" r="194" s="24" spans="1:24"/>
    <row customHeight="1" ht="12.75" r="195" s="24" spans="1:24"/>
    <row customHeight="1" ht="12.75" r="196" s="24" spans="1:24"/>
    <row customHeight="1" ht="12.75" r="197" s="24" spans="1:24"/>
    <row customHeight="1" ht="12.75" r="198" s="24" spans="1:24"/>
    <row customHeight="1" ht="12.75" r="199" s="24" spans="1:24"/>
    <row customHeight="1" ht="12.75" r="200" s="24" spans="1:24"/>
    <row customHeight="1" ht="12.75" r="201" s="24" spans="1:24"/>
    <row customHeight="1" ht="12.75" r="202" s="24" spans="1:24"/>
    <row customHeight="1" ht="12.75" r="203" s="24" spans="1:24"/>
    <row customHeight="1" ht="12.75" r="204" s="24" spans="1:24"/>
    <row customHeight="1" ht="12.75" r="205" s="24" spans="1:24"/>
    <row customHeight="1" ht="12.75" r="206" s="24" spans="1:24"/>
    <row customHeight="1" ht="12.75" r="207" s="24" spans="1:24"/>
    <row customHeight="1" ht="12.75" r="208" s="24" spans="1:24"/>
    <row customHeight="1" ht="12.75" r="209" s="24" spans="1:24"/>
    <row customHeight="1" ht="12.75" r="210" s="24" spans="1:24"/>
    <row customHeight="1" ht="12.75" r="211" s="24" spans="1:24"/>
    <row customHeight="1" ht="12.75" r="212" s="24" spans="1:24"/>
    <row customHeight="1" ht="12.75" r="213" s="24" spans="1:24"/>
    <row customHeight="1" ht="12.75" r="214" s="24" spans="1:24"/>
    <row customHeight="1" ht="12.75" r="215" s="24" spans="1:24"/>
    <row customHeight="1" ht="12.75" r="216" s="24" spans="1:24"/>
    <row customHeight="1" ht="12.75" r="217" s="24" spans="1:24"/>
    <row customHeight="1" ht="12.75" r="218" s="24" spans="1:24"/>
    <row customHeight="1" ht="12.75" r="219" s="24" spans="1:24"/>
    <row customHeight="1" ht="12.75" r="220" s="24" spans="1:24"/>
    <row customHeight="1" ht="12.75" r="221" s="24" spans="1:24"/>
    <row customHeight="1" ht="12.75" r="222" s="24" spans="1:24"/>
    <row customHeight="1" ht="12.75" r="223" s="24" spans="1:24"/>
    <row customHeight="1" ht="12.75" r="224" s="24" spans="1:24"/>
    <row customHeight="1" ht="12.75" r="225" s="24" spans="1:24"/>
    <row customHeight="1" ht="12.75" r="226" s="24" spans="1:24"/>
    <row customHeight="1" ht="12.75" r="227" s="24" spans="1:24"/>
    <row customHeight="1" ht="12.75" r="228" s="24" spans="1:24"/>
    <row customHeight="1" ht="12.75" r="229" s="24" spans="1:24"/>
    <row customHeight="1" ht="12.75" r="230" s="24" spans="1:24"/>
    <row customHeight="1" ht="12.75" r="231" s="24" spans="1:24"/>
    <row customHeight="1" ht="12.75" r="232" s="24" spans="1:24"/>
    <row customHeight="1" ht="12.75" r="233" s="24" spans="1:24"/>
    <row customHeight="1" ht="12.75" r="234" s="24" spans="1:24"/>
    <row customHeight="1" ht="12.75" r="235" s="24" spans="1:24"/>
    <row customHeight="1" ht="12.75" r="236" s="24" spans="1:24"/>
    <row customHeight="1" ht="12.75" r="237" s="24" spans="1:24"/>
    <row customHeight="1" ht="12.75" r="238" s="24" spans="1:24"/>
    <row customHeight="1" ht="12.75" r="239" s="24" spans="1:24"/>
    <row customHeight="1" ht="12.75" r="240" s="24" spans="1:24"/>
    <row customHeight="1" ht="12.75" r="241" s="24" spans="1:24"/>
    <row customHeight="1" ht="12.75" r="242" s="24" spans="1:24"/>
    <row customHeight="1" ht="12.75" r="243" s="24" spans="1:24"/>
    <row customHeight="1" ht="12.75" r="244" s="24" spans="1:24"/>
    <row customHeight="1" ht="12.75" r="245" s="24" spans="1:24"/>
    <row customHeight="1" ht="12.75" r="246" s="24" spans="1:24"/>
    <row customHeight="1" ht="12.75" r="247" s="24" spans="1:24"/>
    <row customHeight="1" ht="12.75" r="248" s="24" spans="1:24"/>
    <row customHeight="1" ht="12.75" r="249" s="24" spans="1:24"/>
    <row customHeight="1" ht="12.75" r="250" s="24" spans="1:24"/>
    <row customHeight="1" ht="12.75" r="251" s="24" spans="1:24"/>
    <row customHeight="1" ht="12.75" r="252" s="24" spans="1:24"/>
    <row customHeight="1" ht="12.75" r="253" s="24" spans="1:24"/>
    <row customHeight="1" ht="12.75" r="254" s="24" spans="1:24"/>
    <row customHeight="1" ht="12.75" r="255" s="24" spans="1:24"/>
    <row customHeight="1" ht="12.75" r="256" s="24" spans="1:24"/>
    <row customHeight="1" ht="12.75" r="257" s="24" spans="1:24"/>
    <row customHeight="1" ht="12.75" r="258" s="24" spans="1:24"/>
    <row customHeight="1" ht="12.75" r="259" s="24" spans="1:24"/>
    <row customHeight="1" ht="12.75" r="260" s="24" spans="1:24"/>
    <row customHeight="1" ht="12.75" r="261" s="24" spans="1:24"/>
    <row customHeight="1" ht="12.75" r="262" s="24" spans="1:24"/>
    <row customHeight="1" ht="12.75" r="263" s="24" spans="1:24"/>
    <row customHeight="1" ht="12.75" r="264" s="24" spans="1:24"/>
    <row customHeight="1" ht="12.75" r="265" s="24" spans="1:24"/>
    <row customHeight="1" ht="12.75" r="266" s="24" spans="1:24"/>
    <row customHeight="1" ht="12.75" r="267" s="24" spans="1:24"/>
    <row customHeight="1" ht="12.75" r="268" s="24" spans="1:24"/>
    <row customHeight="1" ht="12.75" r="269" s="24" spans="1:24"/>
    <row customHeight="1" ht="12.75" r="270" s="24" spans="1:24"/>
    <row customHeight="1" ht="12.75" r="271" s="24" spans="1:24"/>
    <row customHeight="1" ht="12.75" r="272" s="24" spans="1:24"/>
    <row customHeight="1" ht="12.75" r="273" s="24" spans="1:24"/>
    <row customHeight="1" ht="12.75" r="274" s="24" spans="1:24"/>
    <row customHeight="1" ht="12.75" r="275" s="24" spans="1:24"/>
    <row customHeight="1" ht="12.75" r="276" s="24" spans="1:24"/>
    <row customHeight="1" ht="12.75" r="277" s="24" spans="1:24"/>
    <row customHeight="1" ht="12.75" r="278" s="24" spans="1:24"/>
    <row customHeight="1" ht="12.75" r="279" s="24" spans="1:24"/>
    <row customHeight="1" ht="12.75" r="280" s="24" spans="1:24"/>
    <row customHeight="1" ht="12.75" r="281" s="24" spans="1:24"/>
    <row customHeight="1" ht="12.75" r="282" s="24" spans="1:24"/>
    <row customHeight="1" ht="12.75" r="283" s="24" spans="1:24"/>
    <row customHeight="1" ht="12.75" r="284" s="24" spans="1:24"/>
    <row customHeight="1" ht="12.75" r="285" s="24" spans="1:24"/>
    <row customHeight="1" ht="12.75" r="286" s="24" spans="1:24"/>
    <row customHeight="1" ht="12.75" r="287" s="24" spans="1:24"/>
    <row customHeight="1" ht="12.75" r="288" s="24" spans="1:24"/>
    <row customHeight="1" ht="12.75" r="289" s="24" spans="1:24"/>
    <row customHeight="1" ht="12.75" r="290" s="24" spans="1:24"/>
    <row customHeight="1" ht="12.75" r="291" s="24" spans="1:24"/>
    <row customHeight="1" ht="12.75" r="292" s="24" spans="1:24"/>
    <row customHeight="1" ht="12.75" r="293" s="24" spans="1:24"/>
    <row customHeight="1" ht="12.75" r="294" s="24" spans="1:24"/>
    <row customHeight="1" ht="12.75" r="295" s="24" spans="1:24"/>
    <row customHeight="1" ht="12.75" r="296" s="24" spans="1:24"/>
    <row customHeight="1" ht="12.75" r="297" s="24" spans="1:24"/>
    <row customHeight="1" ht="12.75" r="298" s="24" spans="1:24"/>
    <row customHeight="1" ht="12.75" r="299" s="24" spans="1:24"/>
    <row customHeight="1" ht="12.75" r="300" s="24" spans="1:24"/>
    <row customHeight="1" ht="12.75" r="301" s="24" spans="1:24"/>
    <row customHeight="1" ht="12.75" r="302" s="24" spans="1:24"/>
    <row customHeight="1" ht="12.75" r="303" s="24" spans="1:24"/>
    <row customHeight="1" ht="12.75" r="304" s="24" spans="1:24"/>
    <row customHeight="1" ht="12.75" r="305" s="24" spans="1:24"/>
    <row customHeight="1" ht="12.75" r="306" s="24" spans="1:24"/>
    <row customHeight="1" ht="12.75" r="307" s="24" spans="1:24"/>
    <row customHeight="1" ht="12.75" r="308" s="24" spans="1:24"/>
    <row customHeight="1" ht="12.75" r="309" s="24" spans="1:24"/>
    <row customHeight="1" ht="12.75" r="310" s="24" spans="1:24"/>
    <row customHeight="1" ht="12.75" r="311" s="24" spans="1:24"/>
    <row customHeight="1" ht="12.75" r="312" s="24" spans="1:24"/>
    <row customHeight="1" ht="12.75" r="313" s="24" spans="1:24"/>
    <row customHeight="1" ht="12.75" r="314" s="24" spans="1:24"/>
    <row customHeight="1" ht="12.75" r="315" s="24" spans="1:24"/>
    <row customHeight="1" ht="12.75" r="316" s="24" spans="1:24"/>
    <row customHeight="1" ht="12.75" r="317" s="24" spans="1:24"/>
    <row customHeight="1" ht="12.75" r="318" s="24" spans="1:24"/>
    <row customHeight="1" ht="12.75" r="319" s="24" spans="1:24"/>
    <row customHeight="1" ht="12.75" r="320" s="24" spans="1:24"/>
    <row customHeight="1" ht="12.75" r="321" s="24" spans="1:24"/>
    <row customHeight="1" ht="12.75" r="322" s="24" spans="1:24"/>
    <row customHeight="1" ht="12.75" r="323" s="24" spans="1:24"/>
    <row customHeight="1" ht="12.75" r="324" s="24" spans="1:24"/>
    <row customHeight="1" ht="12.75" r="325" s="24" spans="1:24"/>
    <row customHeight="1" ht="12.75" r="326" s="24" spans="1:24"/>
    <row customHeight="1" ht="12.75" r="327" s="24" spans="1:24"/>
    <row customHeight="1" ht="12.75" r="328" s="24" spans="1:24"/>
    <row customHeight="1" ht="12.75" r="329" s="24" spans="1:24"/>
    <row customHeight="1" ht="12.75" r="330" s="24" spans="1:24"/>
    <row customHeight="1" ht="12.75" r="331" s="24" spans="1:24"/>
    <row customHeight="1" ht="12.75" r="332" s="24" spans="1:24"/>
    <row customHeight="1" ht="12.75" r="333" s="24" spans="1:24"/>
    <row customHeight="1" ht="12.75" r="334" s="24" spans="1:24"/>
    <row customHeight="1" ht="12.75" r="335" s="24" spans="1:24"/>
    <row customHeight="1" ht="12.75" r="336" s="24" spans="1:24"/>
    <row customHeight="1" ht="12.75" r="337" s="24" spans="1:24"/>
    <row customHeight="1" ht="12.75" r="338" s="24" spans="1:24"/>
    <row customHeight="1" ht="12.75" r="339" s="24" spans="1:24"/>
    <row customHeight="1" ht="12.75" r="340" s="24" spans="1:24"/>
    <row customHeight="1" ht="12.75" r="341" s="24" spans="1:24"/>
    <row customHeight="1" ht="12.75" r="342" s="24" spans="1:24"/>
    <row customHeight="1" ht="12.75" r="343" s="24" spans="1:24"/>
    <row customHeight="1" ht="12.75" r="344" s="24" spans="1:24"/>
    <row customHeight="1" ht="12.75" r="345" s="24" spans="1:24"/>
    <row customHeight="1" ht="12.75" r="346" s="24" spans="1:24"/>
    <row customHeight="1" ht="12.75" r="347" s="24" spans="1:24"/>
    <row customHeight="1" ht="12.75" r="348" s="24" spans="1:24"/>
    <row customHeight="1" ht="12.75" r="349" s="24" spans="1:24"/>
    <row customHeight="1" ht="12.75" r="350" s="24" spans="1:24"/>
    <row customHeight="1" ht="12.75" r="351" s="24" spans="1:24"/>
    <row customHeight="1" ht="12.75" r="352" s="24" spans="1:24"/>
    <row customHeight="1" ht="12.75" r="353" s="24" spans="1:24"/>
    <row customHeight="1" ht="12.75" r="354" s="24" spans="1:24"/>
    <row customHeight="1" ht="12.75" r="355" s="24" spans="1:24"/>
    <row customHeight="1" ht="12.75" r="356" s="24" spans="1:24"/>
    <row customHeight="1" ht="12.75" r="357" s="24" spans="1:24"/>
    <row customHeight="1" ht="12.75" r="358" s="24" spans="1:24"/>
    <row customHeight="1" ht="12.75" r="359" s="24" spans="1:24"/>
    <row customHeight="1" ht="12.75" r="360" s="24" spans="1:24"/>
    <row customHeight="1" ht="12.75" r="361" s="24" spans="1:24"/>
    <row customHeight="1" ht="12.75" r="362" s="24" spans="1:24"/>
    <row customHeight="1" ht="12.75" r="363" s="24" spans="1:24"/>
    <row customHeight="1" ht="12.75" r="364" s="24" spans="1:24"/>
    <row customHeight="1" ht="12.75" r="365" s="24" spans="1:24"/>
    <row customHeight="1" ht="12.75" r="366" s="24" spans="1:24"/>
    <row customHeight="1" ht="12.75" r="367" s="24" spans="1:24"/>
    <row customHeight="1" ht="12.75" r="368" s="24" spans="1:24"/>
    <row customHeight="1" ht="12.75" r="369" s="24" spans="1:24"/>
    <row customHeight="1" ht="12.75" r="370" s="24" spans="1:24"/>
    <row customHeight="1" ht="12.75" r="371" s="24" spans="1:24"/>
    <row customHeight="1" ht="12.75" r="372" s="24" spans="1:24"/>
    <row customHeight="1" ht="12.75" r="373" s="24" spans="1:24"/>
    <row customHeight="1" ht="12.75" r="374" s="24" spans="1:24"/>
    <row customHeight="1" ht="12.75" r="375" s="24" spans="1:24"/>
    <row customHeight="1" ht="12.75" r="376" s="24" spans="1:24"/>
    <row customHeight="1" ht="12.75" r="377" s="24" spans="1:24"/>
    <row customHeight="1" ht="12.75" r="378" s="24" spans="1:24"/>
    <row customHeight="1" ht="12.75" r="379" s="24" spans="1:24"/>
    <row customHeight="1" ht="12.75" r="380" s="24" spans="1:24"/>
    <row customHeight="1" ht="12.75" r="381" s="24" spans="1:24"/>
    <row customHeight="1" ht="12.75" r="382" s="24" spans="1:24"/>
    <row customHeight="1" ht="12.75" r="383" s="24" spans="1:24"/>
    <row customHeight="1" ht="12.75" r="384" s="24" spans="1:24"/>
    <row customHeight="1" ht="12.75" r="385" s="24" spans="1:24"/>
    <row customHeight="1" ht="12.75" r="386" s="24" spans="1:24"/>
    <row customHeight="1" ht="12.75" r="387" s="24" spans="1:24"/>
    <row customHeight="1" ht="12.75" r="388" s="24" spans="1:24"/>
    <row customHeight="1" ht="12.75" r="389" s="24" spans="1:24"/>
    <row customHeight="1" ht="12.75" r="390" s="24" spans="1:24"/>
    <row customHeight="1" ht="12.75" r="391" s="24" spans="1:24"/>
    <row customHeight="1" ht="12.75" r="392" s="24" spans="1:24"/>
    <row customHeight="1" ht="12.75" r="393" s="24" spans="1:24"/>
    <row customHeight="1" ht="12.75" r="394" s="24" spans="1:24"/>
    <row customHeight="1" ht="12.75" r="395" s="24" spans="1:24"/>
    <row customHeight="1" ht="12.75" r="396" s="24" spans="1:24"/>
    <row customHeight="1" ht="12.75" r="397" s="24" spans="1:24"/>
    <row customHeight="1" ht="12.75" r="398" s="24" spans="1:24"/>
    <row customHeight="1" ht="12.75" r="399" s="24" spans="1:24"/>
    <row customHeight="1" ht="12.75" r="400" s="24" spans="1:24"/>
    <row customHeight="1" ht="12.75" r="401" s="24" spans="1:24"/>
    <row customHeight="1" ht="12.75" r="402" s="24" spans="1:24"/>
    <row customHeight="1" ht="12.75" r="403" s="24" spans="1:24"/>
    <row customHeight="1" ht="12.75" r="404" s="24" spans="1:24"/>
    <row customHeight="1" ht="12.75" r="405" s="24" spans="1:24"/>
    <row customHeight="1" ht="12.75" r="406" s="24" spans="1:24"/>
    <row customHeight="1" ht="12.75" r="407" s="24" spans="1:24"/>
    <row customHeight="1" ht="12.75" r="408" s="24" spans="1:24"/>
    <row customHeight="1" ht="12.75" r="409" s="24" spans="1:24"/>
    <row customHeight="1" ht="12.75" r="410" s="24" spans="1:24"/>
    <row customHeight="1" ht="12.75" r="411" s="24" spans="1:24"/>
    <row customHeight="1" ht="12.75" r="412" s="24" spans="1:24"/>
    <row customHeight="1" ht="12.75" r="413" s="24" spans="1:24"/>
    <row customHeight="1" ht="12.75" r="414" s="24" spans="1:24"/>
    <row customHeight="1" ht="12.75" r="415" s="24" spans="1:24"/>
    <row customHeight="1" ht="12.75" r="416" s="24" spans="1:24"/>
    <row customHeight="1" ht="12.75" r="417" s="24" spans="1:24"/>
    <row customHeight="1" ht="12.75" r="418" s="24" spans="1:24"/>
    <row customHeight="1" ht="12.75" r="419" s="24" spans="1:24"/>
    <row customHeight="1" ht="12.75" r="420" s="24" spans="1:24"/>
    <row customHeight="1" ht="12.75" r="421" s="24" spans="1:24"/>
    <row customHeight="1" ht="12.75" r="422" s="24" spans="1:24"/>
    <row customHeight="1" ht="12.75" r="423" s="24" spans="1:24"/>
    <row customHeight="1" ht="12.75" r="424" s="24" spans="1:24"/>
    <row customHeight="1" ht="12.75" r="425" s="24" spans="1:24"/>
    <row customHeight="1" ht="12.75" r="426" s="24" spans="1:24"/>
    <row customHeight="1" ht="12.75" r="427" s="24" spans="1:24"/>
    <row customHeight="1" ht="12.75" r="428" s="24" spans="1:24"/>
    <row customHeight="1" ht="12.75" r="429" s="24" spans="1:24"/>
    <row customHeight="1" ht="12.75" r="430" s="24" spans="1:24"/>
    <row customHeight="1" ht="12.75" r="431" s="24" spans="1:24"/>
    <row customHeight="1" ht="12.75" r="432" s="24" spans="1:24"/>
    <row customHeight="1" ht="12.75" r="433" s="24" spans="1:24"/>
    <row customHeight="1" ht="12.75" r="434" s="24" spans="1:24"/>
    <row customHeight="1" ht="12.75" r="435" s="24" spans="1:24"/>
    <row customHeight="1" ht="12.75" r="436" s="24" spans="1:24"/>
    <row customHeight="1" ht="12.75" r="437" s="24" spans="1:24"/>
    <row customHeight="1" ht="12.75" r="438" s="24" spans="1:24"/>
    <row customHeight="1" ht="12.75" r="439" s="24" spans="1:24"/>
    <row customHeight="1" ht="12.75" r="440" s="24" spans="1:24"/>
    <row customHeight="1" ht="12.75" r="441" s="24" spans="1:24"/>
    <row customHeight="1" ht="12.75" r="442" s="24" spans="1:24"/>
    <row customHeight="1" ht="12.75" r="443" s="24" spans="1:24"/>
    <row customHeight="1" ht="12.75" r="444" s="24" spans="1:24"/>
    <row customHeight="1" ht="12.75" r="445" s="24" spans="1:24"/>
    <row customHeight="1" ht="12.75" r="446" s="24" spans="1:24"/>
    <row customHeight="1" ht="12.75" r="447" s="24" spans="1:24"/>
    <row customHeight="1" ht="12.75" r="448" s="24" spans="1:24"/>
    <row customHeight="1" ht="12.75" r="449" s="24" spans="1:24"/>
    <row customHeight="1" ht="12.75" r="450" s="24" spans="1:24"/>
    <row customHeight="1" ht="12.75" r="451" s="24" spans="1:24"/>
    <row customHeight="1" ht="12.75" r="452" s="24" spans="1:24"/>
    <row customHeight="1" ht="12.75" r="453" s="24" spans="1:24"/>
    <row customHeight="1" ht="12.75" r="454" s="24" spans="1:24"/>
    <row customHeight="1" ht="12.75" r="455" s="24" spans="1:24"/>
    <row customHeight="1" ht="12.75" r="456" s="24" spans="1:24"/>
    <row customHeight="1" ht="12.75" r="457" s="24" spans="1:24"/>
    <row customHeight="1" ht="12.75" r="458" s="24" spans="1:24"/>
    <row customHeight="1" ht="12.75" r="459" s="24" spans="1:24"/>
    <row customHeight="1" ht="12.75" r="460" s="24" spans="1:24"/>
    <row customHeight="1" ht="12.75" r="461" s="24" spans="1:24"/>
    <row customHeight="1" ht="12.75" r="462" s="24" spans="1:24"/>
    <row customHeight="1" ht="12.75" r="463" s="24" spans="1:24"/>
    <row customHeight="1" ht="12.75" r="464" s="24" spans="1:24"/>
    <row customHeight="1" ht="12.75" r="465" s="24" spans="1:24"/>
    <row customHeight="1" ht="12.75" r="466" s="24" spans="1:24"/>
    <row customHeight="1" ht="12.75" r="467" s="24" spans="1:24"/>
    <row customHeight="1" ht="12.75" r="468" s="24" spans="1:24"/>
    <row customHeight="1" ht="12.75" r="469" s="24" spans="1:24"/>
    <row customHeight="1" ht="12.75" r="470" s="24" spans="1:24"/>
    <row customHeight="1" ht="12.75" r="471" s="24" spans="1:24"/>
    <row customHeight="1" ht="12.75" r="472" s="24" spans="1:24"/>
    <row customHeight="1" ht="12.75" r="473" s="24" spans="1:24"/>
    <row customHeight="1" ht="12.75" r="474" s="24" spans="1:24"/>
    <row customHeight="1" ht="12.75" r="475" s="24" spans="1:24"/>
    <row customHeight="1" ht="12.75" r="476" s="24" spans="1:24"/>
    <row customHeight="1" ht="12.75" r="477" s="24" spans="1:24"/>
    <row customHeight="1" ht="12.75" r="478" s="24" spans="1:24"/>
    <row customHeight="1" ht="12.75" r="479" s="24" spans="1:24"/>
    <row customHeight="1" ht="12.75" r="480" s="24" spans="1:24"/>
    <row customHeight="1" ht="12.75" r="481" s="24" spans="1:24"/>
    <row customHeight="1" ht="12.75" r="482" s="24" spans="1:24"/>
    <row customHeight="1" ht="12.75" r="483" s="24" spans="1:24"/>
    <row customHeight="1" ht="12.75" r="484" s="24" spans="1:24"/>
    <row customHeight="1" ht="12.75" r="485" s="24" spans="1:24"/>
    <row customHeight="1" ht="12.75" r="486" s="24" spans="1:24"/>
    <row customHeight="1" ht="12.75" r="487" s="24" spans="1:24"/>
    <row customHeight="1" ht="12.75" r="488" s="24" spans="1:24"/>
    <row customHeight="1" ht="12.75" r="489" s="24" spans="1:24"/>
    <row customHeight="1" ht="12.75" r="490" s="24" spans="1:24"/>
    <row customHeight="1" ht="12.75" r="491" s="24" spans="1:24"/>
    <row customHeight="1" ht="12.75" r="492" s="24" spans="1:24"/>
    <row customHeight="1" ht="12.75" r="493" s="24" spans="1:24"/>
    <row customHeight="1" ht="12.75" r="494" s="24" spans="1:24"/>
    <row customHeight="1" ht="12.75" r="495" s="24" spans="1:24"/>
    <row customHeight="1" ht="12.75" r="496" s="24" spans="1:24"/>
    <row customHeight="1" ht="12.75" r="497" s="24" spans="1:24"/>
    <row customHeight="1" ht="12.75" r="498" s="24" spans="1:24"/>
    <row customHeight="1" ht="12.75" r="499" s="24" spans="1:24"/>
    <row customHeight="1" ht="12.75" r="500" s="24" spans="1:24"/>
    <row customHeight="1" ht="12.75" r="501" s="24" spans="1:24"/>
    <row customHeight="1" ht="12.75" r="502" s="24" spans="1:24"/>
    <row customHeight="1" ht="12.75" r="503" s="24" spans="1:24"/>
    <row customHeight="1" ht="12.75" r="504" s="24" spans="1:24"/>
    <row customHeight="1" ht="12.75" r="505" s="24" spans="1:24"/>
    <row customHeight="1" ht="12.75" r="506" s="24" spans="1:24"/>
    <row customHeight="1" ht="12.75" r="507" s="24" spans="1:24"/>
    <row customHeight="1" ht="12.75" r="508" s="24" spans="1:24"/>
    <row customHeight="1" ht="12.75" r="509" s="24" spans="1:24"/>
    <row customHeight="1" ht="12.75" r="510" s="24" spans="1:24"/>
    <row customHeight="1" ht="12.75" r="511" s="24" spans="1:24"/>
    <row customHeight="1" ht="12.75" r="512" s="24" spans="1:24"/>
    <row customHeight="1" ht="12.75" r="513" s="24" spans="1:24"/>
    <row customHeight="1" ht="12.75" r="514" s="24" spans="1:24"/>
    <row customHeight="1" ht="12.75" r="515" s="24" spans="1:24"/>
    <row customHeight="1" ht="12.75" r="516" s="24" spans="1:24"/>
    <row customHeight="1" ht="12.75" r="517" s="24" spans="1:24"/>
    <row customHeight="1" ht="12.75" r="518" s="24" spans="1:24"/>
    <row customHeight="1" ht="12.75" r="519" s="24" spans="1:24"/>
    <row customHeight="1" ht="12.75" r="520" s="24" spans="1:24"/>
    <row customHeight="1" ht="12.75" r="521" s="24" spans="1:24"/>
    <row customHeight="1" ht="12.75" r="522" s="24" spans="1:24"/>
    <row customHeight="1" ht="12.75" r="523" s="24" spans="1:24"/>
    <row customHeight="1" ht="12.75" r="524" s="24" spans="1:24"/>
    <row customHeight="1" ht="12.75" r="525" s="24" spans="1:24"/>
    <row customHeight="1" ht="12.75" r="526" s="24" spans="1:24"/>
    <row customHeight="1" ht="12.75" r="527" s="24" spans="1:24"/>
    <row customHeight="1" ht="12.75" r="528" s="24" spans="1:24"/>
    <row customHeight="1" ht="12.75" r="529" s="24" spans="1:24"/>
    <row customHeight="1" ht="12.75" r="530" s="24" spans="1:24"/>
    <row customHeight="1" ht="12.75" r="531" s="24" spans="1:24"/>
    <row customHeight="1" ht="12.75" r="532" s="24" spans="1:24"/>
    <row customHeight="1" ht="12.75" r="533" s="24" spans="1:24"/>
    <row customHeight="1" ht="12.75" r="534" s="24" spans="1:24"/>
    <row customHeight="1" ht="12.75" r="535" s="24" spans="1:24"/>
    <row customHeight="1" ht="12.75" r="536" s="24" spans="1:24"/>
    <row customHeight="1" ht="12.75" r="537" s="24" spans="1:24"/>
    <row customHeight="1" ht="12.75" r="538" s="24" spans="1:24"/>
    <row customHeight="1" ht="12.75" r="539" s="24" spans="1:24"/>
    <row customHeight="1" ht="12.75" r="540" s="24" spans="1:24"/>
    <row customHeight="1" ht="12.75" r="541" s="24" spans="1:24"/>
    <row customHeight="1" ht="12.75" r="542" s="24" spans="1:24"/>
    <row customHeight="1" ht="12.75" r="543" s="24" spans="1:24"/>
    <row customHeight="1" ht="12.75" r="544" s="24" spans="1:24"/>
    <row customHeight="1" ht="12.75" r="545" s="24" spans="1:24"/>
    <row customHeight="1" ht="12.75" r="546" s="24" spans="1:24"/>
    <row customHeight="1" ht="12.75" r="547" s="24" spans="1:24"/>
    <row customHeight="1" ht="12.75" r="548" s="24" spans="1:24"/>
    <row customHeight="1" ht="12.75" r="549" s="24" spans="1:24"/>
    <row customHeight="1" ht="12.75" r="550" s="24" spans="1:24"/>
    <row customHeight="1" ht="12.75" r="551" s="24" spans="1:24"/>
    <row customHeight="1" ht="12.75" r="552" s="24" spans="1:24"/>
    <row customHeight="1" ht="12.75" r="553" s="24" spans="1:24"/>
    <row customHeight="1" ht="12.75" r="554" s="24" spans="1:24"/>
    <row customHeight="1" ht="12.75" r="555" s="24" spans="1:24"/>
    <row customHeight="1" ht="12.75" r="556" s="24" spans="1:24"/>
    <row customHeight="1" ht="12.75" r="557" s="24" spans="1:24"/>
    <row customHeight="1" ht="12.75" r="558" s="24" spans="1:24"/>
    <row customHeight="1" ht="12.75" r="559" s="24" spans="1:24"/>
    <row customHeight="1" ht="12.75" r="560" s="24" spans="1:24"/>
    <row customHeight="1" ht="12.75" r="561" s="24" spans="1:24"/>
    <row customHeight="1" ht="12.75" r="562" s="24" spans="1:24"/>
    <row customHeight="1" ht="12.75" r="563" s="24" spans="1:24"/>
    <row customHeight="1" ht="12.75" r="564" s="24" spans="1:24"/>
    <row customHeight="1" ht="12.75" r="565" s="24" spans="1:24"/>
    <row customHeight="1" ht="12.75" r="566" s="24" spans="1:24"/>
    <row customHeight="1" ht="12.75" r="567" s="24" spans="1:24"/>
    <row customHeight="1" ht="12.75" r="568" s="24" spans="1:24"/>
    <row customHeight="1" ht="12.75" r="569" s="24" spans="1:24"/>
    <row customHeight="1" ht="12.75" r="570" s="24" spans="1:24"/>
    <row customHeight="1" ht="12.75" r="571" s="24" spans="1:24"/>
    <row customHeight="1" ht="12.75" r="572" s="24" spans="1:24"/>
    <row customHeight="1" ht="12.75" r="573" s="24" spans="1:24"/>
    <row customHeight="1" ht="12.75" r="574" s="24" spans="1:24"/>
    <row customHeight="1" ht="12.75" r="575" s="24" spans="1:24"/>
    <row customHeight="1" ht="12.75" r="576" s="24" spans="1:24"/>
    <row customHeight="1" ht="12.75" r="577" s="24" spans="1:24"/>
    <row customHeight="1" ht="12.75" r="578" s="24" spans="1:24"/>
    <row customHeight="1" ht="12.75" r="579" s="24" spans="1:24"/>
    <row customHeight="1" ht="12.75" r="580" s="24" spans="1:24"/>
    <row customHeight="1" ht="12.75" r="581" s="24" spans="1:24"/>
    <row customHeight="1" ht="12.75" r="582" s="24" spans="1:24"/>
    <row customHeight="1" ht="12.75" r="583" s="24" spans="1:24"/>
    <row customHeight="1" ht="12.75" r="584" s="24" spans="1:24"/>
    <row customHeight="1" ht="12.75" r="585" s="24" spans="1:24"/>
    <row customHeight="1" ht="12.75" r="586" s="24" spans="1:24"/>
    <row customHeight="1" ht="12.75" r="587" s="24" spans="1:24"/>
    <row customHeight="1" ht="12.75" r="588" s="24" spans="1:24"/>
    <row customHeight="1" ht="12.75" r="589" s="24" spans="1:24"/>
    <row customHeight="1" ht="12.75" r="590" s="24" spans="1:24"/>
    <row customHeight="1" ht="12.75" r="591" s="24" spans="1:24"/>
    <row customHeight="1" ht="12.75" r="592" s="24" spans="1:24"/>
    <row customHeight="1" ht="12.75" r="593" s="24" spans="1:24"/>
    <row customHeight="1" ht="12.75" r="594" s="24" spans="1:24"/>
    <row customHeight="1" ht="12.75" r="595" s="24" spans="1:24"/>
    <row customHeight="1" ht="12.75" r="596" s="24" spans="1:24"/>
    <row customHeight="1" ht="12.75" r="597" s="24" spans="1:24"/>
    <row customHeight="1" ht="12.75" r="598" s="24" spans="1:24"/>
    <row customHeight="1" ht="12.75" r="599" s="24" spans="1:24"/>
    <row customHeight="1" ht="12.75" r="600" s="24" spans="1:24"/>
    <row customHeight="1" ht="12.75" r="601" s="24" spans="1:24"/>
    <row customHeight="1" ht="12.75" r="602" s="24" spans="1:24"/>
    <row customHeight="1" ht="12.75" r="603" s="24" spans="1:24"/>
    <row customHeight="1" ht="12.75" r="604" s="24" spans="1:24"/>
    <row customHeight="1" ht="12.75" r="605" s="24" spans="1:24"/>
    <row customHeight="1" ht="12.75" r="606" s="24" spans="1:24"/>
    <row customHeight="1" ht="12.75" r="607" s="24" spans="1:24"/>
    <row customHeight="1" ht="12.75" r="608" s="24" spans="1:24"/>
    <row customHeight="1" ht="12.75" r="609" s="24" spans="1:24"/>
    <row customHeight="1" ht="12.75" r="610" s="24" spans="1:24"/>
    <row customHeight="1" ht="12.75" r="611" s="24" spans="1:24"/>
    <row customHeight="1" ht="12.75" r="612" s="24" spans="1:24"/>
    <row customHeight="1" ht="12.75" r="613" s="24" spans="1:24"/>
    <row customHeight="1" ht="12.75" r="614" s="24" spans="1:24"/>
    <row customHeight="1" ht="12.75" r="615" s="24" spans="1:24"/>
    <row customHeight="1" ht="12.75" r="616" s="24" spans="1:24"/>
    <row customHeight="1" ht="12.75" r="617" s="24" spans="1:24"/>
    <row customHeight="1" ht="12.75" r="618" s="24" spans="1:24"/>
    <row customHeight="1" ht="12.75" r="619" s="24" spans="1:24"/>
    <row customHeight="1" ht="12.75" r="620" s="24" spans="1:24"/>
    <row customHeight="1" ht="12.75" r="621" s="24" spans="1:24"/>
    <row customHeight="1" ht="12.75" r="622" s="24" spans="1:24"/>
    <row customHeight="1" ht="12.75" r="623" s="24" spans="1:24"/>
    <row customHeight="1" ht="12.75" r="624" s="24" spans="1:24"/>
    <row customHeight="1" ht="12.75" r="625" s="24" spans="1:24"/>
    <row customHeight="1" ht="12.75" r="626" s="24" spans="1:24"/>
    <row customHeight="1" ht="12.75" r="627" s="24" spans="1:24"/>
    <row customHeight="1" ht="12.75" r="628" s="24" spans="1:24"/>
    <row customHeight="1" ht="12.75" r="629" s="24" spans="1:24"/>
    <row customHeight="1" ht="12.75" r="630" s="24" spans="1:24"/>
    <row customHeight="1" ht="12.75" r="631" s="24" spans="1:24"/>
    <row customHeight="1" ht="12.75" r="632" s="24" spans="1:24"/>
    <row customHeight="1" ht="12.75" r="633" s="24" spans="1:24"/>
    <row customHeight="1" ht="12.75" r="634" s="24" spans="1:24"/>
    <row customHeight="1" ht="12.75" r="635" s="24" spans="1:24"/>
    <row customHeight="1" ht="12.75" r="636" s="24" spans="1:24"/>
    <row customHeight="1" ht="12.75" r="637" s="24" spans="1:24"/>
    <row customHeight="1" ht="12.75" r="638" s="24" spans="1:24"/>
    <row customHeight="1" ht="12.75" r="639" s="24" spans="1:24"/>
    <row customHeight="1" ht="12.75" r="640" s="24" spans="1:24"/>
    <row customHeight="1" ht="12.75" r="641" s="24" spans="1:24"/>
    <row customHeight="1" ht="12.75" r="642" s="24" spans="1:24"/>
    <row customHeight="1" ht="12.75" r="643" s="24" spans="1:24"/>
    <row customHeight="1" ht="12.75" r="644" s="24" spans="1:24"/>
    <row customHeight="1" ht="12.75" r="645" s="24" spans="1:24"/>
    <row customHeight="1" ht="12.75" r="646" s="24" spans="1:24"/>
    <row customHeight="1" ht="12.75" r="647" s="24" spans="1:24"/>
    <row customHeight="1" ht="12.75" r="648" s="24" spans="1:24"/>
    <row customHeight="1" ht="12.75" r="649" s="24" spans="1:24"/>
    <row customHeight="1" ht="12.75" r="650" s="24" spans="1:24"/>
    <row customHeight="1" ht="12.75" r="651" s="24" spans="1:24"/>
    <row customHeight="1" ht="12.75" r="652" s="24" spans="1:24"/>
    <row customHeight="1" ht="12.75" r="653" s="24" spans="1:24"/>
    <row customHeight="1" ht="12.75" r="654" s="24" spans="1:24"/>
    <row customHeight="1" ht="12.75" r="655" s="24" spans="1:24"/>
    <row customHeight="1" ht="12.75" r="656" s="24" spans="1:24"/>
    <row customHeight="1" ht="12.75" r="657" s="24" spans="1:24"/>
    <row customHeight="1" ht="12.75" r="658" s="24" spans="1:24"/>
    <row customHeight="1" ht="12.75" r="659" s="24" spans="1:24"/>
    <row customHeight="1" ht="12.75" r="660" s="24" spans="1:24"/>
    <row customHeight="1" ht="12.75" r="661" s="24" spans="1:24"/>
    <row customHeight="1" ht="12.75" r="662" s="24" spans="1:24"/>
    <row customHeight="1" ht="12.75" r="663" s="24" spans="1:24"/>
    <row customHeight="1" ht="12.75" r="664" s="24" spans="1:24"/>
    <row customHeight="1" ht="12.75" r="665" s="24" spans="1:24"/>
    <row customHeight="1" ht="12.75" r="666" s="24" spans="1:24"/>
    <row customHeight="1" ht="12.75" r="667" s="24" spans="1:24"/>
    <row customHeight="1" ht="12.75" r="668" s="24" spans="1:24"/>
    <row customHeight="1" ht="12.75" r="669" s="24" spans="1:24"/>
    <row customHeight="1" ht="12.75" r="670" s="24" spans="1:24"/>
    <row customHeight="1" ht="12.75" r="671" s="24" spans="1:24"/>
    <row customHeight="1" ht="12.75" r="672" s="24" spans="1:24"/>
    <row customHeight="1" ht="12.75" r="673" s="24" spans="1:24"/>
    <row customHeight="1" ht="12.75" r="674" s="24" spans="1:24"/>
    <row customHeight="1" ht="12.75" r="675" s="24" spans="1:24"/>
    <row customHeight="1" ht="12.75" r="676" s="24" spans="1:24"/>
    <row customHeight="1" ht="12.75" r="677" s="24" spans="1:24"/>
    <row customHeight="1" ht="12.75" r="678" s="24" spans="1:24"/>
    <row customHeight="1" ht="12.75" r="679" s="24" spans="1:24"/>
    <row customHeight="1" ht="12.75" r="680" s="24" spans="1:24"/>
    <row customHeight="1" ht="12.75" r="681" s="24" spans="1:24"/>
    <row customHeight="1" ht="12.75" r="682" s="24" spans="1:24"/>
    <row customHeight="1" ht="12.75" r="683" s="24" spans="1:24"/>
    <row customHeight="1" ht="12.75" r="684" s="24" spans="1:24"/>
    <row customHeight="1" ht="12.75" r="685" s="24" spans="1:24"/>
    <row customHeight="1" ht="12.75" r="686" s="24" spans="1:24"/>
    <row customHeight="1" ht="12.75" r="687" s="24" spans="1:24"/>
    <row customHeight="1" ht="12.75" r="688" s="24" spans="1:24"/>
    <row customHeight="1" ht="12.75" r="689" s="24" spans="1:24"/>
    <row customHeight="1" ht="12.75" r="690" s="24" spans="1:24"/>
    <row customHeight="1" ht="12.75" r="691" s="24" spans="1:24"/>
    <row customHeight="1" ht="12.75" r="692" s="24" spans="1:24"/>
    <row customHeight="1" ht="12.75" r="693" s="24" spans="1:24"/>
    <row customHeight="1" ht="12.75" r="694" s="24" spans="1:24"/>
    <row customHeight="1" ht="12.75" r="695" s="24" spans="1:24"/>
    <row customHeight="1" ht="12.75" r="696" s="24" spans="1:24"/>
    <row customHeight="1" ht="12.75" r="697" s="24" spans="1:24"/>
    <row customHeight="1" ht="12.75" r="698" s="24" spans="1:24"/>
    <row customHeight="1" ht="12.75" r="699" s="24" spans="1:24"/>
    <row customHeight="1" ht="12.75" r="700" s="24" spans="1:24"/>
    <row customHeight="1" ht="12.75" r="701" s="24" spans="1:24"/>
    <row customHeight="1" ht="12.75" r="702" s="24" spans="1:24"/>
    <row customHeight="1" ht="12.75" r="703" s="24" spans="1:24"/>
    <row customHeight="1" ht="12.75" r="704" s="24" spans="1:24"/>
    <row customHeight="1" ht="12.75" r="705" s="24" spans="1:24"/>
    <row customHeight="1" ht="12.75" r="706" s="24" spans="1:24"/>
    <row customHeight="1" ht="12.75" r="707" s="24" spans="1:24"/>
    <row customHeight="1" ht="12.75" r="708" s="24" spans="1:24"/>
    <row customHeight="1" ht="12.75" r="709" s="24" spans="1:24"/>
    <row customHeight="1" ht="12.75" r="710" s="24" spans="1:24"/>
    <row customHeight="1" ht="12.75" r="711" s="24" spans="1:24"/>
    <row customHeight="1" ht="12.75" r="712" s="24" spans="1:24"/>
    <row customHeight="1" ht="12.75" r="713" s="24" spans="1:24"/>
    <row customHeight="1" ht="12.75" r="714" s="24" spans="1:24"/>
    <row customHeight="1" ht="12.75" r="715" s="24" spans="1:24"/>
    <row customHeight="1" ht="12.75" r="716" s="24" spans="1:24"/>
    <row customHeight="1" ht="12.75" r="717" s="24" spans="1:24"/>
    <row customHeight="1" ht="12.75" r="718" s="24" spans="1:24"/>
    <row customHeight="1" ht="12.75" r="719" s="24" spans="1:24"/>
    <row customHeight="1" ht="12.75" r="720" s="24" spans="1:24"/>
    <row customHeight="1" ht="12.75" r="721" s="24" spans="1:24"/>
    <row customHeight="1" ht="12.75" r="722" s="24" spans="1:24"/>
    <row customHeight="1" ht="12.75" r="723" s="24" spans="1:24"/>
    <row customHeight="1" ht="12.75" r="724" s="24" spans="1:24"/>
    <row customHeight="1" ht="12.75" r="725" s="24" spans="1:24"/>
    <row customHeight="1" ht="12.75" r="726" s="24" spans="1:24"/>
    <row customHeight="1" ht="12.75" r="727" s="24" spans="1:24"/>
    <row customHeight="1" ht="12.75" r="728" s="24" spans="1:24"/>
    <row customHeight="1" ht="12.75" r="729" s="24" spans="1:24"/>
    <row customHeight="1" ht="12.75" r="730" s="24" spans="1:24"/>
    <row customHeight="1" ht="12.75" r="731" s="24" spans="1:24"/>
    <row customHeight="1" ht="12.75" r="732" s="24" spans="1:24"/>
    <row customHeight="1" ht="12.75" r="733" s="24" spans="1:24"/>
    <row customHeight="1" ht="12.75" r="734" s="24" spans="1:24"/>
    <row customHeight="1" ht="12.75" r="735" s="24" spans="1:24"/>
    <row customHeight="1" ht="12.75" r="736" s="24" spans="1:24"/>
    <row customHeight="1" ht="12.75" r="737" s="24" spans="1:24"/>
    <row customHeight="1" ht="12.75" r="738" s="24" spans="1:24"/>
    <row customHeight="1" ht="12.75" r="739" s="24" spans="1:24"/>
    <row customHeight="1" ht="12.75" r="740" s="24" spans="1:24"/>
    <row customHeight="1" ht="12.75" r="741" s="24" spans="1:24"/>
    <row customHeight="1" ht="12.75" r="742" s="24" spans="1:24"/>
    <row customHeight="1" ht="12.75" r="743" s="24" spans="1:24"/>
    <row customHeight="1" ht="12.75" r="744" s="24" spans="1:24"/>
    <row customHeight="1" ht="12.75" r="745" s="24" spans="1:24"/>
    <row customHeight="1" ht="12.75" r="746" s="24" spans="1:24"/>
    <row customHeight="1" ht="12.75" r="747" s="24" spans="1:24"/>
    <row customHeight="1" ht="12.75" r="748" s="24" spans="1:24"/>
    <row customHeight="1" ht="12.75" r="749" s="24" spans="1:24"/>
    <row customHeight="1" ht="12.75" r="750" s="24" spans="1:24"/>
    <row customHeight="1" ht="12.75" r="751" s="24" spans="1:24"/>
    <row customHeight="1" ht="12.75" r="752" s="24" spans="1:24"/>
    <row customHeight="1" ht="12.75" r="753" s="24" spans="1:24"/>
    <row customHeight="1" ht="12.75" r="754" s="24" spans="1:24"/>
    <row customHeight="1" ht="12.75" r="755" s="24" spans="1:24"/>
    <row customHeight="1" ht="12.75" r="756" s="24" spans="1:24"/>
    <row customHeight="1" ht="12.75" r="757" s="24" spans="1:24"/>
    <row customHeight="1" ht="12.75" r="758" s="24" spans="1:24"/>
    <row customHeight="1" ht="12.75" r="759" s="24" spans="1:24"/>
    <row customHeight="1" ht="12.75" r="760" s="24" spans="1:24"/>
    <row customHeight="1" ht="12.75" r="761" s="24" spans="1:24"/>
    <row customHeight="1" ht="12.75" r="762" s="24" spans="1:24"/>
    <row customHeight="1" ht="12.75" r="763" s="24" spans="1:24"/>
    <row customHeight="1" ht="12.75" r="764" s="24" spans="1:24"/>
    <row customHeight="1" ht="12.75" r="765" s="24" spans="1:24"/>
    <row customHeight="1" ht="12.75" r="766" s="24" spans="1:24"/>
    <row customHeight="1" ht="12.75" r="767" s="24" spans="1:24"/>
    <row customHeight="1" ht="12.75" r="768" s="24" spans="1:24"/>
    <row customHeight="1" ht="12.75" r="769" s="24" spans="1:24"/>
    <row customHeight="1" ht="12.75" r="770" s="24" spans="1:24"/>
    <row customHeight="1" ht="12.75" r="771" s="24" spans="1:24"/>
    <row customHeight="1" ht="12.75" r="772" s="24" spans="1:24"/>
    <row customHeight="1" ht="12.75" r="773" s="24" spans="1:24"/>
    <row customHeight="1" ht="12.75" r="774" s="24" spans="1:24"/>
    <row customHeight="1" ht="12.75" r="775" s="24" spans="1:24"/>
    <row customHeight="1" ht="12.75" r="776" s="24" spans="1:24"/>
    <row customHeight="1" ht="12.75" r="777" s="24" spans="1:24"/>
    <row customHeight="1" ht="12.75" r="778" s="24" spans="1:24"/>
    <row customHeight="1" ht="12.75" r="779" s="24" spans="1:24"/>
    <row customHeight="1" ht="12.75" r="780" s="24" spans="1:24"/>
    <row customHeight="1" ht="12.75" r="781" s="24" spans="1:24"/>
    <row customHeight="1" ht="12.75" r="782" s="24" spans="1:24"/>
    <row customHeight="1" ht="12.75" r="783" s="24" spans="1:24"/>
    <row customHeight="1" ht="12.75" r="784" s="24" spans="1:24"/>
    <row customHeight="1" ht="12.75" r="785" s="24" spans="1:24"/>
    <row customHeight="1" ht="12.75" r="786" s="24" spans="1:24"/>
    <row customHeight="1" ht="12.75" r="787" s="24" spans="1:24"/>
    <row customHeight="1" ht="12.75" r="788" s="24" spans="1:24"/>
    <row customHeight="1" ht="12.75" r="789" s="24" spans="1:24"/>
    <row customHeight="1" ht="12.75" r="790" s="24" spans="1:24"/>
    <row customHeight="1" ht="12.75" r="791" s="24" spans="1:24"/>
    <row customHeight="1" ht="12.75" r="792" s="24" spans="1:24"/>
    <row customHeight="1" ht="12.75" r="793" s="24" spans="1:24"/>
    <row customHeight="1" ht="12.75" r="794" s="24" spans="1:24"/>
    <row customHeight="1" ht="12.75" r="795" s="24" spans="1:24"/>
    <row customHeight="1" ht="12.75" r="796" s="24" spans="1:24"/>
    <row customHeight="1" ht="12.75" r="797" s="24" spans="1:24"/>
    <row customHeight="1" ht="12.75" r="798" s="24" spans="1:24"/>
    <row customHeight="1" ht="12.75" r="799" s="24" spans="1:24"/>
    <row customHeight="1" ht="12.75" r="800" s="24" spans="1:24"/>
    <row customHeight="1" ht="12.75" r="801" s="24" spans="1:24"/>
    <row customHeight="1" ht="12.75" r="802" s="24" spans="1:24"/>
    <row customHeight="1" ht="12.75" r="803" s="24" spans="1:24"/>
    <row customHeight="1" ht="12.75" r="804" s="24" spans="1:24"/>
    <row customHeight="1" ht="12.75" r="805" s="24" spans="1:24"/>
    <row customHeight="1" ht="12.75" r="806" s="24" spans="1:24"/>
    <row customHeight="1" ht="12.75" r="807" s="24" spans="1:24"/>
    <row customHeight="1" ht="12.75" r="808" s="24" spans="1:24"/>
    <row customHeight="1" ht="12.75" r="809" s="24" spans="1:24"/>
    <row customHeight="1" ht="12.75" r="810" s="24" spans="1:24"/>
    <row customHeight="1" ht="12.75" r="811" s="24" spans="1:24"/>
    <row customHeight="1" ht="12.75" r="812" s="24" spans="1:24"/>
    <row customHeight="1" ht="12.75" r="813" s="24" spans="1:24"/>
    <row customHeight="1" ht="12.75" r="814" s="24" spans="1:24"/>
    <row customHeight="1" ht="12.75" r="815" s="24" spans="1:24"/>
    <row customHeight="1" ht="12.75" r="816" s="24" spans="1:24"/>
    <row customHeight="1" ht="12.75" r="817" s="24" spans="1:24"/>
    <row customHeight="1" ht="12.75" r="818" s="24" spans="1:24"/>
    <row customHeight="1" ht="12.75" r="819" s="24" spans="1:24"/>
    <row customHeight="1" ht="12.75" r="820" s="24" spans="1:24"/>
    <row customHeight="1" ht="12.75" r="821" s="24" spans="1:24"/>
    <row customHeight="1" ht="12.75" r="822" s="24" spans="1:24"/>
    <row customHeight="1" ht="12.75" r="823" s="24" spans="1:24"/>
    <row customHeight="1" ht="12.75" r="824" s="24" spans="1:24"/>
    <row customHeight="1" ht="12.75" r="825" s="24" spans="1:24"/>
    <row customHeight="1" ht="12.75" r="826" s="24" spans="1:24"/>
    <row customHeight="1" ht="12.75" r="827" s="24" spans="1:24"/>
    <row customHeight="1" ht="12.75" r="828" s="24" spans="1:24"/>
    <row customHeight="1" ht="12.75" r="829" s="24" spans="1:24"/>
    <row customHeight="1" ht="12.75" r="830" s="24" spans="1:24"/>
    <row customHeight="1" ht="12.75" r="831" s="24" spans="1:24"/>
    <row customHeight="1" ht="12.75" r="832" s="24" spans="1:24"/>
    <row customHeight="1" ht="12.75" r="833" s="24" spans="1:24"/>
    <row customHeight="1" ht="12.75" r="834" s="24" spans="1:24"/>
    <row customHeight="1" ht="12.75" r="835" s="24" spans="1:24"/>
    <row customHeight="1" ht="12.75" r="836" s="24" spans="1:24"/>
    <row customHeight="1" ht="12.75" r="837" s="24" spans="1:24"/>
    <row customHeight="1" ht="12.75" r="838" s="24" spans="1:24"/>
    <row customHeight="1" ht="12.75" r="839" s="24" spans="1:24"/>
    <row customHeight="1" ht="12.75" r="840" s="24" spans="1:24"/>
    <row customHeight="1" ht="12.75" r="841" s="24" spans="1:24"/>
    <row customHeight="1" ht="12.75" r="842" s="24" spans="1:24"/>
    <row customHeight="1" ht="12.75" r="843" s="24" spans="1:24"/>
    <row customHeight="1" ht="12.75" r="844" s="24" spans="1:24"/>
    <row customHeight="1" ht="12.75" r="845" s="24" spans="1:24"/>
    <row customHeight="1" ht="12.75" r="846" s="24" spans="1:24"/>
    <row customHeight="1" ht="12.75" r="847" s="24" spans="1:24"/>
    <row customHeight="1" ht="12.75" r="848" s="24" spans="1:24"/>
    <row customHeight="1" ht="12.75" r="849" s="24" spans="1:24"/>
    <row customHeight="1" ht="12.75" r="850" s="24" spans="1:24"/>
    <row customHeight="1" ht="12.75" r="851" s="24" spans="1:24"/>
    <row customHeight="1" ht="12.75" r="852" s="24" spans="1:24"/>
    <row customHeight="1" ht="12.75" r="853" s="24" spans="1:24"/>
    <row customHeight="1" ht="12.75" r="854" s="24" spans="1:24"/>
    <row customHeight="1" ht="12.75" r="855" s="24" spans="1:24"/>
    <row customHeight="1" ht="12.75" r="856" s="24" spans="1:24"/>
    <row customHeight="1" ht="12.75" r="857" s="24" spans="1:24"/>
    <row customHeight="1" ht="12.75" r="858" s="24" spans="1:24"/>
    <row customHeight="1" ht="12.75" r="859" s="24" spans="1:24"/>
    <row customHeight="1" ht="12.75" r="860" s="24" spans="1:24"/>
    <row customHeight="1" ht="12.75" r="861" s="24" spans="1:24"/>
    <row customHeight="1" ht="12.75" r="862" s="24" spans="1:24"/>
    <row customHeight="1" ht="12.75" r="863" s="24" spans="1:24"/>
    <row customHeight="1" ht="12.75" r="864" s="24" spans="1:24"/>
    <row customHeight="1" ht="12.75" r="865" s="24" spans="1:24"/>
    <row customHeight="1" ht="12.75" r="866" s="24" spans="1:24"/>
    <row customHeight="1" ht="12.75" r="867" s="24" spans="1:24"/>
    <row customHeight="1" ht="12.75" r="868" s="24" spans="1:24"/>
    <row customHeight="1" ht="12.75" r="869" s="24" spans="1:24"/>
    <row customHeight="1" ht="12.75" r="870" s="24" spans="1:24"/>
    <row customHeight="1" ht="12.75" r="871" s="24" spans="1:24"/>
    <row customHeight="1" ht="12.75" r="872" s="24" spans="1:24"/>
    <row customHeight="1" ht="12.75" r="873" s="24" spans="1:24"/>
    <row customHeight="1" ht="12.75" r="874" s="24" spans="1:24"/>
    <row customHeight="1" ht="12.75" r="875" s="24" spans="1:24"/>
    <row customHeight="1" ht="12.75" r="876" s="24" spans="1:24"/>
    <row customHeight="1" ht="12.75" r="877" s="24" spans="1:24"/>
    <row customHeight="1" ht="12.75" r="878" s="24" spans="1:24"/>
    <row customHeight="1" ht="12.75" r="879" s="24" spans="1:24"/>
    <row customHeight="1" ht="12.75" r="880" s="24" spans="1:24"/>
    <row customHeight="1" ht="12.75" r="881" s="24" spans="1:24"/>
    <row customHeight="1" ht="12.75" r="882" s="24" spans="1:24"/>
    <row customHeight="1" ht="12.75" r="883" s="24" spans="1:24"/>
    <row customHeight="1" ht="12.75" r="884" s="24" spans="1:24"/>
    <row customHeight="1" ht="12.75" r="885" s="24" spans="1:24"/>
    <row customHeight="1" ht="12.75" r="886" s="24" spans="1:24"/>
    <row customHeight="1" ht="12.75" r="887" s="24" spans="1:24"/>
    <row customHeight="1" ht="12.75" r="888" s="24" spans="1:24"/>
    <row customHeight="1" ht="12.75" r="889" s="24" spans="1:24"/>
    <row customHeight="1" ht="12.75" r="890" s="24" spans="1:24"/>
    <row customHeight="1" ht="12.75" r="891" s="24" spans="1:24"/>
    <row customHeight="1" ht="12.75" r="892" s="24" spans="1:24"/>
    <row customHeight="1" ht="12.75" r="893" s="24" spans="1:24"/>
    <row customHeight="1" ht="12.75" r="894" s="24" spans="1:24"/>
    <row customHeight="1" ht="12.75" r="895" s="24" spans="1:24"/>
    <row customHeight="1" ht="12.75" r="896" s="24" spans="1:24"/>
    <row customHeight="1" ht="12.75" r="897" s="24" spans="1:24"/>
    <row customHeight="1" ht="12.75" r="898" s="24" spans="1:24"/>
    <row customHeight="1" ht="12.75" r="899" s="24" spans="1:24"/>
    <row customHeight="1" ht="12.75" r="900" s="24" spans="1:24"/>
    <row customHeight="1" ht="12.75" r="901" s="24" spans="1:24"/>
    <row customHeight="1" ht="12.75" r="902" s="24" spans="1:24"/>
    <row customHeight="1" ht="12.75" r="903" s="24" spans="1:24"/>
    <row customHeight="1" ht="12.75" r="904" s="24" spans="1:24"/>
    <row customHeight="1" ht="12.75" r="905" s="24" spans="1:24"/>
    <row customHeight="1" ht="12.75" r="906" s="24" spans="1:24"/>
    <row customHeight="1" ht="12.75" r="907" s="24" spans="1:24"/>
    <row customHeight="1" ht="12.75" r="908" s="24" spans="1:24"/>
    <row customHeight="1" ht="12.75" r="909" s="24" spans="1:24"/>
    <row customHeight="1" ht="12.75" r="910" s="24" spans="1:24"/>
    <row customHeight="1" ht="12.75" r="911" s="24" spans="1:24"/>
    <row customHeight="1" ht="12.75" r="912" s="24" spans="1:24"/>
    <row customHeight="1" ht="12.75" r="913" s="24" spans="1:24"/>
    <row customHeight="1" ht="12.75" r="914" s="24" spans="1:24"/>
    <row customHeight="1" ht="12.75" r="915" s="24" spans="1:24"/>
    <row customHeight="1" ht="12.75" r="916" s="24" spans="1:24"/>
    <row customHeight="1" ht="12.75" r="917" s="24" spans="1:24"/>
    <row customHeight="1" ht="12.75" r="918" s="24" spans="1:24"/>
    <row customHeight="1" ht="12.75" r="919" s="24" spans="1:24"/>
    <row customHeight="1" ht="12.75" r="920" s="24" spans="1:24"/>
    <row customHeight="1" ht="12.75" r="921" s="24" spans="1:24"/>
    <row customHeight="1" ht="12.75" r="922" s="24" spans="1:24"/>
    <row customHeight="1" ht="12.75" r="923" s="24" spans="1:24"/>
    <row customHeight="1" ht="12.75" r="924" s="24" spans="1:24"/>
    <row customHeight="1" ht="12.75" r="925" s="24" spans="1:24"/>
    <row customHeight="1" ht="12.75" r="926" s="24" spans="1:24"/>
    <row customHeight="1" ht="12.75" r="927" s="24" spans="1:24"/>
    <row customHeight="1" ht="12.75" r="928" s="24" spans="1:24"/>
    <row customHeight="1" ht="12.75" r="929" s="24" spans="1:24"/>
    <row customHeight="1" ht="12.75" r="930" s="24" spans="1:24"/>
    <row customHeight="1" ht="12.75" r="931" s="24" spans="1:24"/>
    <row customHeight="1" ht="12.75" r="932" s="24" spans="1:24"/>
    <row customHeight="1" ht="12.75" r="933" s="24" spans="1:24"/>
    <row customHeight="1" ht="12.75" r="934" s="24" spans="1:24"/>
    <row customHeight="1" ht="12.75" r="935" s="24" spans="1:24"/>
    <row customHeight="1" ht="12.75" r="936" s="24" spans="1:24"/>
    <row customHeight="1" ht="12.75" r="937" s="24" spans="1:24"/>
    <row customHeight="1" ht="12.75" r="938" s="24" spans="1:24"/>
    <row customHeight="1" ht="12.75" r="939" s="24" spans="1:24"/>
    <row customHeight="1" ht="12.75" r="940" s="24" spans="1:24"/>
    <row customHeight="1" ht="12.75" r="941" s="24" spans="1:24"/>
    <row customHeight="1" ht="12.75" r="942" s="24" spans="1:24"/>
    <row customHeight="1" ht="12.75" r="943" s="24" spans="1:24"/>
    <row customHeight="1" ht="12.75" r="944" s="24" spans="1:24"/>
    <row customHeight="1" ht="12.75" r="945" s="24" spans="1:24"/>
    <row customHeight="1" ht="12.75" r="946" s="24" spans="1:24"/>
    <row customHeight="1" ht="12.75" r="947" s="24" spans="1:24"/>
    <row customHeight="1" ht="12.75" r="948" s="24" spans="1:24"/>
    <row customHeight="1" ht="12.75" r="949" s="24" spans="1:24"/>
    <row customHeight="1" ht="12.75" r="950" s="24" spans="1:24"/>
    <row customHeight="1" ht="12.75" r="951" s="24" spans="1:24"/>
    <row customHeight="1" ht="12.75" r="952" s="24" spans="1:24"/>
    <row customHeight="1" ht="12.75" r="953" s="24" spans="1:24"/>
    <row customHeight="1" ht="12.75" r="954" s="24" spans="1:24"/>
    <row customHeight="1" ht="12.75" r="955" s="24" spans="1:24"/>
    <row customHeight="1" ht="12.75" r="956" s="24" spans="1:24"/>
    <row customHeight="1" ht="12.75" r="957" s="24" spans="1:24"/>
    <row customHeight="1" ht="12.75" r="958" s="24" spans="1:24"/>
    <row customHeight="1" ht="12.75" r="959" s="24" spans="1:24"/>
    <row customHeight="1" ht="12.75" r="960" s="24" spans="1:24"/>
    <row customHeight="1" ht="12.75" r="961" s="24" spans="1:24"/>
    <row customHeight="1" ht="12.75" r="962" s="24" spans="1:24"/>
    <row customHeight="1" ht="12.75" r="963" s="24" spans="1:24"/>
    <row customHeight="1" ht="12.75" r="964" s="24" spans="1:24"/>
    <row customHeight="1" ht="12.75" r="965" s="24" spans="1:24"/>
    <row customHeight="1" ht="12.75" r="966" s="24" spans="1:24"/>
    <row customHeight="1" ht="12.75" r="967" s="24" spans="1:24"/>
    <row customHeight="1" ht="12.75" r="968" s="24" spans="1:24"/>
    <row customHeight="1" ht="12.75" r="969" s="24" spans="1:24"/>
    <row customHeight="1" ht="12.75" r="970" s="24" spans="1:24"/>
    <row customHeight="1" ht="12.75" r="971" s="24" spans="1:24"/>
    <row customHeight="1" ht="12.75" r="972" s="24" spans="1:24"/>
    <row customHeight="1" ht="12.75" r="973" s="24" spans="1:24"/>
    <row customHeight="1" ht="12.75" r="974" s="24" spans="1:24"/>
    <row customHeight="1" ht="12.75" r="975" s="24" spans="1:24"/>
    <row customHeight="1" ht="12.75" r="976" s="24" spans="1:24"/>
    <row customHeight="1" ht="12.75" r="977" s="24" spans="1:24"/>
    <row customHeight="1" ht="12.75" r="978" s="24" spans="1:24"/>
    <row customHeight="1" ht="12.75" r="979" s="24" spans="1:24"/>
    <row customHeight="1" ht="12.75" r="980" s="24" spans="1:24"/>
    <row customHeight="1" ht="12.75" r="981" s="24" spans="1:24"/>
    <row customHeight="1" ht="12.75" r="982" s="24" spans="1:24"/>
    <row customHeight="1" ht="12.75" r="983" s="24" spans="1:24"/>
    <row customHeight="1" ht="12.75" r="984" s="24" spans="1:24"/>
    <row customHeight="1" ht="12.75" r="985" s="24" spans="1:24"/>
    <row customHeight="1" ht="12.75" r="986" s="24" spans="1:24"/>
    <row customHeight="1" ht="12.75" r="987" s="24" spans="1:24"/>
    <row customHeight="1" ht="12.75" r="988" s="24" spans="1:24"/>
    <row customHeight="1" ht="12.75" r="989" s="24" spans="1:24"/>
    <row customHeight="1" ht="12.75" r="990" s="24" spans="1:24"/>
  </sheetData>
  <autoFilter ref="A1:X16"/>
  <conditionalFormatting sqref="D1">
    <cfRule dxfId="11" priority="11" type="expression">
      <formula>AND(COUNTIF($D$1,D1)&gt;1,NOT(ISBLANK(D1)))</formula>
    </cfRule>
  </conditionalFormatting>
  <conditionalFormatting sqref="M1">
    <cfRule dxfId="10" priority="12" type="expression">
      <formula>AND(TODAY()-ROUNDDOWN(M1,0)&gt;=(WEEKDAY(TODAY())),TODAY()-ROUNDDOWN(M1,0)&lt;(WEEKDAY(TODAY())+7))</formula>
    </cfRule>
  </conditionalFormatting>
  <conditionalFormatting sqref="M2:M17">
    <cfRule dxfId="21" operator="lessThan" priority="15" type="cellIs">
      <formula>42979</formula>
    </cfRule>
  </conditionalFormatting>
  <conditionalFormatting sqref="O2">
    <cfRule dxfId="9" operator="equal" priority="10" type="cellIs">
      <formula>1</formula>
    </cfRule>
  </conditionalFormatting>
  <conditionalFormatting sqref="O3:O16">
    <cfRule dxfId="9" operator="equal" priority="9" type="cellIs">
      <formula>1</formula>
    </cfRule>
  </conditionalFormatting>
  <conditionalFormatting sqref="P2:R2">
    <cfRule dxfId="9" operator="equal" priority="8" type="cellIs">
      <formula>1</formula>
    </cfRule>
  </conditionalFormatting>
  <conditionalFormatting sqref="P3:R16">
    <cfRule dxfId="9" operator="equal" priority="7" type="cellIs">
      <formula>1</formula>
    </cfRule>
  </conditionalFormatting>
  <conditionalFormatting sqref="S2:U2">
    <cfRule dxfId="9" operator="equal" priority="6" type="cellIs">
      <formula>1</formula>
    </cfRule>
  </conditionalFormatting>
  <conditionalFormatting sqref="S3:U16">
    <cfRule dxfId="9" operator="equal" priority="5" type="cellIs">
      <formula>1</formula>
    </cfRule>
  </conditionalFormatting>
  <conditionalFormatting sqref="O17">
    <cfRule dxfId="9" operator="equal" priority="3" type="cellIs">
      <formula>1</formula>
    </cfRule>
  </conditionalFormatting>
  <conditionalFormatting sqref="P17:R17">
    <cfRule dxfId="9" operator="equal" priority="2" type="cellIs">
      <formula>1</formula>
    </cfRule>
  </conditionalFormatting>
  <conditionalFormatting sqref="S17:U17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V23"/>
  <sheetViews>
    <sheetView topLeftCell="C1" workbookViewId="0" zoomScale="85" zoomScaleNormal="85">
      <selection activeCell="V11" sqref="V11"/>
    </sheetView>
  </sheetViews>
  <sheetFormatPr baseColWidth="8" defaultRowHeight="12.75" outlineLevelCol="0"/>
  <cols>
    <col customWidth="1" max="4" min="4" style="24" width="28"/>
    <col customWidth="1" max="22" min="22" style="24" width="26.28515625"/>
  </cols>
  <sheetData>
    <row customHeight="1" ht="76.5" r="1" s="24" spans="1:22">
      <c r="A1" s="11" t="s">
        <v>27</v>
      </c>
      <c r="B1" s="12" t="s">
        <v>28</v>
      </c>
      <c r="C1" s="11" t="s">
        <v>29</v>
      </c>
      <c r="D1" s="12" t="s">
        <v>30</v>
      </c>
      <c r="E1" s="181" t="s">
        <v>31</v>
      </c>
      <c r="F1" s="182" t="s">
        <v>32</v>
      </c>
      <c r="G1" s="181" t="s">
        <v>33</v>
      </c>
      <c r="H1" s="181" t="s">
        <v>34</v>
      </c>
      <c r="I1" s="182" t="s">
        <v>35</v>
      </c>
      <c r="J1" s="183" t="s">
        <v>36</v>
      </c>
      <c r="K1" s="181" t="s">
        <v>37</v>
      </c>
      <c r="L1" s="181" t="s">
        <v>38</v>
      </c>
      <c r="M1" s="184" t="s">
        <v>24</v>
      </c>
      <c r="N1" s="185" t="s">
        <v>39</v>
      </c>
      <c r="O1" s="28" t="s">
        <v>398</v>
      </c>
      <c r="P1" s="28" t="s">
        <v>397</v>
      </c>
      <c r="Q1" s="28" t="s">
        <v>331</v>
      </c>
      <c r="R1" s="28" t="s">
        <v>332</v>
      </c>
      <c r="S1" s="150" t="s">
        <v>404</v>
      </c>
      <c r="T1" s="150" t="s">
        <v>51</v>
      </c>
      <c r="U1" s="186" t="s">
        <v>5</v>
      </c>
      <c r="V1" s="150" t="s">
        <v>52</v>
      </c>
    </row>
    <row customHeight="1" ht="14.25" r="2" s="24" spans="1:22">
      <c r="A2" s="239" t="n">
        <v>1</v>
      </c>
      <c r="B2" s="196" t="s">
        <v>53</v>
      </c>
      <c r="C2" s="196" t="s">
        <v>16</v>
      </c>
      <c r="D2" s="239" t="s">
        <v>439</v>
      </c>
      <c r="E2" s="188">
        <f>NETWORKDAYS(Итого!C$2,Отчёт!C$2,Итого!C$3:C$5)</f>
        <v/>
      </c>
      <c r="F2" s="177">
        <f>1/3</f>
        <v/>
      </c>
      <c r="G2" s="176" t="n">
        <v>2</v>
      </c>
      <c r="H2" s="178">
        <f>G2*F2</f>
        <v/>
      </c>
      <c r="I2" s="179" t="n">
        <v>4</v>
      </c>
      <c r="J2" s="180">
        <f>H2*E2</f>
        <v/>
      </c>
      <c r="K2" s="180" t="n">
        <v>132</v>
      </c>
      <c r="L2" s="189">
        <f>J2*K2</f>
        <v/>
      </c>
      <c r="M2" s="258" t="n">
        <v>43241</v>
      </c>
      <c r="N2" s="239" t="n">
        <v>4</v>
      </c>
      <c r="O2" s="137" t="n">
        <v>1</v>
      </c>
      <c r="P2" s="137" t="n">
        <v>1</v>
      </c>
      <c r="Q2" s="137" t="n">
        <v>1</v>
      </c>
      <c r="R2" s="137" t="n">
        <v>1</v>
      </c>
      <c r="S2" s="170" t="n">
        <v>1</v>
      </c>
      <c r="T2" s="239">
        <f>COUNTIF(O2:R2,"=1")</f>
        <v/>
      </c>
      <c r="U2" s="191">
        <f>T2/N2</f>
        <v/>
      </c>
      <c r="V2" s="196" t="n"/>
    </row>
    <row customHeight="1" ht="14.25" r="3" s="24" spans="1:22">
      <c r="A3" s="239" t="n">
        <v>2</v>
      </c>
      <c r="B3" s="196" t="s">
        <v>53</v>
      </c>
      <c r="C3" s="196" t="s">
        <v>16</v>
      </c>
      <c r="D3" s="239" t="s">
        <v>440</v>
      </c>
      <c r="E3" s="188">
        <f>NETWORKDAYS(Итого!C$2,Отчёт!C$2,Итого!C$3:C$5)</f>
        <v/>
      </c>
      <c r="F3" s="177">
        <f>1/3</f>
        <v/>
      </c>
      <c r="G3" s="176" t="n">
        <v>2</v>
      </c>
      <c r="H3" s="178">
        <f>G3*F3</f>
        <v/>
      </c>
      <c r="I3" s="179" t="n">
        <v>4</v>
      </c>
      <c r="J3" s="180">
        <f>H3*E3</f>
        <v/>
      </c>
      <c r="K3" s="180" t="n">
        <v>132</v>
      </c>
      <c r="L3" s="189">
        <f>J3*K3</f>
        <v/>
      </c>
      <c r="M3" s="258" t="n">
        <v>43241</v>
      </c>
      <c r="N3" s="239" t="n">
        <v>4</v>
      </c>
      <c r="O3" s="137" t="n">
        <v>1</v>
      </c>
      <c r="P3" s="137" t="n">
        <v>1</v>
      </c>
      <c r="Q3" s="137" t="n">
        <v>1</v>
      </c>
      <c r="R3" s="137" t="n">
        <v>1</v>
      </c>
      <c r="S3" s="170" t="n">
        <v>1</v>
      </c>
      <c r="T3" s="239">
        <f>COUNTIF(O3:R3,"=1")</f>
        <v/>
      </c>
      <c r="U3" s="191">
        <f>T3/N3</f>
        <v/>
      </c>
      <c r="V3" s="196" t="n"/>
    </row>
    <row customHeight="1" ht="14.25" r="4" s="24" spans="1:22">
      <c r="A4" s="239" t="n">
        <v>3</v>
      </c>
      <c r="B4" s="196" t="s">
        <v>53</v>
      </c>
      <c r="C4" s="196" t="s">
        <v>16</v>
      </c>
      <c r="D4" s="239" t="s">
        <v>441</v>
      </c>
      <c r="E4" s="188">
        <f>NETWORKDAYS(Итого!C$2,Отчёт!C$2,Итого!C$3:C$5)</f>
        <v/>
      </c>
      <c r="F4" s="177">
        <f>1/3</f>
        <v/>
      </c>
      <c r="G4" s="176" t="n">
        <v>2</v>
      </c>
      <c r="H4" s="178">
        <f>G4*F4</f>
        <v/>
      </c>
      <c r="I4" s="179" t="n">
        <v>4</v>
      </c>
      <c r="J4" s="180">
        <f>H4*E4</f>
        <v/>
      </c>
      <c r="K4" s="180" t="n">
        <v>132</v>
      </c>
      <c r="L4" s="189">
        <f>J4*K4</f>
        <v/>
      </c>
      <c r="M4" s="258" t="n">
        <v>43241</v>
      </c>
      <c r="N4" s="239" t="n">
        <v>4</v>
      </c>
      <c r="O4" s="137" t="n">
        <v>1</v>
      </c>
      <c r="P4" s="137" t="n">
        <v>1</v>
      </c>
      <c r="Q4" s="137" t="n">
        <v>1</v>
      </c>
      <c r="R4" s="137" t="n">
        <v>1</v>
      </c>
      <c r="S4" s="170" t="n">
        <v>1</v>
      </c>
      <c r="T4" s="239">
        <f>COUNTIF(O4:R4,"=1")</f>
        <v/>
      </c>
      <c r="U4" s="191">
        <f>T4/N4</f>
        <v/>
      </c>
      <c r="V4" s="196" t="n"/>
    </row>
    <row customHeight="1" ht="14.25" r="5" s="24" spans="1:22">
      <c r="A5" s="239" t="n">
        <v>4</v>
      </c>
      <c r="B5" s="196" t="s">
        <v>53</v>
      </c>
      <c r="C5" s="196" t="s">
        <v>16</v>
      </c>
      <c r="D5" s="239" t="s">
        <v>442</v>
      </c>
      <c r="E5" s="188">
        <f>NETWORKDAYS(Итого!C$2,Отчёт!C$2,Итого!C$3:C$5)</f>
        <v/>
      </c>
      <c r="F5" s="177">
        <f>1/3</f>
        <v/>
      </c>
      <c r="G5" s="176" t="n">
        <v>2</v>
      </c>
      <c r="H5" s="178">
        <f>G5*F5</f>
        <v/>
      </c>
      <c r="I5" s="179" t="n">
        <v>4</v>
      </c>
      <c r="J5" s="180">
        <f>H5*E5</f>
        <v/>
      </c>
      <c r="K5" s="180" t="n">
        <v>132</v>
      </c>
      <c r="L5" s="189">
        <f>J5*K5</f>
        <v/>
      </c>
      <c r="M5" s="258" t="n">
        <v>43241</v>
      </c>
      <c r="N5" s="239" t="n">
        <v>4</v>
      </c>
      <c r="O5" s="137" t="n">
        <v>1</v>
      </c>
      <c r="P5" s="137" t="n">
        <v>1</v>
      </c>
      <c r="Q5" s="137" t="n">
        <v>1</v>
      </c>
      <c r="R5" s="137" t="n">
        <v>1</v>
      </c>
      <c r="S5" s="170" t="n">
        <v>1</v>
      </c>
      <c r="T5" s="239">
        <f>COUNTIF(O5:R5,"=1")</f>
        <v/>
      </c>
      <c r="U5" s="191">
        <f>T5/N5</f>
        <v/>
      </c>
      <c r="V5" s="196" t="s">
        <v>340</v>
      </c>
    </row>
    <row customHeight="1" ht="14.25" r="6" s="24" spans="1:22">
      <c r="A6" s="239" t="n">
        <v>5</v>
      </c>
      <c r="B6" s="196" t="s">
        <v>53</v>
      </c>
      <c r="C6" s="196" t="s">
        <v>16</v>
      </c>
      <c r="D6" s="239" t="s">
        <v>443</v>
      </c>
      <c r="E6" s="188">
        <f>NETWORKDAYS(Итого!C$2,Отчёт!C$2,Итого!C$3:C$5)</f>
        <v/>
      </c>
      <c r="F6" s="177">
        <f>1/3</f>
        <v/>
      </c>
      <c r="G6" s="176" t="n">
        <v>2</v>
      </c>
      <c r="H6" s="178">
        <f>G6*F6</f>
        <v/>
      </c>
      <c r="I6" s="179" t="n">
        <v>4</v>
      </c>
      <c r="J6" s="180">
        <f>H6*E6</f>
        <v/>
      </c>
      <c r="K6" s="180" t="n">
        <v>132</v>
      </c>
      <c r="L6" s="189">
        <f>J6*K6</f>
        <v/>
      </c>
      <c r="M6" s="258" t="n">
        <v>43241</v>
      </c>
      <c r="N6" s="239" t="n">
        <v>4</v>
      </c>
      <c r="O6" s="137" t="n">
        <v>1</v>
      </c>
      <c r="P6" s="137" t="n">
        <v>1</v>
      </c>
      <c r="Q6" s="137" t="n">
        <v>1</v>
      </c>
      <c r="R6" s="137" t="n">
        <v>1</v>
      </c>
      <c r="S6" s="170" t="n">
        <v>1</v>
      </c>
      <c r="T6" s="239">
        <f>COUNTIF(O6:R6,"=1")</f>
        <v/>
      </c>
      <c r="U6" s="191">
        <f>T6/N6</f>
        <v/>
      </c>
      <c r="V6" s="196" t="n"/>
    </row>
    <row customHeight="1" ht="14.25" r="7" s="24" spans="1:22">
      <c r="A7" s="239" t="n">
        <v>6</v>
      </c>
      <c r="B7" s="196" t="s">
        <v>53</v>
      </c>
      <c r="C7" s="196" t="s">
        <v>16</v>
      </c>
      <c r="D7" s="239" t="s">
        <v>444</v>
      </c>
      <c r="E7" s="188">
        <f>NETWORKDAYS(Итого!C$2,Отчёт!C$2,Итого!C$3:C$5)</f>
        <v/>
      </c>
      <c r="F7" s="177">
        <f>1/3</f>
        <v/>
      </c>
      <c r="G7" s="176" t="n">
        <v>2</v>
      </c>
      <c r="H7" s="178">
        <f>G7*F7</f>
        <v/>
      </c>
      <c r="I7" s="179" t="n">
        <v>4</v>
      </c>
      <c r="J7" s="180">
        <f>H7*E7</f>
        <v/>
      </c>
      <c r="K7" s="180" t="n">
        <v>132</v>
      </c>
      <c r="L7" s="189">
        <f>J7*K7</f>
        <v/>
      </c>
      <c r="M7" s="258" t="n">
        <v>43241</v>
      </c>
      <c r="N7" s="239" t="n">
        <v>4</v>
      </c>
      <c r="O7" s="137" t="n">
        <v>1</v>
      </c>
      <c r="P7" s="137" t="n">
        <v>1</v>
      </c>
      <c r="Q7" s="137" t="n">
        <v>1</v>
      </c>
      <c r="R7" s="137" t="n">
        <v>1</v>
      </c>
      <c r="S7" s="170" t="n">
        <v>1</v>
      </c>
      <c r="T7" s="239">
        <f>COUNTIF(O7:R7,"=1")</f>
        <v/>
      </c>
      <c r="U7" s="191">
        <f>T7/N7</f>
        <v/>
      </c>
      <c r="V7" s="196" t="n"/>
    </row>
    <row customHeight="1" ht="14.25" r="8" s="24" spans="1:22">
      <c r="A8" s="239" t="n">
        <v>7</v>
      </c>
      <c r="B8" s="196" t="s">
        <v>53</v>
      </c>
      <c r="C8" s="196" t="s">
        <v>16</v>
      </c>
      <c r="D8" s="239" t="s">
        <v>445</v>
      </c>
      <c r="E8" s="188">
        <f>NETWORKDAYS(Итого!C$2,Отчёт!C$2,Итого!C$3:C$5)</f>
        <v/>
      </c>
      <c r="F8" s="177">
        <f>1/3</f>
        <v/>
      </c>
      <c r="G8" s="176" t="n">
        <v>2</v>
      </c>
      <c r="H8" s="178">
        <f>G8*F8</f>
        <v/>
      </c>
      <c r="I8" s="179" t="n">
        <v>4</v>
      </c>
      <c r="J8" s="180">
        <f>H8*E8</f>
        <v/>
      </c>
      <c r="K8" s="180" t="n">
        <v>132</v>
      </c>
      <c r="L8" s="189">
        <f>J8*K8</f>
        <v/>
      </c>
      <c r="M8" s="258" t="n">
        <v>43241</v>
      </c>
      <c r="N8" s="239" t="n">
        <v>4</v>
      </c>
      <c r="O8" s="137" t="n">
        <v>1</v>
      </c>
      <c r="P8" s="137" t="n">
        <v>1</v>
      </c>
      <c r="Q8" s="137" t="n">
        <v>1</v>
      </c>
      <c r="R8" s="137" t="n">
        <v>1</v>
      </c>
      <c r="S8" s="170" t="n">
        <v>1</v>
      </c>
      <c r="T8" s="239">
        <f>COUNTIF(O8:R8,"=1")</f>
        <v/>
      </c>
      <c r="U8" s="191">
        <f>T8/N8</f>
        <v/>
      </c>
      <c r="V8" s="196" t="s">
        <v>340</v>
      </c>
    </row>
    <row customHeight="1" ht="14.25" r="9" s="24" spans="1:22">
      <c r="A9" s="239" t="n">
        <v>8</v>
      </c>
      <c r="B9" s="196" t="s">
        <v>53</v>
      </c>
      <c r="C9" s="196" t="s">
        <v>16</v>
      </c>
      <c r="D9" s="239" t="s">
        <v>446</v>
      </c>
      <c r="E9" s="188">
        <f>NETWORKDAYS(Итого!C$2,Отчёт!C$2,Итого!C$3:C$5)</f>
        <v/>
      </c>
      <c r="F9" s="177">
        <f>1/3</f>
        <v/>
      </c>
      <c r="G9" s="176" t="n">
        <v>2</v>
      </c>
      <c r="H9" s="178">
        <f>G9*F9</f>
        <v/>
      </c>
      <c r="I9" s="179" t="n">
        <v>4</v>
      </c>
      <c r="J9" s="180">
        <f>H9*E9</f>
        <v/>
      </c>
      <c r="K9" s="180" t="n">
        <v>132</v>
      </c>
      <c r="L9" s="189">
        <f>J9*K9</f>
        <v/>
      </c>
      <c r="M9" s="258" t="n">
        <v>43241</v>
      </c>
      <c r="N9" s="239" t="n">
        <v>4</v>
      </c>
      <c r="O9" s="137" t="n">
        <v>1</v>
      </c>
      <c r="P9" s="137" t="n">
        <v>1</v>
      </c>
      <c r="Q9" s="137" t="n">
        <v>1</v>
      </c>
      <c r="R9" s="137" t="n">
        <v>1</v>
      </c>
      <c r="S9" s="170" t="n">
        <v>1</v>
      </c>
      <c r="T9" s="239">
        <f>COUNTIF(O9:R9,"=1")</f>
        <v/>
      </c>
      <c r="U9" s="191">
        <f>T9/N9</f>
        <v/>
      </c>
      <c r="V9" s="196" t="n"/>
    </row>
    <row customHeight="1" ht="14.25" r="10" s="24" spans="1:22">
      <c r="A10" s="239" t="n">
        <v>9</v>
      </c>
      <c r="B10" s="196" t="s">
        <v>53</v>
      </c>
      <c r="C10" s="196" t="s">
        <v>16</v>
      </c>
      <c r="D10" s="239" t="s">
        <v>447</v>
      </c>
      <c r="E10" s="188">
        <f>NETWORKDAYS(Итого!C$2,Отчёт!C$2,Итого!C$3:C$5)</f>
        <v/>
      </c>
      <c r="F10" s="177">
        <f>1/3</f>
        <v/>
      </c>
      <c r="G10" s="176" t="n">
        <v>2</v>
      </c>
      <c r="H10" s="178">
        <f>G10*F10</f>
        <v/>
      </c>
      <c r="I10" s="179" t="n">
        <v>4</v>
      </c>
      <c r="J10" s="180">
        <f>H10*E10</f>
        <v/>
      </c>
      <c r="K10" s="180" t="n">
        <v>132</v>
      </c>
      <c r="L10" s="189">
        <f>J10*K10</f>
        <v/>
      </c>
      <c r="M10" s="258" t="n">
        <v>43241</v>
      </c>
      <c r="N10" s="239" t="n">
        <v>4</v>
      </c>
      <c r="O10" s="137" t="n">
        <v>1</v>
      </c>
      <c r="P10" s="137" t="n">
        <v>1</v>
      </c>
      <c r="Q10" s="137" t="n">
        <v>1</v>
      </c>
      <c r="R10" s="137" t="n">
        <v>1</v>
      </c>
      <c r="S10" s="170" t="n">
        <v>1</v>
      </c>
      <c r="T10" s="239">
        <f>COUNTIF(O10:R10,"=1")</f>
        <v/>
      </c>
      <c r="U10" s="191">
        <f>T10/N10</f>
        <v/>
      </c>
      <c r="V10" s="196" t="s">
        <v>338</v>
      </c>
    </row>
    <row customHeight="1" ht="14.25" r="11" s="24" spans="1:22">
      <c r="A11" s="239" t="n">
        <v>10</v>
      </c>
      <c r="B11" s="196" t="s">
        <v>53</v>
      </c>
      <c r="C11" s="196" t="s">
        <v>16</v>
      </c>
      <c r="D11" s="239" t="s">
        <v>448</v>
      </c>
      <c r="E11" s="188">
        <f>NETWORKDAYS(Итого!C$2,Отчёт!C$2,Итого!C$3:C$5)</f>
        <v/>
      </c>
      <c r="F11" s="177">
        <f>1/3</f>
        <v/>
      </c>
      <c r="G11" s="176" t="n">
        <v>2</v>
      </c>
      <c r="H11" s="178">
        <f>G11*F11</f>
        <v/>
      </c>
      <c r="I11" s="179" t="n">
        <v>4</v>
      </c>
      <c r="J11" s="180">
        <f>H11*E11</f>
        <v/>
      </c>
      <c r="K11" s="180" t="n">
        <v>132</v>
      </c>
      <c r="L11" s="189">
        <f>J11*K11</f>
        <v/>
      </c>
      <c r="M11" s="258" t="n">
        <v>43241</v>
      </c>
      <c r="N11" s="239" t="n">
        <v>4</v>
      </c>
      <c r="O11" s="137" t="n">
        <v>1</v>
      </c>
      <c r="P11" s="137" t="n">
        <v>1</v>
      </c>
      <c r="Q11" s="137" t="n">
        <v>1</v>
      </c>
      <c r="R11" s="137" t="n">
        <v>1</v>
      </c>
      <c r="S11" s="170" t="n">
        <v>1</v>
      </c>
      <c r="T11" s="239">
        <f>COUNTIF(O11:R11,"=1")</f>
        <v/>
      </c>
      <c r="U11" s="191">
        <f>T11/N11</f>
        <v/>
      </c>
      <c r="V11" s="196" t="n"/>
    </row>
    <row customHeight="1" ht="14.25" r="12" s="24" spans="1:22">
      <c r="A12" s="239" t="n">
        <v>11</v>
      </c>
      <c r="B12" s="196" t="s">
        <v>53</v>
      </c>
      <c r="C12" s="196" t="s">
        <v>16</v>
      </c>
      <c r="D12" s="239" t="s">
        <v>449</v>
      </c>
      <c r="E12" s="188">
        <f>NETWORKDAYS(Итого!C$2,Отчёт!C$2,Итого!C$3:C$5)</f>
        <v/>
      </c>
      <c r="F12" s="177">
        <f>1/3</f>
        <v/>
      </c>
      <c r="G12" s="176" t="n">
        <v>2</v>
      </c>
      <c r="H12" s="178">
        <f>G12*F12</f>
        <v/>
      </c>
      <c r="I12" s="179" t="n">
        <v>4</v>
      </c>
      <c r="J12" s="180">
        <f>H12*E12</f>
        <v/>
      </c>
      <c r="K12" s="180" t="n">
        <v>132</v>
      </c>
      <c r="L12" s="189">
        <f>J12*K12</f>
        <v/>
      </c>
      <c r="M12" s="258" t="n">
        <v>43241</v>
      </c>
      <c r="N12" s="239" t="n">
        <v>4</v>
      </c>
      <c r="O12" s="137" t="n">
        <v>1</v>
      </c>
      <c r="P12" s="137" t="n">
        <v>1</v>
      </c>
      <c r="Q12" s="137" t="n">
        <v>1</v>
      </c>
      <c r="R12" s="137" t="n">
        <v>1</v>
      </c>
      <c r="S12" s="170" t="n">
        <v>1</v>
      </c>
      <c r="T12" s="239">
        <f>COUNTIF(O12:R12,"=1")</f>
        <v/>
      </c>
      <c r="U12" s="191">
        <f>T12/N12</f>
        <v/>
      </c>
      <c r="V12" s="196" t="n"/>
    </row>
    <row customHeight="1" ht="14.25" r="13" s="24" spans="1:22">
      <c r="A13" s="239" t="n">
        <v>12</v>
      </c>
      <c r="B13" s="196" t="s">
        <v>53</v>
      </c>
      <c r="C13" s="196" t="s">
        <v>16</v>
      </c>
      <c r="D13" s="239" t="s">
        <v>450</v>
      </c>
      <c r="E13" s="188">
        <f>NETWORKDAYS(Итого!C$2,Отчёт!C$2,Итого!C$3:C$5)</f>
        <v/>
      </c>
      <c r="F13" s="177">
        <f>1/3</f>
        <v/>
      </c>
      <c r="G13" s="176" t="n">
        <v>2</v>
      </c>
      <c r="H13" s="178">
        <f>G13*F13</f>
        <v/>
      </c>
      <c r="I13" s="179" t="n">
        <v>4</v>
      </c>
      <c r="J13" s="180">
        <f>H13*E13</f>
        <v/>
      </c>
      <c r="K13" s="180" t="n">
        <v>132</v>
      </c>
      <c r="L13" s="189">
        <f>J13*K13</f>
        <v/>
      </c>
      <c r="M13" s="258" t="n">
        <v>43241</v>
      </c>
      <c r="N13" s="239" t="n">
        <v>4</v>
      </c>
      <c r="O13" s="137" t="n">
        <v>1</v>
      </c>
      <c r="P13" s="137" t="n">
        <v>1</v>
      </c>
      <c r="Q13" s="137" t="n">
        <v>1</v>
      </c>
      <c r="R13" s="137" t="n">
        <v>1</v>
      </c>
      <c r="S13" s="170" t="n">
        <v>1</v>
      </c>
      <c r="T13" s="239">
        <f>COUNTIF(O13:R13,"=1")</f>
        <v/>
      </c>
      <c r="U13" s="191">
        <f>T13/N13</f>
        <v/>
      </c>
      <c r="V13" s="196" t="n"/>
    </row>
    <row customHeight="1" ht="14.25" r="14" s="24" spans="1:22">
      <c r="A14" s="239" t="n">
        <v>13</v>
      </c>
      <c r="B14" s="196" t="s">
        <v>53</v>
      </c>
      <c r="C14" s="196" t="s">
        <v>16</v>
      </c>
      <c r="D14" s="239" t="s">
        <v>451</v>
      </c>
      <c r="E14" s="188">
        <f>NETWORKDAYS(Итого!C$2,Отчёт!C$2,Итого!C$3:C$5)</f>
        <v/>
      </c>
      <c r="F14" s="177">
        <f>1/3</f>
        <v/>
      </c>
      <c r="G14" s="176" t="n">
        <v>2</v>
      </c>
      <c r="H14" s="178">
        <f>G14*F14</f>
        <v/>
      </c>
      <c r="I14" s="179" t="n">
        <v>4</v>
      </c>
      <c r="J14" s="180">
        <f>H14*E14</f>
        <v/>
      </c>
      <c r="K14" s="180" t="n">
        <v>132</v>
      </c>
      <c r="L14" s="189">
        <f>J14*K14</f>
        <v/>
      </c>
      <c r="M14" s="258" t="n">
        <v>43241</v>
      </c>
      <c r="N14" s="239" t="n">
        <v>4</v>
      </c>
      <c r="O14" s="137" t="n">
        <v>1</v>
      </c>
      <c r="P14" s="137" t="n">
        <v>1</v>
      </c>
      <c r="Q14" s="137" t="n">
        <v>1</v>
      </c>
      <c r="R14" s="137" t="n">
        <v>1</v>
      </c>
      <c r="S14" s="170" t="n">
        <v>1</v>
      </c>
      <c r="T14" s="239">
        <f>COUNTIF(O14:R14,"=1")</f>
        <v/>
      </c>
      <c r="U14" s="191">
        <f>T14/N14</f>
        <v/>
      </c>
      <c r="V14" s="196" t="s">
        <v>340</v>
      </c>
    </row>
    <row customHeight="1" ht="14.25" r="15" s="24" spans="1:22">
      <c r="A15" s="239" t="n">
        <v>14</v>
      </c>
      <c r="B15" s="196" t="s">
        <v>53</v>
      </c>
      <c r="C15" s="196" t="s">
        <v>16</v>
      </c>
      <c r="D15" s="239" t="s">
        <v>452</v>
      </c>
      <c r="E15" s="188">
        <f>NETWORKDAYS(Итого!C$2,Отчёт!C$2,Итого!C$3:C$5)</f>
        <v/>
      </c>
      <c r="F15" s="177">
        <f>1/3</f>
        <v/>
      </c>
      <c r="G15" s="176" t="n">
        <v>2</v>
      </c>
      <c r="H15" s="178">
        <f>G15*F15</f>
        <v/>
      </c>
      <c r="I15" s="179" t="n">
        <v>4</v>
      </c>
      <c r="J15" s="180">
        <f>H15*E15</f>
        <v/>
      </c>
      <c r="K15" s="180" t="n">
        <v>132</v>
      </c>
      <c r="L15" s="189">
        <f>J15*K15</f>
        <v/>
      </c>
      <c r="M15" s="258" t="n">
        <v>43241</v>
      </c>
      <c r="N15" s="239" t="n">
        <v>4</v>
      </c>
      <c r="O15" s="137" t="n">
        <v>1</v>
      </c>
      <c r="P15" s="137" t="n">
        <v>1</v>
      </c>
      <c r="Q15" s="137" t="n">
        <v>1</v>
      </c>
      <c r="R15" s="137" t="n">
        <v>1</v>
      </c>
      <c r="S15" s="170" t="n">
        <v>1</v>
      </c>
      <c r="T15" s="239">
        <f>COUNTIF(O15:R15,"=1")</f>
        <v/>
      </c>
      <c r="U15" s="191">
        <f>T15/N15</f>
        <v/>
      </c>
      <c r="V15" s="196" t="n"/>
    </row>
    <row customHeight="1" ht="14.25" r="16" s="24" spans="1:22">
      <c r="A16" s="239" t="n">
        <v>15</v>
      </c>
      <c r="B16" s="196" t="s">
        <v>53</v>
      </c>
      <c r="C16" s="196" t="s">
        <v>16</v>
      </c>
      <c r="D16" s="239" t="s">
        <v>453</v>
      </c>
      <c r="E16" s="188">
        <f>NETWORKDAYS(Итого!C$2,Отчёт!C$2,Итого!C$3:C$5)</f>
        <v/>
      </c>
      <c r="F16" s="177">
        <f>1/3</f>
        <v/>
      </c>
      <c r="G16" s="176" t="n">
        <v>2</v>
      </c>
      <c r="H16" s="178">
        <f>G16*F16</f>
        <v/>
      </c>
      <c r="I16" s="179" t="n">
        <v>4</v>
      </c>
      <c r="J16" s="180">
        <f>H16*E16</f>
        <v/>
      </c>
      <c r="K16" s="180" t="n">
        <v>132</v>
      </c>
      <c r="L16" s="189">
        <f>J16*K16</f>
        <v/>
      </c>
      <c r="M16" s="258" t="n">
        <v>43241</v>
      </c>
      <c r="N16" s="239" t="n">
        <v>4</v>
      </c>
      <c r="O16" s="137" t="n">
        <v>1</v>
      </c>
      <c r="P16" s="137" t="n">
        <v>1</v>
      </c>
      <c r="Q16" s="137" t="n">
        <v>1</v>
      </c>
      <c r="R16" s="137" t="n">
        <v>1</v>
      </c>
      <c r="S16" s="170" t="n">
        <v>1</v>
      </c>
      <c r="T16" s="239">
        <f>COUNTIF(O16:R16,"=1")</f>
        <v/>
      </c>
      <c r="U16" s="191">
        <f>T16/N16</f>
        <v/>
      </c>
      <c r="V16" s="196" t="s">
        <v>340</v>
      </c>
    </row>
    <row customHeight="1" ht="14.25" r="17" s="24" spans="1:22">
      <c r="A17" s="239" t="n">
        <v>16</v>
      </c>
      <c r="B17" s="196" t="s">
        <v>53</v>
      </c>
      <c r="C17" s="196" t="s">
        <v>16</v>
      </c>
      <c r="D17" s="239" t="s">
        <v>454</v>
      </c>
      <c r="E17" s="188">
        <f>NETWORKDAYS(Итого!C$2,Отчёт!C$2,Итого!C$3:C$5)</f>
        <v/>
      </c>
      <c r="F17" s="177">
        <f>1/3</f>
        <v/>
      </c>
      <c r="G17" s="176" t="n">
        <v>2</v>
      </c>
      <c r="H17" s="178">
        <f>G17*F17</f>
        <v/>
      </c>
      <c r="I17" s="179" t="n">
        <v>4</v>
      </c>
      <c r="J17" s="180">
        <f>H17*E17</f>
        <v/>
      </c>
      <c r="K17" s="180" t="n">
        <v>132</v>
      </c>
      <c r="L17" s="189">
        <f>J17*K17</f>
        <v/>
      </c>
      <c r="M17" s="258" t="n">
        <v>43241</v>
      </c>
      <c r="N17" s="239" t="n">
        <v>4</v>
      </c>
      <c r="O17" s="137" t="n">
        <v>1</v>
      </c>
      <c r="P17" s="137" t="n">
        <v>1</v>
      </c>
      <c r="Q17" s="137" t="n">
        <v>1</v>
      </c>
      <c r="R17" s="137" t="n">
        <v>1</v>
      </c>
      <c r="S17" s="170" t="n">
        <v>1</v>
      </c>
      <c r="T17" s="239">
        <f>COUNTIF(O17:R17,"=1")</f>
        <v/>
      </c>
      <c r="U17" s="191">
        <f>T17/N17</f>
        <v/>
      </c>
      <c r="V17" s="196" t="n"/>
    </row>
    <row customHeight="1" ht="14.25" r="18" s="24" spans="1:22">
      <c r="A18" s="239" t="n">
        <v>18</v>
      </c>
      <c r="B18" s="196" t="s">
        <v>53</v>
      </c>
      <c r="C18" s="196" t="s">
        <v>16</v>
      </c>
      <c r="D18" s="239" t="s">
        <v>455</v>
      </c>
      <c r="E18" s="188">
        <f>NETWORKDAYS(Итого!C$2,Отчёт!C$2,Итого!C$3:C$5)</f>
        <v/>
      </c>
      <c r="F18" s="177">
        <f>1/3</f>
        <v/>
      </c>
      <c r="G18" s="176" t="n">
        <v>2</v>
      </c>
      <c r="H18" s="178">
        <f>G18*F18</f>
        <v/>
      </c>
      <c r="I18" s="179" t="n">
        <v>4</v>
      </c>
      <c r="J18" s="180">
        <f>H18*E18</f>
        <v/>
      </c>
      <c r="K18" s="180" t="n">
        <v>132</v>
      </c>
      <c r="L18" s="189">
        <f>J18*K18</f>
        <v/>
      </c>
      <c r="M18" s="258" t="n">
        <v>43241</v>
      </c>
      <c r="N18" s="239" t="n">
        <v>4</v>
      </c>
      <c r="O18" s="137" t="n">
        <v>1</v>
      </c>
      <c r="P18" s="137" t="n">
        <v>1</v>
      </c>
      <c r="Q18" s="137" t="n">
        <v>1</v>
      </c>
      <c r="R18" s="137" t="n">
        <v>1</v>
      </c>
      <c r="S18" s="170" t="n">
        <v>1</v>
      </c>
      <c r="T18" s="239">
        <f>COUNTIF(O18:R18,"=1")</f>
        <v/>
      </c>
      <c r="U18" s="191">
        <f>T18/N18</f>
        <v/>
      </c>
    </row>
    <row customHeight="1" ht="14.25" r="19" s="24" spans="1:22">
      <c r="A19" s="239" t="n">
        <v>19</v>
      </c>
      <c r="B19" s="196" t="s">
        <v>53</v>
      </c>
      <c r="C19" s="196" t="s">
        <v>16</v>
      </c>
      <c r="D19" s="239" t="s">
        <v>456</v>
      </c>
      <c r="E19" s="188">
        <f>NETWORKDAYS(Итого!C$2,Отчёт!C$2,Итого!C$3:C$5)</f>
        <v/>
      </c>
      <c r="F19" s="177">
        <f>1/3</f>
        <v/>
      </c>
      <c r="G19" s="176" t="n">
        <v>2</v>
      </c>
      <c r="H19" s="178">
        <f>G19*F19</f>
        <v/>
      </c>
      <c r="I19" s="179" t="n">
        <v>4</v>
      </c>
      <c r="J19" s="180">
        <f>H19*E19</f>
        <v/>
      </c>
      <c r="K19" s="180" t="n">
        <v>132</v>
      </c>
      <c r="L19" s="189">
        <f>J19*K19</f>
        <v/>
      </c>
      <c r="M19" s="258" t="n">
        <v>43241</v>
      </c>
      <c r="N19" s="239" t="n">
        <v>4</v>
      </c>
      <c r="O19" s="137" t="n">
        <v>1</v>
      </c>
      <c r="P19" s="137" t="n">
        <v>1</v>
      </c>
      <c r="Q19" s="137" t="n">
        <v>1</v>
      </c>
      <c r="R19" s="137" t="n">
        <v>1</v>
      </c>
      <c r="S19" s="170" t="n">
        <v>1</v>
      </c>
      <c r="T19" s="239">
        <f>COUNTIF(O19:R19,"=1")</f>
        <v/>
      </c>
      <c r="U19" s="191">
        <f>T19/N19</f>
        <v/>
      </c>
      <c r="V19" s="196" t="n"/>
    </row>
    <row customHeight="1" ht="14.25" r="20" s="24" spans="1:22">
      <c r="A20" s="239" t="n">
        <v>20</v>
      </c>
      <c r="B20" s="196" t="s">
        <v>53</v>
      </c>
      <c r="C20" s="196" t="s">
        <v>16</v>
      </c>
      <c r="D20" s="239" t="s">
        <v>457</v>
      </c>
      <c r="E20" s="188">
        <f>NETWORKDAYS(Итого!C$2,Отчёт!C$2,Итого!C$3:C$5)</f>
        <v/>
      </c>
      <c r="F20" s="177">
        <f>1/3</f>
        <v/>
      </c>
      <c r="G20" s="176" t="n">
        <v>2</v>
      </c>
      <c r="H20" s="178">
        <f>G20*F20</f>
        <v/>
      </c>
      <c r="I20" s="179" t="n">
        <v>4</v>
      </c>
      <c r="J20" s="180">
        <f>H20*E20</f>
        <v/>
      </c>
      <c r="K20" s="180" t="n">
        <v>132</v>
      </c>
      <c r="L20" s="189">
        <f>J20*K20</f>
        <v/>
      </c>
      <c r="M20" s="258" t="n">
        <v>43241</v>
      </c>
      <c r="N20" s="239" t="n">
        <v>4</v>
      </c>
      <c r="O20" s="137" t="n">
        <v>1</v>
      </c>
      <c r="P20" s="137" t="n">
        <v>1</v>
      </c>
      <c r="Q20" s="137" t="n">
        <v>1</v>
      </c>
      <c r="R20" s="137" t="n">
        <v>1</v>
      </c>
      <c r="S20" s="170" t="n">
        <v>1</v>
      </c>
      <c r="T20" s="239">
        <f>COUNTIF(O20:R20,"=1")</f>
        <v/>
      </c>
      <c r="U20" s="191">
        <f>T20/N20</f>
        <v/>
      </c>
      <c r="V20" s="196" t="n"/>
    </row>
    <row customHeight="1" ht="14.25" r="21" s="24" spans="1:22">
      <c r="A21" s="239" t="n">
        <v>21</v>
      </c>
      <c r="B21" s="196" t="s">
        <v>53</v>
      </c>
      <c r="C21" s="196" t="s">
        <v>16</v>
      </c>
      <c r="D21" s="239" t="s">
        <v>458</v>
      </c>
      <c r="E21" s="188">
        <f>NETWORKDAYS(Итого!C$2,Отчёт!C$2,Итого!C$3:C$5)</f>
        <v/>
      </c>
      <c r="F21" s="177">
        <f>1/3</f>
        <v/>
      </c>
      <c r="G21" s="176" t="n">
        <v>2</v>
      </c>
      <c r="H21" s="178">
        <f>G21*F21</f>
        <v/>
      </c>
      <c r="I21" s="179" t="n">
        <v>4</v>
      </c>
      <c r="J21" s="180">
        <f>H21*E21</f>
        <v/>
      </c>
      <c r="K21" s="180" t="n">
        <v>132</v>
      </c>
      <c r="L21" s="189">
        <f>J21*K21</f>
        <v/>
      </c>
      <c r="M21" s="258" t="n">
        <v>43241</v>
      </c>
      <c r="N21" s="239" t="n">
        <v>4</v>
      </c>
      <c r="O21" s="137" t="n">
        <v>1</v>
      </c>
      <c r="P21" s="137" t="n">
        <v>1</v>
      </c>
      <c r="Q21" s="137" t="n">
        <v>1</v>
      </c>
      <c r="R21" s="137" t="n">
        <v>1</v>
      </c>
      <c r="S21" s="170" t="n">
        <v>1</v>
      </c>
      <c r="T21" s="239">
        <f>COUNTIF(O21:R21,"=1")</f>
        <v/>
      </c>
      <c r="U21" s="191">
        <f>T21/N21</f>
        <v/>
      </c>
      <c r="V21" s="196" t="n"/>
    </row>
    <row customHeight="1" ht="14.25" r="22" s="24" spans="1:22">
      <c r="A22" s="239" t="n">
        <v>22</v>
      </c>
      <c r="B22" s="196" t="s">
        <v>53</v>
      </c>
      <c r="C22" s="196" t="s">
        <v>16</v>
      </c>
      <c r="D22" s="239" t="s">
        <v>459</v>
      </c>
      <c r="E22" s="188">
        <f>NETWORKDAYS(Итого!C$2,Отчёт!C$2,Итого!C$3:C$5)</f>
        <v/>
      </c>
      <c r="F22" s="177">
        <f>1/3</f>
        <v/>
      </c>
      <c r="G22" s="176" t="n">
        <v>2</v>
      </c>
      <c r="H22" s="178">
        <f>G22*F22</f>
        <v/>
      </c>
      <c r="I22" s="179" t="n">
        <v>4</v>
      </c>
      <c r="J22" s="180">
        <f>H22*E22</f>
        <v/>
      </c>
      <c r="K22" s="180" t="n">
        <v>132</v>
      </c>
      <c r="L22" s="189">
        <f>J22*K22</f>
        <v/>
      </c>
      <c r="M22" s="258" t="n">
        <v>43241</v>
      </c>
      <c r="N22" s="239" t="n">
        <v>4</v>
      </c>
      <c r="O22" s="137" t="n">
        <v>1</v>
      </c>
      <c r="P22" s="137" t="n">
        <v>1</v>
      </c>
      <c r="Q22" s="137" t="n">
        <v>1</v>
      </c>
      <c r="R22" s="137" t="n">
        <v>1</v>
      </c>
      <c r="S22" s="170" t="n">
        <v>1</v>
      </c>
      <c r="T22" s="239">
        <f>COUNTIF(O22:R22,"=1")</f>
        <v/>
      </c>
      <c r="U22" s="191">
        <f>T22/N22</f>
        <v/>
      </c>
      <c r="V22" s="196" t="n"/>
    </row>
    <row r="23" spans="1:22">
      <c r="L23" s="193">
        <f>SUM(L2:L22)</f>
        <v/>
      </c>
    </row>
  </sheetData>
  <conditionalFormatting sqref="D1">
    <cfRule dxfId="11" priority="5" type="expression">
      <formula>AND(COUNTIF($D$1,D1)&gt;1,NOT(ISBLANK(D1)))</formula>
    </cfRule>
  </conditionalFormatting>
  <conditionalFormatting sqref="M1">
    <cfRule dxfId="10" priority="6" type="expression">
      <formula>AND(TODAY()-ROUNDDOWN(M1,0)&gt;=(WEEKDAY(TODAY())),TODAY()-ROUNDDOWN(M1,0)&lt;(WEEKDAY(TODAY())+7))</formula>
    </cfRule>
  </conditionalFormatting>
  <conditionalFormatting sqref="O2:S22">
    <cfRule dxfId="9" operator="equal" priority="4" type="cellIs">
      <formula>1</formula>
    </cfRule>
  </conditionalFormatting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tabColor rgb="FF4A86E8"/>
    <outlinePr summaryBelow="1" summaryRight="1"/>
    <pageSetUpPr/>
  </sheetPr>
  <dimension ref="A1:Z10"/>
  <sheetViews>
    <sheetView topLeftCell="K1" workbookViewId="0" zoomScale="70" zoomScaleNormal="70">
      <selection activeCell="V11" sqref="V11"/>
    </sheetView>
  </sheetViews>
  <sheetFormatPr baseColWidth="8" customHeight="1" defaultColWidth="17.28515625" defaultRowHeight="15" outlineLevelCol="0"/>
  <cols>
    <col customWidth="1" max="3" min="1" style="213" width="17.28515625"/>
    <col customWidth="1" max="4" min="4" style="213" width="24.7109375"/>
    <col customWidth="1" max="5" min="5" style="213" width="15.140625"/>
    <col customWidth="1" max="6" min="6" style="213" width="14.28515625"/>
    <col customWidth="1" max="7" min="7" style="213" width="13.28515625"/>
    <col customWidth="1" max="9" min="8" style="213" width="15.5703125"/>
    <col customWidth="1" max="10" min="10" style="213" width="15.7109375"/>
    <col customWidth="1" max="11" min="11" style="213" width="12.42578125"/>
    <col customWidth="1" max="12" min="12" style="213" width="14"/>
    <col customWidth="1" max="13" min="13" style="213" width="15"/>
    <col customWidth="1" max="14" min="14" style="213" width="13.7109375"/>
    <col customWidth="1" max="22" min="15" style="213" width="17.28515625"/>
    <col customWidth="1" max="23" min="23" style="213" width="13.28515625"/>
    <col customWidth="1" max="25" min="24" style="213" width="17.28515625"/>
    <col bestFit="1" customWidth="1" max="26" min="26" style="213" width="24.140625"/>
    <col customWidth="1" max="16384" min="27" style="213" width="17.28515625"/>
  </cols>
  <sheetData>
    <row customHeight="1" ht="51" r="1" s="24" spans="1:26">
      <c r="A1" s="207" t="s">
        <v>27</v>
      </c>
      <c r="B1" s="208" t="s">
        <v>28</v>
      </c>
      <c r="C1" s="207" t="s">
        <v>29</v>
      </c>
      <c r="D1" s="208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209" t="s">
        <v>24</v>
      </c>
      <c r="N1" s="210" t="s">
        <v>39</v>
      </c>
      <c r="O1" s="211" t="s">
        <v>41</v>
      </c>
      <c r="P1" s="211" t="s">
        <v>43</v>
      </c>
      <c r="Q1" s="211" t="s">
        <v>44</v>
      </c>
      <c r="R1" s="211" t="s">
        <v>45</v>
      </c>
      <c r="S1" s="211" t="s">
        <v>46</v>
      </c>
      <c r="T1" s="211" t="s">
        <v>47</v>
      </c>
      <c r="U1" s="211" t="s">
        <v>49</v>
      </c>
      <c r="V1" s="211" t="s">
        <v>179</v>
      </c>
      <c r="W1" s="211" t="s">
        <v>460</v>
      </c>
      <c r="X1" s="211" t="s">
        <v>51</v>
      </c>
      <c r="Y1" s="212" t="s">
        <v>5</v>
      </c>
      <c r="Z1" s="211" t="s">
        <v>52</v>
      </c>
    </row>
    <row r="2" spans="1:26">
      <c r="A2" s="207" t="n">
        <v>1</v>
      </c>
      <c r="B2" s="214" t="s">
        <v>109</v>
      </c>
      <c r="C2" s="219" t="s">
        <v>461</v>
      </c>
      <c r="D2" s="220" t="s">
        <v>462</v>
      </c>
      <c r="E2" s="148">
        <f>NETWORKDAYS(Итого!C$2,Отчёт!C$2,Итого!C$3:C$5)</f>
        <v/>
      </c>
      <c r="F2" s="207" t="n">
        <v>0.5</v>
      </c>
      <c r="G2" s="207" t="n">
        <v>1</v>
      </c>
      <c r="H2" s="207">
        <f>G2*F2</f>
        <v/>
      </c>
      <c r="I2" s="207" t="n">
        <v>11</v>
      </c>
      <c r="J2" s="207">
        <f>H2*E2</f>
        <v/>
      </c>
      <c r="K2" s="207" t="n">
        <v>132</v>
      </c>
      <c r="L2" s="207">
        <f>K2*J2</f>
        <v/>
      </c>
      <c r="M2" s="259" t="n">
        <v>43204</v>
      </c>
      <c r="N2" s="208" t="n">
        <v>9</v>
      </c>
      <c r="O2" s="216" t="n">
        <v>1</v>
      </c>
      <c r="P2" s="216" t="n">
        <v>1</v>
      </c>
      <c r="Q2" s="216" t="n">
        <v>1</v>
      </c>
      <c r="R2" s="216" t="n">
        <v>1</v>
      </c>
      <c r="S2" s="216" t="n">
        <v>1</v>
      </c>
      <c r="T2" s="216" t="n">
        <v>1</v>
      </c>
      <c r="U2" s="216" t="n">
        <v>0</v>
      </c>
      <c r="V2" s="216" t="n">
        <v>1</v>
      </c>
      <c r="W2" s="216" t="n">
        <v>1</v>
      </c>
      <c r="X2" s="217">
        <f>COUNTIF(O2:W2,"1")</f>
        <v/>
      </c>
      <c r="Y2" s="218">
        <f>X2/N2</f>
        <v/>
      </c>
      <c r="Z2" s="29" t="s">
        <v>463</v>
      </c>
    </row>
    <row r="3" spans="1:26">
      <c r="A3" s="221" t="n">
        <v>2</v>
      </c>
      <c r="B3" s="214" t="s">
        <v>109</v>
      </c>
      <c r="C3" s="219" t="s">
        <v>464</v>
      </c>
      <c r="D3" s="220" t="s">
        <v>465</v>
      </c>
      <c r="E3" s="148">
        <f>NETWORKDAYS(Итого!C$2,Отчёт!C$2,Итого!C$3:C$5)</f>
        <v/>
      </c>
      <c r="F3" s="207" t="n">
        <v>0.5</v>
      </c>
      <c r="G3" s="207" t="n">
        <v>1</v>
      </c>
      <c r="H3" s="207">
        <f>G3*F3</f>
        <v/>
      </c>
      <c r="I3" s="207" t="n">
        <v>11</v>
      </c>
      <c r="J3" s="207">
        <f>H3*E3</f>
        <v/>
      </c>
      <c r="K3" s="207" t="n">
        <v>132</v>
      </c>
      <c r="L3" s="207">
        <f>K3*J3</f>
        <v/>
      </c>
      <c r="M3" s="259" t="n">
        <v>43231</v>
      </c>
      <c r="N3" s="208" t="n">
        <v>9</v>
      </c>
      <c r="O3" s="216" t="n">
        <v>1</v>
      </c>
      <c r="P3" s="216" t="n">
        <v>1</v>
      </c>
      <c r="Q3" s="216" t="n">
        <v>0</v>
      </c>
      <c r="R3" s="216" t="n">
        <v>1</v>
      </c>
      <c r="S3" s="216" t="n">
        <v>1</v>
      </c>
      <c r="T3" s="216" t="n">
        <v>1</v>
      </c>
      <c r="U3" s="216" t="n">
        <v>1</v>
      </c>
      <c r="V3" s="216" t="n">
        <v>1</v>
      </c>
      <c r="W3" s="216" t="n">
        <v>1</v>
      </c>
      <c r="X3" s="217">
        <f>COUNTIF(O3:W3,"1")</f>
        <v/>
      </c>
      <c r="Y3" s="218">
        <f>X3/N3</f>
        <v/>
      </c>
      <c r="Z3" s="212" t="n"/>
    </row>
    <row r="4" spans="1:26">
      <c r="A4" s="207" t="n">
        <v>3</v>
      </c>
      <c r="B4" s="214" t="s">
        <v>109</v>
      </c>
      <c r="C4" s="219" t="s">
        <v>466</v>
      </c>
      <c r="D4" s="220" t="s">
        <v>467</v>
      </c>
      <c r="E4" s="148">
        <f>NETWORKDAYS(Итого!C$2,Отчёт!C$2,Итого!C$3:C$5)</f>
        <v/>
      </c>
      <c r="F4" s="207" t="n">
        <v>0.5</v>
      </c>
      <c r="G4" s="207" t="n">
        <v>1</v>
      </c>
      <c r="H4" s="207">
        <f>G4*F4</f>
        <v/>
      </c>
      <c r="I4" s="207" t="n">
        <v>11</v>
      </c>
      <c r="J4" s="207">
        <f>H4*E4</f>
        <v/>
      </c>
      <c r="K4" s="207" t="n">
        <v>132</v>
      </c>
      <c r="L4" s="207">
        <f>K4*J4</f>
        <v/>
      </c>
      <c r="M4" s="259" t="n">
        <v>43229</v>
      </c>
      <c r="N4" s="208" t="n">
        <v>9</v>
      </c>
      <c r="O4" s="216" t="n">
        <v>1</v>
      </c>
      <c r="P4" s="216" t="n">
        <v>1</v>
      </c>
      <c r="Q4" s="216" t="n">
        <v>1</v>
      </c>
      <c r="R4" s="216" t="n">
        <v>1</v>
      </c>
      <c r="S4" s="216" t="n">
        <v>1</v>
      </c>
      <c r="T4" s="216" t="n">
        <v>1</v>
      </c>
      <c r="U4" s="216" t="n">
        <v>1</v>
      </c>
      <c r="V4" s="216" t="n">
        <v>1</v>
      </c>
      <c r="W4" s="216" t="n">
        <v>1</v>
      </c>
      <c r="X4" s="217">
        <f>COUNTIF(O4:W4,"1")</f>
        <v/>
      </c>
      <c r="Y4" s="218">
        <f>X4/N4</f>
        <v/>
      </c>
      <c r="Z4" s="243" t="n"/>
    </row>
    <row r="5" spans="1:26">
      <c r="A5" s="221" t="n">
        <v>4</v>
      </c>
      <c r="B5" s="214" t="s">
        <v>109</v>
      </c>
      <c r="C5" s="219" t="s">
        <v>468</v>
      </c>
      <c r="D5" s="220" t="s">
        <v>469</v>
      </c>
      <c r="E5" s="148">
        <f>NETWORKDAYS(Итого!C$2,Отчёт!C$2,Итого!C$3:C$5)</f>
        <v/>
      </c>
      <c r="F5" s="207" t="n">
        <v>0.5</v>
      </c>
      <c r="G5" s="207" t="n">
        <v>1</v>
      </c>
      <c r="H5" s="207">
        <f>G5*F5</f>
        <v/>
      </c>
      <c r="I5" s="207" t="n">
        <v>11</v>
      </c>
      <c r="J5" s="207">
        <f>H5*E5</f>
        <v/>
      </c>
      <c r="K5" s="207" t="n">
        <v>132</v>
      </c>
      <c r="L5" s="207">
        <f>K5*J5</f>
        <v/>
      </c>
      <c r="M5" s="259" t="n">
        <v>43236</v>
      </c>
      <c r="N5" s="208" t="n">
        <v>9</v>
      </c>
      <c r="O5" s="216" t="n">
        <v>0</v>
      </c>
      <c r="P5" s="216" t="n">
        <v>0</v>
      </c>
      <c r="Q5" s="216" t="n">
        <v>0</v>
      </c>
      <c r="R5" s="216" t="n">
        <v>0</v>
      </c>
      <c r="S5" s="216" t="n">
        <v>1</v>
      </c>
      <c r="T5" s="216" t="n">
        <v>1</v>
      </c>
      <c r="U5" s="216" t="n">
        <v>1</v>
      </c>
      <c r="V5" s="216" t="n">
        <v>1</v>
      </c>
      <c r="W5" s="216" t="n">
        <v>1</v>
      </c>
      <c r="X5" s="217">
        <f>COUNTIF(O5:W5,"1")</f>
        <v/>
      </c>
      <c r="Y5" s="218">
        <f>X5/N5</f>
        <v/>
      </c>
      <c r="Z5" s="212" t="s">
        <v>470</v>
      </c>
    </row>
    <row r="6" spans="1:26">
      <c r="A6" s="207" t="n">
        <v>5</v>
      </c>
      <c r="B6" s="214" t="s">
        <v>109</v>
      </c>
      <c r="C6" s="219" t="s">
        <v>471</v>
      </c>
      <c r="D6" s="220" t="s">
        <v>472</v>
      </c>
      <c r="E6" s="148">
        <f>NETWORKDAYS(Итого!C$2,Отчёт!C$2,Итого!C$3:C$5)</f>
        <v/>
      </c>
      <c r="F6" s="207" t="n">
        <v>0.5</v>
      </c>
      <c r="G6" s="207" t="n">
        <v>1</v>
      </c>
      <c r="H6" s="207">
        <f>G6*F6</f>
        <v/>
      </c>
      <c r="I6" s="207" t="n">
        <v>11</v>
      </c>
      <c r="J6" s="207">
        <f>H6*E6</f>
        <v/>
      </c>
      <c r="K6" s="207" t="n">
        <v>132</v>
      </c>
      <c r="L6" s="207">
        <f>K6*J6</f>
        <v/>
      </c>
      <c r="M6" s="259" t="n">
        <v>43228</v>
      </c>
      <c r="N6" s="208" t="n">
        <v>9</v>
      </c>
      <c r="O6" s="216" t="n">
        <v>1</v>
      </c>
      <c r="P6" s="216" t="n">
        <v>1</v>
      </c>
      <c r="Q6" s="216" t="n"/>
      <c r="R6" s="216" t="n">
        <v>1</v>
      </c>
      <c r="S6" s="216" t="n">
        <v>1</v>
      </c>
      <c r="T6" s="216" t="n">
        <v>1</v>
      </c>
      <c r="U6" s="216" t="n">
        <v>1</v>
      </c>
      <c r="V6" s="216" t="n">
        <v>1</v>
      </c>
      <c r="W6" s="216" t="n">
        <v>1</v>
      </c>
      <c r="X6" s="217">
        <f>COUNTIF(O6:W6,"1")</f>
        <v/>
      </c>
      <c r="Y6" s="218">
        <f>X6/N6</f>
        <v/>
      </c>
      <c r="Z6" s="212" t="s">
        <v>473</v>
      </c>
    </row>
    <row r="7" spans="1:26">
      <c r="A7" s="221" t="n">
        <v>6</v>
      </c>
      <c r="B7" s="221" t="s">
        <v>53</v>
      </c>
      <c r="C7" s="219" t="s">
        <v>468</v>
      </c>
      <c r="D7" s="220" t="s">
        <v>474</v>
      </c>
      <c r="E7" s="148">
        <f>NETWORKDAYS(Итого!C$2,Отчёт!C$2,Итого!C$3:C$5)</f>
        <v/>
      </c>
      <c r="F7" s="207" t="n">
        <v>0.5</v>
      </c>
      <c r="G7" s="207" t="n">
        <v>1</v>
      </c>
      <c r="H7" s="207">
        <f>G7*F7</f>
        <v/>
      </c>
      <c r="I7" s="207" t="n">
        <v>11</v>
      </c>
      <c r="J7" s="207">
        <f>H7*E7</f>
        <v/>
      </c>
      <c r="K7" s="207" t="n">
        <v>132</v>
      </c>
      <c r="L7" s="207">
        <f>K7*J7</f>
        <v/>
      </c>
      <c r="M7" s="259" t="n">
        <v>43235</v>
      </c>
      <c r="N7" s="208" t="n">
        <v>9</v>
      </c>
      <c r="O7" s="216" t="n">
        <v>1</v>
      </c>
      <c r="P7" s="216" t="n">
        <v>1</v>
      </c>
      <c r="Q7" s="216" t="n">
        <v>0</v>
      </c>
      <c r="R7" s="216" t="n">
        <v>0</v>
      </c>
      <c r="S7" s="216" t="n">
        <v>1</v>
      </c>
      <c r="T7" s="216" t="n">
        <v>1</v>
      </c>
      <c r="U7" s="216" t="n">
        <v>1</v>
      </c>
      <c r="V7" s="216" t="n">
        <v>1</v>
      </c>
      <c r="W7" s="216" t="n">
        <v>0</v>
      </c>
      <c r="X7" s="217">
        <f>COUNTIF(O7:W7,"1")</f>
        <v/>
      </c>
      <c r="Y7" s="218">
        <f>X7/N7</f>
        <v/>
      </c>
      <c r="Z7" s="212" t="s">
        <v>475</v>
      </c>
    </row>
    <row r="8" spans="1:26">
      <c r="A8" s="207" t="n">
        <v>7</v>
      </c>
      <c r="B8" s="221" t="s">
        <v>53</v>
      </c>
      <c r="C8" s="219" t="s">
        <v>461</v>
      </c>
      <c r="D8" s="220" t="s">
        <v>476</v>
      </c>
      <c r="E8" s="148" t="n">
        <v>0</v>
      </c>
      <c r="F8" s="207" t="n">
        <v>0.5</v>
      </c>
      <c r="G8" s="207" t="n">
        <v>1</v>
      </c>
      <c r="H8" s="207">
        <f>G8*F8</f>
        <v/>
      </c>
      <c r="I8" s="207" t="n">
        <v>11</v>
      </c>
      <c r="J8" s="207">
        <f>H8*E8</f>
        <v/>
      </c>
      <c r="K8" s="207" t="n">
        <v>132</v>
      </c>
      <c r="L8" s="207">
        <f>K8*J8</f>
        <v/>
      </c>
      <c r="M8" s="259" t="n">
        <v>43236</v>
      </c>
      <c r="N8" s="208" t="n">
        <v>9</v>
      </c>
      <c r="O8" s="216" t="n"/>
      <c r="P8" s="216" t="n"/>
      <c r="Q8" s="216" t="n"/>
      <c r="R8" s="216" t="n"/>
      <c r="S8" s="216" t="n"/>
      <c r="T8" s="216" t="n"/>
      <c r="U8" s="216" t="n"/>
      <c r="V8" s="216" t="n"/>
      <c r="W8" s="216" t="n"/>
      <c r="X8" s="217">
        <f>COUNTIF(O8:W8,"1")</f>
        <v/>
      </c>
      <c r="Y8" s="218">
        <f>X8/N8</f>
        <v/>
      </c>
      <c r="Z8" s="212" t="s">
        <v>477</v>
      </c>
    </row>
    <row r="9" spans="1:26">
      <c r="A9" s="221" t="n">
        <v>8</v>
      </c>
      <c r="B9" s="221" t="s">
        <v>53</v>
      </c>
      <c r="C9" s="219" t="s">
        <v>471</v>
      </c>
      <c r="D9" s="220" t="s">
        <v>478</v>
      </c>
      <c r="E9" s="148">
        <f>NETWORKDAYS(Итого!C$2,Отчёт!C$2,Итого!C$3:C$5)</f>
        <v/>
      </c>
      <c r="F9" s="207" t="n">
        <v>0.5</v>
      </c>
      <c r="G9" s="207" t="n">
        <v>1</v>
      </c>
      <c r="H9" s="207">
        <f>G9*F9</f>
        <v/>
      </c>
      <c r="I9" s="207" t="n">
        <v>11</v>
      </c>
      <c r="J9" s="207">
        <f>H9*E9</f>
        <v/>
      </c>
      <c r="K9" s="207" t="n">
        <v>132</v>
      </c>
      <c r="L9" s="207">
        <f>K9*J9</f>
        <v/>
      </c>
      <c r="M9" s="259" t="n">
        <v>43232</v>
      </c>
      <c r="N9" s="208" t="n">
        <v>9</v>
      </c>
      <c r="O9" s="216" t="n">
        <v>1</v>
      </c>
      <c r="P9" s="216" t="n">
        <v>1</v>
      </c>
      <c r="Q9" s="216" t="n">
        <v>1</v>
      </c>
      <c r="R9" s="216" t="n">
        <v>1</v>
      </c>
      <c r="S9" s="216" t="n">
        <v>1</v>
      </c>
      <c r="T9" s="216" t="n">
        <v>1</v>
      </c>
      <c r="U9" s="216" t="n">
        <v>1</v>
      </c>
      <c r="V9" s="216" t="n">
        <v>1</v>
      </c>
      <c r="W9" s="216" t="n">
        <v>1</v>
      </c>
      <c r="X9" s="217">
        <f>COUNTIF(O9:W9,"1")</f>
        <v/>
      </c>
      <c r="Y9" s="218">
        <f>X9/N9</f>
        <v/>
      </c>
      <c r="Z9" s="243" t="n"/>
    </row>
    <row customHeight="1" ht="15" r="10" s="24" spans="1:26">
      <c r="L10" s="213">
        <f>SUM(L2:L9)</f>
        <v/>
      </c>
    </row>
  </sheetData>
  <conditionalFormatting sqref="M2:M9">
    <cfRule dxfId="2" operator="lessThan" priority="1" type="cellIs">
      <formula>"17.01.18"</formula>
    </cfRule>
  </conditionalFormatting>
  <conditionalFormatting sqref="D1">
    <cfRule dxfId="1" priority="2" type="expression">
      <formula>AND(COUNTIF($D$1,D1)&gt;1,NOT(ISBLANK(D1)))</formula>
    </cfRule>
  </conditionalFormatting>
  <conditionalFormatting sqref="O2:W9">
    <cfRule dxfId="0" operator="equal" priority="3" type="cellIs">
      <formula>1</formula>
    </cfRule>
  </conditionalFormatting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tabColor rgb="FF4A86E8"/>
    <outlinePr summaryBelow="1" summaryRight="1"/>
    <pageSetUpPr/>
  </sheetPr>
  <dimension ref="A1:X21"/>
  <sheetViews>
    <sheetView topLeftCell="R1" workbookViewId="0" zoomScale="70" zoomScaleNormal="70">
      <selection activeCell="X13" sqref="X13"/>
    </sheetView>
  </sheetViews>
  <sheetFormatPr baseColWidth="8" customHeight="1" defaultColWidth="17.28515625" defaultRowHeight="15" outlineLevelCol="0"/>
  <cols>
    <col bestFit="1" customWidth="1" max="1" min="1" style="213" width="3.28515625"/>
    <col customWidth="1" max="2" min="2" style="213" width="7.7109375"/>
    <col customWidth="1" max="3" min="3" style="213" width="17.28515625"/>
    <col bestFit="1" customWidth="1" max="4" min="4" style="213" width="33"/>
    <col customWidth="1" max="5" min="5" style="213" width="20.85546875"/>
    <col customWidth="1" max="6" min="6" style="213" width="14"/>
    <col customWidth="1" max="7" min="7" style="213" width="10.28515625"/>
    <col customWidth="1" max="8" min="8" style="213" width="10.5703125"/>
    <col customWidth="1" max="9" min="9" style="213" width="10.28515625"/>
    <col customWidth="1" max="10" min="10" style="213" width="11.140625"/>
    <col customWidth="1" max="11" min="11" style="213" width="13.140625"/>
    <col customWidth="1" max="12" min="12" style="213" width="8.7109375"/>
    <col customWidth="1" max="23" min="13" style="213" width="17.28515625"/>
    <col bestFit="1" customWidth="1" max="24" min="24" style="213" width="49.7109375"/>
    <col customWidth="1" max="16384" min="25" style="213" width="17.28515625"/>
  </cols>
  <sheetData>
    <row customHeight="1" ht="63.75" r="1" s="24" spans="1:24">
      <c r="A1" s="207" t="s">
        <v>27</v>
      </c>
      <c r="B1" s="208" t="s">
        <v>28</v>
      </c>
      <c r="C1" s="207" t="s">
        <v>29</v>
      </c>
      <c r="D1" s="208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209" t="s">
        <v>24</v>
      </c>
      <c r="N1" s="210" t="s">
        <v>39</v>
      </c>
      <c r="O1" s="211" t="s">
        <v>40</v>
      </c>
      <c r="P1" s="211" t="s">
        <v>42</v>
      </c>
      <c r="Q1" s="211" t="s">
        <v>45</v>
      </c>
      <c r="R1" s="211" t="s">
        <v>46</v>
      </c>
      <c r="S1" s="211" t="s">
        <v>47</v>
      </c>
      <c r="T1" s="211" t="s">
        <v>48</v>
      </c>
      <c r="U1" s="211" t="s">
        <v>49</v>
      </c>
      <c r="V1" s="211" t="s">
        <v>51</v>
      </c>
      <c r="W1" s="212" t="s">
        <v>5</v>
      </c>
      <c r="X1" s="211" t="s">
        <v>52</v>
      </c>
    </row>
    <row r="2" spans="1:24">
      <c r="A2" s="207" t="n">
        <v>1</v>
      </c>
      <c r="B2" s="214" t="s">
        <v>109</v>
      </c>
      <c r="C2" s="219" t="s">
        <v>461</v>
      </c>
      <c r="D2" s="220" t="s">
        <v>479</v>
      </c>
      <c r="E2" s="188">
        <f>NETWORKDAYS(Итого!C$2,Отчёт!C$2,Итого!C$3:C$5)</f>
        <v/>
      </c>
      <c r="F2" s="245">
        <f>1/3</f>
        <v/>
      </c>
      <c r="G2" s="207" t="n">
        <v>2</v>
      </c>
      <c r="H2" s="245">
        <f>G2*F2</f>
        <v/>
      </c>
      <c r="I2" s="207" t="n">
        <v>1</v>
      </c>
      <c r="J2" s="246">
        <f>H2*E2</f>
        <v/>
      </c>
      <c r="K2" s="207" t="n">
        <v>132</v>
      </c>
      <c r="L2" s="225">
        <f>K2*J2</f>
        <v/>
      </c>
      <c r="M2" s="259" t="n">
        <v>43234</v>
      </c>
      <c r="N2" s="208">
        <f>7-COUNTIF(O2:U2,"х")</f>
        <v/>
      </c>
      <c r="O2" s="216" t="n">
        <v>1</v>
      </c>
      <c r="P2" s="216" t="n">
        <v>1</v>
      </c>
      <c r="Q2" s="216" t="n">
        <v>0</v>
      </c>
      <c r="R2" s="216" t="n">
        <v>1</v>
      </c>
      <c r="S2" s="216" t="n">
        <v>1</v>
      </c>
      <c r="T2" s="216" t="n">
        <v>1</v>
      </c>
      <c r="U2" s="216" t="n">
        <v>1</v>
      </c>
      <c r="V2" s="217">
        <f>COUNTIF(O2:U2,"1")</f>
        <v/>
      </c>
      <c r="W2" s="218">
        <f>V2/N2</f>
        <v/>
      </c>
      <c r="X2" s="212" t="n"/>
    </row>
    <row r="3" spans="1:24">
      <c r="A3" s="221" t="n">
        <v>2</v>
      </c>
      <c r="B3" s="214" t="s">
        <v>109</v>
      </c>
      <c r="C3" s="219" t="s">
        <v>461</v>
      </c>
      <c r="D3" s="220" t="s">
        <v>480</v>
      </c>
      <c r="E3" s="188" t="n">
        <v>0</v>
      </c>
      <c r="F3" s="245">
        <f>1/3</f>
        <v/>
      </c>
      <c r="G3" s="207" t="n">
        <v>2</v>
      </c>
      <c r="H3" s="245">
        <f>G3*F3</f>
        <v/>
      </c>
      <c r="I3" s="207" t="n">
        <v>2</v>
      </c>
      <c r="J3" s="246">
        <f>H3*E3</f>
        <v/>
      </c>
      <c r="K3" s="207" t="n">
        <v>132</v>
      </c>
      <c r="L3" s="225">
        <f>K3*J3</f>
        <v/>
      </c>
      <c r="M3" s="259" t="n">
        <v>43161</v>
      </c>
      <c r="N3" s="208">
        <f>7-COUNTIF(O3:U3,"х")</f>
        <v/>
      </c>
      <c r="O3" s="216" t="n">
        <v>1</v>
      </c>
      <c r="P3" s="216" t="n">
        <v>1</v>
      </c>
      <c r="Q3" s="216" t="n">
        <v>1</v>
      </c>
      <c r="R3" s="216" t="n">
        <v>1</v>
      </c>
      <c r="S3" s="216" t="n">
        <v>1</v>
      </c>
      <c r="T3" s="216" t="n">
        <v>1</v>
      </c>
      <c r="U3" s="216" t="n">
        <v>1</v>
      </c>
      <c r="V3" s="217">
        <f>COUNTIF(O3:U3,"1")</f>
        <v/>
      </c>
      <c r="W3" s="218">
        <f>V3/N3</f>
        <v/>
      </c>
      <c r="X3" s="29" t="s">
        <v>481</v>
      </c>
    </row>
    <row r="4" spans="1:24">
      <c r="A4" s="207" t="n">
        <v>3</v>
      </c>
      <c r="B4" s="214" t="s">
        <v>109</v>
      </c>
      <c r="C4" s="219" t="s">
        <v>464</v>
      </c>
      <c r="D4" s="220" t="s">
        <v>482</v>
      </c>
      <c r="E4" s="188">
        <f>NETWORKDAYS(Итого!C$2,Отчёт!C$2,Итого!C$3:C$5)</f>
        <v/>
      </c>
      <c r="F4" s="245">
        <f>1/3</f>
        <v/>
      </c>
      <c r="G4" s="207" t="n">
        <v>2</v>
      </c>
      <c r="H4" s="245">
        <f>G4*F4</f>
        <v/>
      </c>
      <c r="I4" s="207" t="n">
        <v>3</v>
      </c>
      <c r="J4" s="246">
        <f>H4*E4</f>
        <v/>
      </c>
      <c r="K4" s="207" t="n">
        <v>132</v>
      </c>
      <c r="L4" s="225">
        <f>K4*J4</f>
        <v/>
      </c>
      <c r="M4" s="259" t="n">
        <v>43233</v>
      </c>
      <c r="N4" s="208">
        <f>7-COUNTIF(O4:U4,"х")</f>
        <v/>
      </c>
      <c r="O4" s="216" t="n">
        <v>0</v>
      </c>
      <c r="P4" s="216" t="n">
        <v>1</v>
      </c>
      <c r="Q4" s="216" t="n">
        <v>1</v>
      </c>
      <c r="R4" s="216" t="n">
        <v>1</v>
      </c>
      <c r="S4" s="216" t="n">
        <v>0</v>
      </c>
      <c r="T4" s="216" t="n">
        <v>0</v>
      </c>
      <c r="U4" s="216" t="n">
        <v>0</v>
      </c>
      <c r="V4" s="217">
        <f>COUNTIF(O4:U4,"1")</f>
        <v/>
      </c>
      <c r="W4" s="218">
        <f>V4/N4</f>
        <v/>
      </c>
      <c r="X4" s="243" t="s">
        <v>338</v>
      </c>
    </row>
    <row r="5" spans="1:24">
      <c r="A5" s="221" t="n">
        <v>4</v>
      </c>
      <c r="B5" s="214" t="s">
        <v>109</v>
      </c>
      <c r="C5" s="219" t="s">
        <v>464</v>
      </c>
      <c r="D5" s="220" t="s">
        <v>483</v>
      </c>
      <c r="E5" s="188">
        <f>NETWORKDAYS(Итого!C$2,Отчёт!C$2,Итого!C$3:C$5)</f>
        <v/>
      </c>
      <c r="F5" s="245">
        <f>1/3</f>
        <v/>
      </c>
      <c r="G5" s="207" t="n">
        <v>2</v>
      </c>
      <c r="H5" s="245">
        <f>G5*F5</f>
        <v/>
      </c>
      <c r="I5" s="207" t="n">
        <v>4</v>
      </c>
      <c r="J5" s="246">
        <f>H5*E5</f>
        <v/>
      </c>
      <c r="K5" s="207" t="n">
        <v>132</v>
      </c>
      <c r="L5" s="225">
        <f>K5*J5</f>
        <v/>
      </c>
      <c r="M5" s="259" t="n">
        <v>43230</v>
      </c>
      <c r="N5" s="208">
        <f>7-COUNTIF(O5:U5,"х")</f>
        <v/>
      </c>
      <c r="O5" s="216" t="n">
        <v>1</v>
      </c>
      <c r="P5" s="216" t="n">
        <v>1</v>
      </c>
      <c r="Q5" s="216" t="n">
        <v>1</v>
      </c>
      <c r="R5" s="216" t="n">
        <v>1</v>
      </c>
      <c r="S5" s="216" t="n">
        <v>0</v>
      </c>
      <c r="T5" s="216" t="n">
        <v>0</v>
      </c>
      <c r="U5" s="216" t="n">
        <v>0</v>
      </c>
      <c r="V5" s="217">
        <f>COUNTIF(O5:U5,"1")</f>
        <v/>
      </c>
      <c r="W5" s="218">
        <f>V5/N5</f>
        <v/>
      </c>
      <c r="X5" s="212" t="n"/>
    </row>
    <row r="6" spans="1:24">
      <c r="A6" s="207" t="n">
        <v>5</v>
      </c>
      <c r="B6" s="214" t="s">
        <v>109</v>
      </c>
      <c r="C6" s="219" t="s">
        <v>464</v>
      </c>
      <c r="D6" s="220" t="s">
        <v>484</v>
      </c>
      <c r="E6" s="188">
        <f>NETWORKDAYS(Итого!C$2,Отчёт!C$2,Итого!C$3:C$5)</f>
        <v/>
      </c>
      <c r="F6" s="245">
        <f>1/3</f>
        <v/>
      </c>
      <c r="G6" s="207" t="n">
        <v>2</v>
      </c>
      <c r="H6" s="245">
        <f>G6*F6</f>
        <v/>
      </c>
      <c r="I6" s="207" t="n">
        <v>5</v>
      </c>
      <c r="J6" s="246">
        <f>H6*E6</f>
        <v/>
      </c>
      <c r="K6" s="207" t="n">
        <v>132</v>
      </c>
      <c r="L6" s="225">
        <f>K6*J6</f>
        <v/>
      </c>
      <c r="M6" s="259" t="n">
        <v>43230</v>
      </c>
      <c r="N6" s="208">
        <f>7-COUNTIF(O6:U6,"х")</f>
        <v/>
      </c>
      <c r="O6" s="216" t="n">
        <v>1</v>
      </c>
      <c r="P6" s="216" t="n">
        <v>1</v>
      </c>
      <c r="Q6" s="216" t="n">
        <v>1</v>
      </c>
      <c r="R6" s="216" t="n">
        <v>1</v>
      </c>
      <c r="S6" s="216" t="n">
        <v>1</v>
      </c>
      <c r="T6" s="216" t="n">
        <v>1</v>
      </c>
      <c r="U6" s="216" t="n">
        <v>1</v>
      </c>
      <c r="V6" s="217">
        <f>COUNTIF(O6:U6,"1")</f>
        <v/>
      </c>
      <c r="W6" s="218">
        <f>V6/N6</f>
        <v/>
      </c>
      <c r="X6" s="212" t="n"/>
    </row>
    <row r="7" spans="1:24">
      <c r="A7" s="221" t="n">
        <v>6</v>
      </c>
      <c r="B7" s="214" t="s">
        <v>109</v>
      </c>
      <c r="C7" s="219" t="s">
        <v>464</v>
      </c>
      <c r="D7" s="220" t="s">
        <v>485</v>
      </c>
      <c r="E7" s="188">
        <f>NETWORKDAYS(Итого!C$2,Отчёт!C$2,Итого!C$3:C$5)</f>
        <v/>
      </c>
      <c r="F7" s="245">
        <f>1/3</f>
        <v/>
      </c>
      <c r="G7" s="207" t="n">
        <v>2</v>
      </c>
      <c r="H7" s="245">
        <f>G7*F7</f>
        <v/>
      </c>
      <c r="I7" s="207" t="n">
        <v>6</v>
      </c>
      <c r="J7" s="246">
        <f>H7*E7</f>
        <v/>
      </c>
      <c r="K7" s="207" t="n">
        <v>132</v>
      </c>
      <c r="L7" s="225">
        <f>K7*J7</f>
        <v/>
      </c>
      <c r="M7" s="259" t="n">
        <v>43232</v>
      </c>
      <c r="N7" s="208">
        <f>7-COUNTIF(O7:U7,"х")</f>
        <v/>
      </c>
      <c r="O7" s="216" t="s">
        <v>486</v>
      </c>
      <c r="P7" s="216" t="n">
        <v>1</v>
      </c>
      <c r="Q7" s="216" t="n">
        <v>0</v>
      </c>
      <c r="R7" s="216" t="n">
        <v>1</v>
      </c>
      <c r="S7" s="216" t="n">
        <v>1</v>
      </c>
      <c r="T7" s="216" t="n">
        <v>1</v>
      </c>
      <c r="U7" s="216" t="n">
        <v>1</v>
      </c>
      <c r="V7" s="217">
        <f>COUNTIF(O7:U7,"1")</f>
        <v/>
      </c>
      <c r="W7" s="218">
        <f>V7/N7</f>
        <v/>
      </c>
      <c r="X7" s="243" t="s">
        <v>340</v>
      </c>
    </row>
    <row r="8" spans="1:24">
      <c r="A8" s="207" t="n">
        <v>7</v>
      </c>
      <c r="B8" s="214" t="s">
        <v>109</v>
      </c>
      <c r="C8" s="219" t="s">
        <v>464</v>
      </c>
      <c r="D8" s="220" t="s">
        <v>487</v>
      </c>
      <c r="E8" s="188">
        <f>NETWORKDAYS(Итого!C$2,Отчёт!C$2,Итого!C$3:C$5)</f>
        <v/>
      </c>
      <c r="F8" s="245">
        <f>1/3</f>
        <v/>
      </c>
      <c r="G8" s="207" t="n">
        <v>2</v>
      </c>
      <c r="H8" s="245">
        <f>G8*F8</f>
        <v/>
      </c>
      <c r="I8" s="207" t="n">
        <v>7</v>
      </c>
      <c r="J8" s="246">
        <f>H8*E8</f>
        <v/>
      </c>
      <c r="K8" s="207" t="n">
        <v>132</v>
      </c>
      <c r="L8" s="225">
        <f>K8*J8</f>
        <v/>
      </c>
      <c r="M8" s="259" t="n">
        <v>43231</v>
      </c>
      <c r="N8" s="208">
        <f>7-COUNTIF(O8:U8,"х")</f>
        <v/>
      </c>
      <c r="O8" s="216" t="n">
        <v>1</v>
      </c>
      <c r="P8" s="216" t="n">
        <v>1</v>
      </c>
      <c r="Q8" s="216" t="n">
        <v>1</v>
      </c>
      <c r="R8" s="216" t="n">
        <v>1</v>
      </c>
      <c r="S8" s="216" t="s">
        <v>486</v>
      </c>
      <c r="T8" s="216" t="n">
        <v>1</v>
      </c>
      <c r="U8" s="216" t="n">
        <v>1</v>
      </c>
      <c r="V8" s="217">
        <f>COUNTIF(O8:U8,"1")</f>
        <v/>
      </c>
      <c r="W8" s="218">
        <f>V8/N8</f>
        <v/>
      </c>
      <c r="X8" s="212" t="n"/>
    </row>
    <row r="9" spans="1:24">
      <c r="A9" s="221" t="n">
        <v>8</v>
      </c>
      <c r="B9" s="214" t="s">
        <v>109</v>
      </c>
      <c r="C9" s="219" t="s">
        <v>464</v>
      </c>
      <c r="D9" s="220" t="s">
        <v>488</v>
      </c>
      <c r="E9" s="188">
        <f>NETWORKDAYS(Итого!C$2,Отчёт!C$2,Итого!C$3:C$5)</f>
        <v/>
      </c>
      <c r="F9" s="245">
        <f>1/3</f>
        <v/>
      </c>
      <c r="G9" s="207" t="n">
        <v>2</v>
      </c>
      <c r="H9" s="245">
        <f>G9*F9</f>
        <v/>
      </c>
      <c r="I9" s="207" t="n">
        <v>8</v>
      </c>
      <c r="J9" s="246">
        <f>H9*E9</f>
        <v/>
      </c>
      <c r="K9" s="207" t="n">
        <v>132</v>
      </c>
      <c r="L9" s="225">
        <f>K9*J9</f>
        <v/>
      </c>
      <c r="M9" s="259" t="n">
        <v>43230</v>
      </c>
      <c r="N9" s="208">
        <f>7-COUNTIF(O9:U9,"х")</f>
        <v/>
      </c>
      <c r="O9" s="216" t="n">
        <v>0</v>
      </c>
      <c r="P9" s="216" t="n">
        <v>1</v>
      </c>
      <c r="Q9" s="216" t="n">
        <v>1</v>
      </c>
      <c r="R9" s="216" t="n">
        <v>1</v>
      </c>
      <c r="S9" s="216" t="n">
        <v>0</v>
      </c>
      <c r="T9" s="216" t="n">
        <v>1</v>
      </c>
      <c r="U9" s="216" t="n">
        <v>1</v>
      </c>
      <c r="V9" s="217">
        <f>COUNTIF(O9:U9,"1")</f>
        <v/>
      </c>
      <c r="W9" s="218">
        <f>V9/N9</f>
        <v/>
      </c>
      <c r="X9" s="212" t="s">
        <v>336</v>
      </c>
    </row>
    <row r="10" spans="1:24">
      <c r="A10" s="207" t="n">
        <v>9</v>
      </c>
      <c r="B10" s="214" t="s">
        <v>109</v>
      </c>
      <c r="C10" s="219" t="s">
        <v>466</v>
      </c>
      <c r="D10" s="220" t="s">
        <v>489</v>
      </c>
      <c r="E10" s="188">
        <f>NETWORKDAYS(Итого!C$2,Отчёт!C$2,Итого!C$3:C$5)</f>
        <v/>
      </c>
      <c r="F10" s="245">
        <f>1/3</f>
        <v/>
      </c>
      <c r="G10" s="207" t="n">
        <v>2</v>
      </c>
      <c r="H10" s="245">
        <f>G10*F10</f>
        <v/>
      </c>
      <c r="I10" s="207" t="n">
        <v>9</v>
      </c>
      <c r="J10" s="246">
        <f>H10*E10</f>
        <v/>
      </c>
      <c r="K10" s="207" t="n">
        <v>132</v>
      </c>
      <c r="L10" s="225">
        <f>K10*J10</f>
        <v/>
      </c>
      <c r="M10" s="259" t="n">
        <v>43234</v>
      </c>
      <c r="N10" s="208">
        <f>7-COUNTIF(O10:U10,"х")</f>
        <v/>
      </c>
      <c r="O10" s="216" t="n">
        <v>1</v>
      </c>
      <c r="P10" s="216" t="n">
        <v>1</v>
      </c>
      <c r="Q10" s="216" t="n">
        <v>1</v>
      </c>
      <c r="R10" s="216" t="n">
        <v>0</v>
      </c>
      <c r="S10" s="216" t="n">
        <v>0</v>
      </c>
      <c r="T10" s="216" t="n">
        <v>0</v>
      </c>
      <c r="U10" s="216" t="n">
        <v>0</v>
      </c>
      <c r="V10" s="217">
        <f>COUNTIF(O10:U10,"1")</f>
        <v/>
      </c>
      <c r="W10" s="218">
        <f>V10/N10</f>
        <v/>
      </c>
      <c r="X10" s="212" t="s">
        <v>336</v>
      </c>
    </row>
    <row r="11" spans="1:24">
      <c r="A11" s="221" t="n">
        <v>10</v>
      </c>
      <c r="B11" s="214" t="s">
        <v>109</v>
      </c>
      <c r="C11" s="219" t="s">
        <v>466</v>
      </c>
      <c r="D11" s="220" t="s">
        <v>490</v>
      </c>
      <c r="E11" s="188">
        <f>NETWORKDAYS(Итого!C$2,Отчёт!C$2,Итого!C$3:C$5)</f>
        <v/>
      </c>
      <c r="F11" s="245">
        <f>1/3</f>
        <v/>
      </c>
      <c r="G11" s="207" t="n">
        <v>2</v>
      </c>
      <c r="H11" s="245">
        <f>G11*F11</f>
        <v/>
      </c>
      <c r="I11" s="207" t="n">
        <v>10</v>
      </c>
      <c r="J11" s="246">
        <f>H11*E11</f>
        <v/>
      </c>
      <c r="K11" s="207" t="n">
        <v>132</v>
      </c>
      <c r="L11" s="225">
        <f>K11*J11</f>
        <v/>
      </c>
      <c r="M11" s="259" t="n">
        <v>43234</v>
      </c>
      <c r="N11" s="208">
        <f>7-COUNTIF(O11:U11,"х")</f>
        <v/>
      </c>
      <c r="O11" s="216" t="n">
        <v>1</v>
      </c>
      <c r="P11" s="216" t="n">
        <v>1</v>
      </c>
      <c r="Q11" s="216" t="n">
        <v>1</v>
      </c>
      <c r="R11" s="216" t="n">
        <v>1</v>
      </c>
      <c r="S11" s="216" t="n">
        <v>1</v>
      </c>
      <c r="T11" s="216" t="n">
        <v>0</v>
      </c>
      <c r="U11" s="216" t="n">
        <v>0</v>
      </c>
      <c r="V11" s="217">
        <f>COUNTIF(O11:U11,"1")</f>
        <v/>
      </c>
      <c r="W11" s="218">
        <f>V11/N11</f>
        <v/>
      </c>
      <c r="X11" s="243" t="s">
        <v>340</v>
      </c>
    </row>
    <row r="12" spans="1:24">
      <c r="A12" s="207" t="n">
        <v>11</v>
      </c>
      <c r="B12" s="214" t="s">
        <v>109</v>
      </c>
      <c r="C12" s="219" t="s">
        <v>468</v>
      </c>
      <c r="D12" s="220" t="s">
        <v>491</v>
      </c>
      <c r="E12" s="188">
        <f>NETWORKDAYS(Итого!C$2,Отчёт!C$2,Итого!C$3:C$5)</f>
        <v/>
      </c>
      <c r="F12" s="245">
        <f>1/3</f>
        <v/>
      </c>
      <c r="G12" s="207" t="n">
        <v>2</v>
      </c>
      <c r="H12" s="245">
        <f>G12*F12</f>
        <v/>
      </c>
      <c r="I12" s="207" t="n">
        <v>11</v>
      </c>
      <c r="J12" s="246">
        <f>H12*E12</f>
        <v/>
      </c>
      <c r="K12" s="207" t="n">
        <v>132</v>
      </c>
      <c r="L12" s="225">
        <f>K12*J12</f>
        <v/>
      </c>
      <c r="M12" s="259" t="n">
        <v>43217</v>
      </c>
      <c r="N12" s="208">
        <f>7-COUNTIF(O12:U12,"х")</f>
        <v/>
      </c>
      <c r="O12" s="216" t="n">
        <v>0</v>
      </c>
      <c r="P12" s="216" t="n">
        <v>1</v>
      </c>
      <c r="Q12" s="216" t="n">
        <v>1</v>
      </c>
      <c r="R12" s="216" t="n">
        <v>1</v>
      </c>
      <c r="S12" s="216" t="n">
        <v>0</v>
      </c>
      <c r="T12" s="216" t="n">
        <v>1</v>
      </c>
      <c r="U12" s="216" t="n">
        <v>1</v>
      </c>
      <c r="V12" s="217">
        <f>COUNTIF(O12:U12,"1")</f>
        <v/>
      </c>
      <c r="W12" s="218">
        <f>V12/N12</f>
        <v/>
      </c>
      <c r="X12" s="243" t="s">
        <v>492</v>
      </c>
    </row>
    <row r="13" spans="1:24">
      <c r="A13" s="221" t="n">
        <v>12</v>
      </c>
      <c r="B13" s="214" t="s">
        <v>109</v>
      </c>
      <c r="C13" s="219" t="s">
        <v>468</v>
      </c>
      <c r="D13" s="220" t="s">
        <v>493</v>
      </c>
      <c r="E13" s="188">
        <f>NETWORKDAYS(Итого!C$2,Отчёт!C$2,Итого!C$3:C$5)</f>
        <v/>
      </c>
      <c r="F13" s="245">
        <f>1/3</f>
        <v/>
      </c>
      <c r="G13" s="207" t="n">
        <v>2</v>
      </c>
      <c r="H13" s="245">
        <f>G13*F13</f>
        <v/>
      </c>
      <c r="I13" s="207" t="n">
        <v>12</v>
      </c>
      <c r="J13" s="246">
        <f>H13*E13</f>
        <v/>
      </c>
      <c r="K13" s="207" t="n">
        <v>132</v>
      </c>
      <c r="L13" s="225">
        <f>K13*J13</f>
        <v/>
      </c>
      <c r="M13" s="259" t="n">
        <v>43233</v>
      </c>
      <c r="N13" s="208">
        <f>7-COUNTIF(O13:U13,"х")</f>
        <v/>
      </c>
      <c r="O13" s="216" t="n">
        <v>1</v>
      </c>
      <c r="P13" s="216" t="n">
        <v>1</v>
      </c>
      <c r="Q13" s="216" t="n">
        <v>1</v>
      </c>
      <c r="R13" s="216" t="n">
        <v>1</v>
      </c>
      <c r="S13" s="216" t="n">
        <v>0</v>
      </c>
      <c r="T13" s="216" t="n">
        <v>0</v>
      </c>
      <c r="U13" s="216" t="n">
        <v>1</v>
      </c>
      <c r="V13" s="217">
        <f>COUNTIF(O13:U13,"1")</f>
        <v/>
      </c>
      <c r="W13" s="218">
        <f>V13/N13</f>
        <v/>
      </c>
      <c r="X13" s="212" t="s">
        <v>336</v>
      </c>
    </row>
    <row r="14" spans="1:24">
      <c r="A14" s="207" t="n">
        <v>13</v>
      </c>
      <c r="B14" s="214" t="s">
        <v>109</v>
      </c>
      <c r="C14" s="219" t="s">
        <v>468</v>
      </c>
      <c r="D14" s="220" t="s">
        <v>494</v>
      </c>
      <c r="E14" s="188">
        <f>NETWORKDAYS(Итого!C$2,Отчёт!C$2,Итого!C$3:C$5)</f>
        <v/>
      </c>
      <c r="F14" s="245">
        <f>1/3</f>
        <v/>
      </c>
      <c r="G14" s="207" t="n">
        <v>2</v>
      </c>
      <c r="H14" s="245">
        <f>G14*F14</f>
        <v/>
      </c>
      <c r="I14" s="207" t="n">
        <v>13</v>
      </c>
      <c r="J14" s="246">
        <f>H14*E14</f>
        <v/>
      </c>
      <c r="K14" s="207" t="n">
        <v>132</v>
      </c>
      <c r="L14" s="225">
        <f>K14*J14</f>
        <v/>
      </c>
      <c r="M14" s="259" t="n">
        <v>43234</v>
      </c>
      <c r="N14" s="208">
        <f>7-COUNTIF(O14:U14,"х")</f>
        <v/>
      </c>
      <c r="O14" s="216" t="n">
        <v>1</v>
      </c>
      <c r="P14" s="216" t="n">
        <v>1</v>
      </c>
      <c r="Q14" s="216" t="n">
        <v>1</v>
      </c>
      <c r="R14" s="216" t="n">
        <v>1</v>
      </c>
      <c r="S14" s="216" t="n">
        <v>0</v>
      </c>
      <c r="T14" s="216" t="n">
        <v>0</v>
      </c>
      <c r="U14" s="216" t="n">
        <v>0</v>
      </c>
      <c r="V14" s="217">
        <f>COUNTIF(O14:U14,"1")</f>
        <v/>
      </c>
      <c r="W14" s="218">
        <f>V14/N14</f>
        <v/>
      </c>
      <c r="X14" s="243" t="s">
        <v>338</v>
      </c>
    </row>
    <row r="15" spans="1:24">
      <c r="A15" s="221" t="n">
        <v>14</v>
      </c>
      <c r="B15" s="214" t="s">
        <v>109</v>
      </c>
      <c r="C15" s="219" t="s">
        <v>468</v>
      </c>
      <c r="D15" s="220" t="s">
        <v>495</v>
      </c>
      <c r="E15" s="188">
        <f>NETWORKDAYS(Итого!C$2,Отчёт!C$2,Итого!C$3:C$5)</f>
        <v/>
      </c>
      <c r="F15" s="245">
        <f>1/3</f>
        <v/>
      </c>
      <c r="G15" s="207" t="n">
        <v>2</v>
      </c>
      <c r="H15" s="245">
        <f>G15*F15</f>
        <v/>
      </c>
      <c r="I15" s="207" t="n">
        <v>14</v>
      </c>
      <c r="J15" s="246">
        <f>H15*E15</f>
        <v/>
      </c>
      <c r="K15" s="207" t="n">
        <v>132</v>
      </c>
      <c r="L15" s="225">
        <f>K15*J15</f>
        <v/>
      </c>
      <c r="M15" s="259" t="n">
        <v>43234</v>
      </c>
      <c r="N15" s="208">
        <f>7-COUNTIF(O15:U15,"х")</f>
        <v/>
      </c>
      <c r="O15" s="216" t="n">
        <v>0</v>
      </c>
      <c r="P15" s="216" t="n">
        <v>1</v>
      </c>
      <c r="Q15" s="216" t="n">
        <v>1</v>
      </c>
      <c r="R15" s="216" t="n">
        <v>1</v>
      </c>
      <c r="S15" s="216" t="n">
        <v>0</v>
      </c>
      <c r="T15" s="216" t="n">
        <v>0</v>
      </c>
      <c r="U15" s="216" t="n">
        <v>1</v>
      </c>
      <c r="V15" s="217">
        <f>COUNTIF(O15:U15,"1")</f>
        <v/>
      </c>
      <c r="W15" s="218">
        <f>V15/N15</f>
        <v/>
      </c>
      <c r="X15" s="212" t="s">
        <v>390</v>
      </c>
    </row>
    <row r="16" spans="1:24">
      <c r="A16" s="207" t="n">
        <v>15</v>
      </c>
      <c r="B16" s="214" t="s">
        <v>109</v>
      </c>
      <c r="C16" s="219" t="s">
        <v>471</v>
      </c>
      <c r="D16" s="220" t="s">
        <v>496</v>
      </c>
      <c r="E16" s="188">
        <f>NETWORKDAYS(Итого!C$2,Отчёт!C$2,Итого!C$3:C$5)</f>
        <v/>
      </c>
      <c r="F16" s="245">
        <f>1/3</f>
        <v/>
      </c>
      <c r="G16" s="207" t="n">
        <v>2</v>
      </c>
      <c r="H16" s="245">
        <f>G16*F16</f>
        <v/>
      </c>
      <c r="I16" s="207" t="n">
        <v>15</v>
      </c>
      <c r="J16" s="246">
        <f>H16*E16</f>
        <v/>
      </c>
      <c r="K16" s="207" t="n">
        <v>132</v>
      </c>
      <c r="L16" s="225">
        <f>K16*J16</f>
        <v/>
      </c>
      <c r="M16" s="259" t="n">
        <v>43233</v>
      </c>
      <c r="N16" s="208">
        <f>7-COUNTIF(O16:U16,"х")</f>
        <v/>
      </c>
      <c r="O16" s="216" t="n">
        <v>1</v>
      </c>
      <c r="P16" s="216" t="n">
        <v>1</v>
      </c>
      <c r="Q16" s="216" t="n">
        <v>1</v>
      </c>
      <c r="R16" s="216" t="n">
        <v>1</v>
      </c>
      <c r="S16" s="216" t="n">
        <v>0</v>
      </c>
      <c r="T16" s="216" t="n">
        <v>1</v>
      </c>
      <c r="U16" s="216" t="n">
        <v>0</v>
      </c>
      <c r="V16" s="217">
        <f>COUNTIF(O16:U16,"1")</f>
        <v/>
      </c>
      <c r="W16" s="218">
        <f>V16/N16</f>
        <v/>
      </c>
      <c r="X16" s="243" t="s">
        <v>338</v>
      </c>
    </row>
    <row r="17" spans="1:24">
      <c r="A17" s="221" t="n">
        <v>16</v>
      </c>
      <c r="B17" s="214" t="s">
        <v>109</v>
      </c>
      <c r="C17" s="219" t="s">
        <v>471</v>
      </c>
      <c r="D17" s="220" t="s">
        <v>497</v>
      </c>
      <c r="E17" s="188">
        <f>NETWORKDAYS(Итого!C$2,Отчёт!C$2,Итого!C$3:C$5)</f>
        <v/>
      </c>
      <c r="F17" s="245">
        <f>1/3</f>
        <v/>
      </c>
      <c r="G17" s="207" t="n">
        <v>2</v>
      </c>
      <c r="H17" s="245">
        <f>G17*F17</f>
        <v/>
      </c>
      <c r="I17" s="207" t="n">
        <v>16</v>
      </c>
      <c r="J17" s="246">
        <f>H17*E17</f>
        <v/>
      </c>
      <c r="K17" s="207" t="n">
        <v>132</v>
      </c>
      <c r="L17" s="225">
        <f>K17*J17</f>
        <v/>
      </c>
      <c r="M17" s="259" t="n">
        <v>43232</v>
      </c>
      <c r="N17" s="208">
        <f>7-COUNTIF(O17:U17,"х")</f>
        <v/>
      </c>
      <c r="O17" s="216" t="s">
        <v>486</v>
      </c>
      <c r="P17" s="216" t="s">
        <v>486</v>
      </c>
      <c r="Q17" s="216" t="s">
        <v>486</v>
      </c>
      <c r="R17" s="216" t="n">
        <v>1</v>
      </c>
      <c r="S17" s="216" t="s">
        <v>486</v>
      </c>
      <c r="T17" s="216" t="s">
        <v>486</v>
      </c>
      <c r="U17" s="216" t="s">
        <v>486</v>
      </c>
      <c r="V17" s="217">
        <f>COUNTIF(O17:U17,"1")</f>
        <v/>
      </c>
      <c r="W17" s="218">
        <f>V17/N17</f>
        <v/>
      </c>
      <c r="X17" s="212" t="s">
        <v>380</v>
      </c>
    </row>
    <row r="18" spans="1:24">
      <c r="A18" s="207" t="n">
        <v>17</v>
      </c>
      <c r="B18" s="214" t="s">
        <v>109</v>
      </c>
      <c r="C18" s="219" t="s">
        <v>471</v>
      </c>
      <c r="D18" s="220" t="s">
        <v>498</v>
      </c>
      <c r="E18" s="188">
        <f>NETWORKDAYS(Итого!C$2,Отчёт!C$2,Итого!C$3:C$5)</f>
        <v/>
      </c>
      <c r="F18" s="245">
        <f>1/3</f>
        <v/>
      </c>
      <c r="G18" s="207" t="n">
        <v>2</v>
      </c>
      <c r="H18" s="245">
        <f>G18*F18</f>
        <v/>
      </c>
      <c r="I18" s="207" t="n">
        <v>17</v>
      </c>
      <c r="J18" s="246">
        <f>H18*E18</f>
        <v/>
      </c>
      <c r="K18" s="207" t="n">
        <v>132</v>
      </c>
      <c r="L18" s="225">
        <f>K18*J18</f>
        <v/>
      </c>
      <c r="M18" s="259" t="n">
        <v>43235</v>
      </c>
      <c r="N18" s="208">
        <f>7-COUNTIF(O18:U18,"х")</f>
        <v/>
      </c>
      <c r="O18" s="216" t="n">
        <v>0</v>
      </c>
      <c r="P18" s="216" t="n">
        <v>1</v>
      </c>
      <c r="Q18" s="216" t="n">
        <v>1</v>
      </c>
      <c r="R18" s="216" t="n">
        <v>1</v>
      </c>
      <c r="S18" s="216" t="n">
        <v>0</v>
      </c>
      <c r="T18" s="216" t="n">
        <v>0</v>
      </c>
      <c r="U18" s="216" t="n">
        <v>0</v>
      </c>
      <c r="V18" s="217">
        <f>COUNTIF(O18:U18,"1")</f>
        <v/>
      </c>
      <c r="W18" s="218">
        <f>V18/N18</f>
        <v/>
      </c>
      <c r="X18" s="243" t="s">
        <v>340</v>
      </c>
    </row>
    <row r="19" spans="1:24">
      <c r="A19" s="221" t="n">
        <v>18</v>
      </c>
      <c r="B19" s="214" t="s">
        <v>109</v>
      </c>
      <c r="C19" s="219" t="s">
        <v>471</v>
      </c>
      <c r="D19" s="220" t="s">
        <v>499</v>
      </c>
      <c r="E19" s="188">
        <f>NETWORKDAYS(Итого!C$2,Отчёт!C$2,Итого!C$3:C$5)</f>
        <v/>
      </c>
      <c r="F19" s="245">
        <f>1/3</f>
        <v/>
      </c>
      <c r="G19" s="207" t="n">
        <v>2</v>
      </c>
      <c r="H19" s="245">
        <f>G19*F19</f>
        <v/>
      </c>
      <c r="I19" s="207" t="n">
        <v>18</v>
      </c>
      <c r="J19" s="246">
        <f>H19*E19</f>
        <v/>
      </c>
      <c r="K19" s="207" t="n">
        <v>132</v>
      </c>
      <c r="L19" s="225">
        <f>K19*J19</f>
        <v/>
      </c>
      <c r="M19" s="259" t="n">
        <v>43231</v>
      </c>
      <c r="N19" s="208">
        <f>7-COUNTIF(O19:U19,"х")</f>
        <v/>
      </c>
      <c r="O19" s="216" t="n">
        <v>1</v>
      </c>
      <c r="P19" s="216" t="n">
        <v>1</v>
      </c>
      <c r="Q19" s="216" t="n">
        <v>1</v>
      </c>
      <c r="R19" s="216" t="n">
        <v>1</v>
      </c>
      <c r="S19" s="216" t="n">
        <v>1</v>
      </c>
      <c r="T19" s="216" t="n">
        <v>1</v>
      </c>
      <c r="U19" s="216" t="n">
        <v>1</v>
      </c>
      <c r="V19" s="217">
        <f>COUNTIF(O19:U19,"1")</f>
        <v/>
      </c>
      <c r="W19" s="218">
        <f>V19/N19</f>
        <v/>
      </c>
      <c r="X19" s="230" t="n"/>
    </row>
    <row r="20" spans="1:24">
      <c r="A20" s="207" t="n">
        <v>19</v>
      </c>
      <c r="B20" s="214" t="s">
        <v>109</v>
      </c>
      <c r="C20" s="219" t="s">
        <v>471</v>
      </c>
      <c r="D20" s="220" t="s">
        <v>500</v>
      </c>
      <c r="E20" s="188">
        <f>NETWORKDAYS(Итого!C$2,Отчёт!C$2,Итого!C$3:C$5)</f>
        <v/>
      </c>
      <c r="F20" s="245">
        <f>1/3</f>
        <v/>
      </c>
      <c r="G20" s="207" t="n">
        <v>2</v>
      </c>
      <c r="H20" s="245">
        <f>G20*F20</f>
        <v/>
      </c>
      <c r="I20" s="207" t="n">
        <v>19</v>
      </c>
      <c r="J20" s="246">
        <f>H20*E20</f>
        <v/>
      </c>
      <c r="K20" s="207" t="n">
        <v>132</v>
      </c>
      <c r="L20" s="225">
        <f>K20*J20</f>
        <v/>
      </c>
      <c r="M20" s="259" t="n">
        <v>43235</v>
      </c>
      <c r="N20" s="208">
        <f>7-COUNTIF(O20:U20,"х")</f>
        <v/>
      </c>
      <c r="O20" s="216" t="n">
        <v>0</v>
      </c>
      <c r="P20" s="216" t="n">
        <v>1</v>
      </c>
      <c r="Q20" s="216" t="n">
        <v>1</v>
      </c>
      <c r="R20" s="216" t="n">
        <v>1</v>
      </c>
      <c r="S20" s="216" t="n">
        <v>0</v>
      </c>
      <c r="T20" s="216" t="n">
        <v>0</v>
      </c>
      <c r="U20" s="216" t="n">
        <v>1</v>
      </c>
      <c r="V20" s="217">
        <f>COUNTIF(O20:U20,"1")</f>
        <v/>
      </c>
      <c r="W20" s="218">
        <f>V20/N20</f>
        <v/>
      </c>
      <c r="X20" s="243" t="s">
        <v>501</v>
      </c>
    </row>
    <row customHeight="1" ht="15" r="21" s="24" spans="1:24">
      <c r="L21" s="213">
        <f>SUM(L2:L20)</f>
        <v/>
      </c>
    </row>
  </sheetData>
  <conditionalFormatting sqref="M2:M20">
    <cfRule dxfId="2" operator="lessThan" priority="1" type="cellIs">
      <formula>"17.01.18"</formula>
    </cfRule>
  </conditionalFormatting>
  <conditionalFormatting sqref="D1">
    <cfRule dxfId="1" priority="2" type="expression">
      <formula>AND(COUNTIF($D$1,D1)&gt;1,NOT(ISBLANK(D1)))</formula>
    </cfRule>
  </conditionalFormatting>
  <conditionalFormatting sqref="O2:U20">
    <cfRule dxfId="0" operator="equal" priority="3" type="cellIs">
      <formula>1</formula>
    </cfRule>
  </conditionalFormatting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tabColor rgb="FF4A86E8"/>
    <outlinePr summaryBelow="1" summaryRight="1"/>
    <pageSetUpPr/>
  </sheetPr>
  <dimension ref="A1:AG9"/>
  <sheetViews>
    <sheetView topLeftCell="R1" workbookViewId="0" zoomScale="70" zoomScaleNormal="70">
      <selection activeCell="AG5" sqref="AG5"/>
    </sheetView>
  </sheetViews>
  <sheetFormatPr baseColWidth="8" customHeight="1" defaultColWidth="17.28515625" defaultRowHeight="15" outlineLevelCol="0"/>
  <cols>
    <col customWidth="1" max="3" min="1" style="213" width="17.28515625"/>
    <col customWidth="1" max="4" min="4" style="213" width="27.140625"/>
    <col customWidth="1" max="5" min="5" style="213" width="15.85546875"/>
    <col customWidth="1" max="6" min="6" style="213" width="18.7109375"/>
    <col customWidth="1" max="7" min="7" style="213" width="18.5703125"/>
    <col customWidth="1" max="8" min="8" style="213" width="18.28515625"/>
    <col customWidth="1" max="9" min="9" style="213" width="13.140625"/>
    <col customWidth="1" max="10" min="10" style="213" width="14.140625"/>
    <col customWidth="1" max="11" min="11" style="213" width="17.85546875"/>
    <col customWidth="1" max="12" min="12" style="213" width="16"/>
    <col customWidth="1" max="14" min="13" style="213" width="17.28515625"/>
    <col bestFit="1" customWidth="1" max="15" min="15" style="213" width="11"/>
    <col bestFit="1" customWidth="1" max="16" min="16" style="213" width="10"/>
    <col bestFit="1" customWidth="1" max="17" min="17" style="213" width="11"/>
    <col customWidth="1" max="19" min="18" style="213" width="17.28515625"/>
    <col customWidth="1" max="20" min="20" style="213" width="11.7109375"/>
    <col bestFit="1" customWidth="1" max="21" min="21" style="213" width="10.28515625"/>
    <col bestFit="1" customWidth="1" max="22" min="22" style="213" width="14"/>
    <col bestFit="1" customWidth="1" max="23" min="23" style="213" width="12.28515625"/>
    <col bestFit="1" customWidth="1" max="24" min="24" style="213" width="14.28515625"/>
    <col bestFit="1" customWidth="1" max="25" min="25" style="213" width="14.5703125"/>
    <col customWidth="1" max="32" min="26" style="213" width="17.28515625"/>
    <col customWidth="1" max="33" min="33" style="213" width="31.85546875"/>
    <col customWidth="1" max="16384" min="34" style="213" width="17.28515625"/>
  </cols>
  <sheetData>
    <row customHeight="1" ht="51" r="1" s="24" spans="1:33">
      <c r="A1" s="207" t="s">
        <v>27</v>
      </c>
      <c r="B1" s="208" t="s">
        <v>28</v>
      </c>
      <c r="C1" s="207" t="s">
        <v>29</v>
      </c>
      <c r="D1" s="208" t="s">
        <v>30</v>
      </c>
      <c r="E1" s="25" t="s">
        <v>31</v>
      </c>
      <c r="F1" s="26" t="s">
        <v>32</v>
      </c>
      <c r="G1" s="25" t="s">
        <v>33</v>
      </c>
      <c r="H1" s="25" t="s">
        <v>34</v>
      </c>
      <c r="I1" s="26" t="s">
        <v>35</v>
      </c>
      <c r="J1" s="27" t="s">
        <v>36</v>
      </c>
      <c r="K1" s="25" t="s">
        <v>37</v>
      </c>
      <c r="L1" s="25" t="s">
        <v>38</v>
      </c>
      <c r="M1" s="209" t="s">
        <v>24</v>
      </c>
      <c r="N1" s="210" t="s">
        <v>39</v>
      </c>
      <c r="O1" s="211" t="s">
        <v>40</v>
      </c>
      <c r="P1" s="211" t="s">
        <v>41</v>
      </c>
      <c r="Q1" s="211" t="s">
        <v>42</v>
      </c>
      <c r="R1" s="211" t="s">
        <v>177</v>
      </c>
      <c r="S1" s="211" t="s">
        <v>502</v>
      </c>
      <c r="T1" s="211" t="s">
        <v>45</v>
      </c>
      <c r="U1" s="211" t="s">
        <v>46</v>
      </c>
      <c r="V1" s="211" t="s">
        <v>47</v>
      </c>
      <c r="W1" s="211" t="s">
        <v>48</v>
      </c>
      <c r="X1" s="211" t="s">
        <v>49</v>
      </c>
      <c r="Y1" s="211" t="s">
        <v>50</v>
      </c>
      <c r="Z1" s="211" t="s">
        <v>132</v>
      </c>
      <c r="AA1" s="211" t="s">
        <v>133</v>
      </c>
      <c r="AB1" s="211" t="s">
        <v>130</v>
      </c>
      <c r="AC1" s="211" t="s">
        <v>131</v>
      </c>
      <c r="AD1" s="211" t="s">
        <v>179</v>
      </c>
      <c r="AE1" s="211" t="s">
        <v>51</v>
      </c>
      <c r="AF1" s="212" t="s">
        <v>5</v>
      </c>
      <c r="AG1" s="211" t="s">
        <v>52</v>
      </c>
    </row>
    <row r="2" spans="1:33">
      <c r="A2" s="207" t="n">
        <v>1</v>
      </c>
      <c r="B2" s="214" t="s">
        <v>109</v>
      </c>
      <c r="C2" s="207" t="s">
        <v>461</v>
      </c>
      <c r="D2" s="207" t="s">
        <v>503</v>
      </c>
      <c r="E2" s="188">
        <f>NETWORKDAYS(Итого!C$2,Отчёт!C$2,Итого!C$3:C$5)</f>
        <v/>
      </c>
      <c r="F2" s="245">
        <f>1/3</f>
        <v/>
      </c>
      <c r="G2" s="207" t="n">
        <v>2</v>
      </c>
      <c r="H2" s="245">
        <f>G2*F2</f>
        <v/>
      </c>
      <c r="I2" s="207" t="n">
        <v>1</v>
      </c>
      <c r="J2" s="207">
        <f>H2*E2</f>
        <v/>
      </c>
      <c r="K2" s="207" t="n">
        <v>132</v>
      </c>
      <c r="L2" s="207">
        <f>K2*J2</f>
        <v/>
      </c>
      <c r="M2" s="259" t="n">
        <v>43233</v>
      </c>
      <c r="N2" s="208" t="n">
        <v>16</v>
      </c>
      <c r="O2" s="216" t="n">
        <v>1</v>
      </c>
      <c r="P2" s="216" t="n">
        <v>1</v>
      </c>
      <c r="Q2" s="216" t="n">
        <v>1</v>
      </c>
      <c r="R2" s="216" t="n">
        <v>1</v>
      </c>
      <c r="S2" s="216" t="n">
        <v>1</v>
      </c>
      <c r="T2" s="216" t="n">
        <v>1</v>
      </c>
      <c r="U2" s="216" t="n">
        <v>1</v>
      </c>
      <c r="V2" s="216" t="n">
        <v>1</v>
      </c>
      <c r="W2" s="216" t="n">
        <v>1</v>
      </c>
      <c r="X2" s="216" t="n">
        <v>1</v>
      </c>
      <c r="Y2" s="216" t="n">
        <v>1</v>
      </c>
      <c r="Z2" s="216" t="n">
        <v>1</v>
      </c>
      <c r="AA2" s="216" t="n">
        <v>1</v>
      </c>
      <c r="AB2" s="216" t="n">
        <v>1</v>
      </c>
      <c r="AC2" s="216" t="n">
        <v>1</v>
      </c>
      <c r="AD2" s="216" t="n">
        <v>1</v>
      </c>
      <c r="AE2" s="217">
        <f>COUNTIF(O2:AD2,"1")</f>
        <v/>
      </c>
      <c r="AF2" s="218">
        <f>AE2/N2</f>
        <v/>
      </c>
      <c r="AG2" s="211" t="n"/>
    </row>
    <row r="3" spans="1:33">
      <c r="A3" s="207" t="n">
        <v>2</v>
      </c>
      <c r="B3" s="214" t="s">
        <v>109</v>
      </c>
      <c r="C3" s="207" t="s">
        <v>461</v>
      </c>
      <c r="D3" s="207" t="s">
        <v>504</v>
      </c>
      <c r="E3" s="188" t="n">
        <v>0</v>
      </c>
      <c r="F3" s="245">
        <f>1/3</f>
        <v/>
      </c>
      <c r="G3" s="207" t="n">
        <v>2</v>
      </c>
      <c r="H3" s="245">
        <f>G3*F3</f>
        <v/>
      </c>
      <c r="I3" s="207" t="n">
        <v>2</v>
      </c>
      <c r="J3" s="207">
        <f>H3*E3</f>
        <v/>
      </c>
      <c r="K3" s="207" t="n">
        <v>132</v>
      </c>
      <c r="L3" s="207">
        <f>K3*J3</f>
        <v/>
      </c>
      <c r="M3" s="259" t="n">
        <v>43234</v>
      </c>
      <c r="N3" s="208" t="n">
        <v>16</v>
      </c>
      <c r="O3" s="216" t="n"/>
      <c r="P3" s="216" t="n"/>
      <c r="Q3" s="216" t="n"/>
      <c r="R3" s="216" t="n"/>
      <c r="S3" s="216" t="n"/>
      <c r="T3" s="216" t="n"/>
      <c r="U3" s="216" t="n"/>
      <c r="V3" s="216" t="n"/>
      <c r="W3" s="216" t="n"/>
      <c r="X3" s="216" t="n"/>
      <c r="Y3" s="216" t="n"/>
      <c r="Z3" s="216" t="n"/>
      <c r="AA3" s="216" t="n"/>
      <c r="AB3" s="216" t="n"/>
      <c r="AC3" s="216" t="n"/>
      <c r="AD3" s="216" t="n"/>
      <c r="AE3" s="217">
        <f>COUNTIF(O3:AD3,"1")</f>
        <v/>
      </c>
      <c r="AF3" s="218">
        <f>AE3/N3</f>
        <v/>
      </c>
      <c r="AG3" s="211" t="s">
        <v>463</v>
      </c>
    </row>
    <row r="4" spans="1:33">
      <c r="A4" s="207" t="n">
        <v>3</v>
      </c>
      <c r="B4" s="214" t="s">
        <v>109</v>
      </c>
      <c r="C4" s="207" t="s">
        <v>461</v>
      </c>
      <c r="D4" s="207" t="s">
        <v>505</v>
      </c>
      <c r="E4" s="188">
        <f>NETWORKDAYS(Итого!C$2,Отчёт!C$2,Итого!C$3:C$5)</f>
        <v/>
      </c>
      <c r="F4" s="245">
        <f>1/3</f>
        <v/>
      </c>
      <c r="G4" s="207" t="n">
        <v>2</v>
      </c>
      <c r="H4" s="245">
        <f>G4*F4</f>
        <v/>
      </c>
      <c r="I4" s="207" t="n">
        <v>3</v>
      </c>
      <c r="J4" s="207">
        <f>H4*E4</f>
        <v/>
      </c>
      <c r="K4" s="207" t="n">
        <v>132</v>
      </c>
      <c r="L4" s="207">
        <f>K4*J4</f>
        <v/>
      </c>
      <c r="M4" s="259" t="n">
        <v>43236</v>
      </c>
      <c r="N4" s="208" t="n">
        <v>16</v>
      </c>
      <c r="O4" s="216" t="n">
        <v>1</v>
      </c>
      <c r="P4" s="216" t="n">
        <v>1</v>
      </c>
      <c r="Q4" s="216" t="n">
        <v>1</v>
      </c>
      <c r="R4" s="216" t="n">
        <v>1</v>
      </c>
      <c r="S4" s="216" t="n">
        <v>1</v>
      </c>
      <c r="T4" s="216" t="n">
        <v>1</v>
      </c>
      <c r="U4" s="216" t="n">
        <v>1</v>
      </c>
      <c r="V4" s="216" t="n">
        <v>1</v>
      </c>
      <c r="W4" s="216" t="n">
        <v>1</v>
      </c>
      <c r="X4" s="216" t="n">
        <v>1</v>
      </c>
      <c r="Y4" s="216" t="n">
        <v>1</v>
      </c>
      <c r="Z4" s="216" t="n">
        <v>1</v>
      </c>
      <c r="AA4" s="216" t="n">
        <v>1</v>
      </c>
      <c r="AB4" s="216" t="n">
        <v>1</v>
      </c>
      <c r="AC4" s="216" t="n">
        <v>1</v>
      </c>
      <c r="AD4" s="216" t="n">
        <v>0</v>
      </c>
      <c r="AE4" s="217">
        <f>COUNTIF(O4:AD4,"1")</f>
        <v/>
      </c>
      <c r="AF4" s="218">
        <f>AE4/N4</f>
        <v/>
      </c>
      <c r="AG4" s="228" t="s">
        <v>506</v>
      </c>
    </row>
    <row r="5" spans="1:33">
      <c r="A5" s="207" t="n">
        <v>4</v>
      </c>
      <c r="B5" s="214" t="s">
        <v>109</v>
      </c>
      <c r="C5" s="207" t="s">
        <v>464</v>
      </c>
      <c r="D5" s="207" t="s">
        <v>507</v>
      </c>
      <c r="E5" s="188">
        <f>NETWORKDAYS(Итого!C$2,Отчёт!C$2,Итого!C$3:C$5)</f>
        <v/>
      </c>
      <c r="F5" s="245">
        <f>1/3</f>
        <v/>
      </c>
      <c r="G5" s="207" t="n">
        <v>2</v>
      </c>
      <c r="H5" s="245">
        <f>G5*F5</f>
        <v/>
      </c>
      <c r="I5" s="207" t="n">
        <v>4</v>
      </c>
      <c r="J5" s="207">
        <f>H5*E5</f>
        <v/>
      </c>
      <c r="K5" s="207" t="n">
        <v>132</v>
      </c>
      <c r="L5" s="225">
        <f>K5*J5</f>
        <v/>
      </c>
      <c r="M5" s="259" t="n">
        <v>43230</v>
      </c>
      <c r="N5" s="208" t="n">
        <v>16</v>
      </c>
      <c r="O5" s="216" t="n">
        <v>1</v>
      </c>
      <c r="P5" s="216" t="n">
        <v>1</v>
      </c>
      <c r="Q5" s="216" t="n">
        <v>1</v>
      </c>
      <c r="R5" s="216" t="n">
        <v>1</v>
      </c>
      <c r="S5" s="216" t="n">
        <v>1</v>
      </c>
      <c r="T5" s="216" t="n">
        <v>1</v>
      </c>
      <c r="U5" s="216" t="n">
        <v>1</v>
      </c>
      <c r="V5" s="216" t="n">
        <v>1</v>
      </c>
      <c r="W5" s="216" t="n">
        <v>1</v>
      </c>
      <c r="X5" s="216" t="n">
        <v>1</v>
      </c>
      <c r="Y5" s="216" t="n">
        <v>1</v>
      </c>
      <c r="Z5" s="216" t="n">
        <v>1</v>
      </c>
      <c r="AA5" s="216" t="n">
        <v>1</v>
      </c>
      <c r="AB5" s="216" t="n">
        <v>1</v>
      </c>
      <c r="AC5" s="216" t="n">
        <v>1</v>
      </c>
      <c r="AD5" s="216" t="n">
        <v>0</v>
      </c>
      <c r="AE5" s="217">
        <f>COUNTIF(O5:AD5,"1")</f>
        <v/>
      </c>
      <c r="AF5" s="218">
        <f>AE5/N5</f>
        <v/>
      </c>
      <c r="AG5" s="228" t="n"/>
    </row>
    <row r="6" spans="1:33">
      <c r="A6" s="207" t="n">
        <v>5</v>
      </c>
      <c r="B6" s="214" t="s">
        <v>109</v>
      </c>
      <c r="C6" s="207" t="s">
        <v>466</v>
      </c>
      <c r="D6" s="207" t="s">
        <v>508</v>
      </c>
      <c r="E6" s="188">
        <f>NETWORKDAYS(Итого!C$2,Отчёт!C$2,Итого!C$3:C$5)</f>
        <v/>
      </c>
      <c r="F6" s="245">
        <f>1/3</f>
        <v/>
      </c>
      <c r="G6" s="207" t="n">
        <v>2</v>
      </c>
      <c r="H6" s="245">
        <f>G6*F6</f>
        <v/>
      </c>
      <c r="I6" s="207" t="n">
        <v>5</v>
      </c>
      <c r="J6" s="207">
        <f>H6*E6</f>
        <v/>
      </c>
      <c r="K6" s="207" t="n">
        <v>132</v>
      </c>
      <c r="L6" s="207">
        <f>K6*J6</f>
        <v/>
      </c>
      <c r="M6" s="259" t="n">
        <v>43234</v>
      </c>
      <c r="N6" s="208" t="n">
        <v>16</v>
      </c>
      <c r="O6" s="216" t="n">
        <v>1</v>
      </c>
      <c r="P6" s="216" t="n">
        <v>1</v>
      </c>
      <c r="Q6" s="216" t="n">
        <v>1</v>
      </c>
      <c r="R6" s="216" t="n">
        <v>1</v>
      </c>
      <c r="S6" s="216" t="n">
        <v>1</v>
      </c>
      <c r="T6" s="216" t="n">
        <v>1</v>
      </c>
      <c r="U6" s="216" t="n">
        <v>1</v>
      </c>
      <c r="V6" s="216" t="n">
        <v>0</v>
      </c>
      <c r="W6" s="216" t="n">
        <v>1</v>
      </c>
      <c r="X6" s="216" t="n">
        <v>1</v>
      </c>
      <c r="Y6" s="216" t="n">
        <v>1</v>
      </c>
      <c r="Z6" s="216" t="n">
        <v>1</v>
      </c>
      <c r="AA6" s="216" t="n">
        <v>1</v>
      </c>
      <c r="AB6" s="216" t="n"/>
      <c r="AC6" s="216" t="n"/>
      <c r="AD6" s="216" t="n">
        <v>1</v>
      </c>
      <c r="AE6" s="217">
        <f>COUNTIF(O6:AD6,"1")</f>
        <v/>
      </c>
      <c r="AF6" s="218">
        <f>AE6/N6</f>
        <v/>
      </c>
      <c r="AG6" s="228" t="s">
        <v>509</v>
      </c>
    </row>
    <row r="7" spans="1:33">
      <c r="A7" s="207" t="n">
        <v>6</v>
      </c>
      <c r="B7" s="214" t="s">
        <v>109</v>
      </c>
      <c r="C7" s="207" t="s">
        <v>468</v>
      </c>
      <c r="D7" s="207" t="s">
        <v>510</v>
      </c>
      <c r="E7" s="188">
        <f>NETWORKDAYS(Итого!C$2,Отчёт!C$2,Итого!C$3:C$5)</f>
        <v/>
      </c>
      <c r="F7" s="245">
        <f>1/3</f>
        <v/>
      </c>
      <c r="G7" s="207" t="n">
        <v>2</v>
      </c>
      <c r="H7" s="245">
        <f>G7*F7</f>
        <v/>
      </c>
      <c r="I7" s="207" t="n">
        <v>6</v>
      </c>
      <c r="J7" s="207">
        <f>H7*E7</f>
        <v/>
      </c>
      <c r="K7" s="207" t="n">
        <v>132</v>
      </c>
      <c r="L7" s="207">
        <f>K7*J7</f>
        <v/>
      </c>
      <c r="M7" s="259" t="n">
        <v>43233</v>
      </c>
      <c r="N7" s="208" t="n">
        <v>16</v>
      </c>
      <c r="O7" s="216" t="n">
        <v>1</v>
      </c>
      <c r="P7" s="216" t="n">
        <v>1</v>
      </c>
      <c r="Q7" s="216" t="n">
        <v>1</v>
      </c>
      <c r="R7" s="216" t="n">
        <v>1</v>
      </c>
      <c r="S7" s="216" t="n">
        <v>1</v>
      </c>
      <c r="T7" s="216" t="n">
        <v>1</v>
      </c>
      <c r="U7" s="216" t="n">
        <v>1</v>
      </c>
      <c r="V7" s="216" t="n">
        <v>1</v>
      </c>
      <c r="W7" s="216" t="n">
        <v>1</v>
      </c>
      <c r="X7" s="216" t="n">
        <v>1</v>
      </c>
      <c r="Y7" s="216" t="n">
        <v>1</v>
      </c>
      <c r="Z7" s="216" t="n">
        <v>1</v>
      </c>
      <c r="AA7" s="216" t="n">
        <v>1</v>
      </c>
      <c r="AB7" s="216" t="n">
        <v>1</v>
      </c>
      <c r="AC7" s="216" t="n">
        <v>1</v>
      </c>
      <c r="AD7" s="216" t="n">
        <v>0</v>
      </c>
      <c r="AE7" s="217">
        <f>COUNTIF(O7:AD7,"1")</f>
        <v/>
      </c>
      <c r="AF7" s="218">
        <f>AE7/N7</f>
        <v/>
      </c>
      <c r="AG7" s="211" t="n"/>
    </row>
    <row r="8" spans="1:33">
      <c r="A8" s="207" t="n">
        <v>7</v>
      </c>
      <c r="B8" s="214" t="s">
        <v>109</v>
      </c>
      <c r="C8" s="207" t="s">
        <v>471</v>
      </c>
      <c r="D8" s="207" t="s">
        <v>511</v>
      </c>
      <c r="E8" s="188">
        <f>NETWORKDAYS(Итого!C$2,Отчёт!C$2,Итого!C$3:C$5)</f>
        <v/>
      </c>
      <c r="F8" s="245">
        <f>1/3</f>
        <v/>
      </c>
      <c r="G8" s="207" t="n">
        <v>2</v>
      </c>
      <c r="H8" s="245">
        <f>G8*F8</f>
        <v/>
      </c>
      <c r="I8" s="207" t="n">
        <v>7</v>
      </c>
      <c r="J8" s="207">
        <f>H8*E8</f>
        <v/>
      </c>
      <c r="K8" s="207" t="n">
        <v>132</v>
      </c>
      <c r="L8" s="207">
        <f>K8*J8</f>
        <v/>
      </c>
      <c r="M8" s="259" t="n">
        <v>43234</v>
      </c>
      <c r="N8" s="208" t="n">
        <v>16</v>
      </c>
      <c r="O8" s="216" t="n">
        <v>1</v>
      </c>
      <c r="P8" s="216" t="n">
        <v>1</v>
      </c>
      <c r="Q8" s="216" t="n">
        <v>1</v>
      </c>
      <c r="R8" s="216" t="n">
        <v>1</v>
      </c>
      <c r="S8" s="216" t="n">
        <v>1</v>
      </c>
      <c r="T8" s="216" t="n">
        <v>0</v>
      </c>
      <c r="U8" s="216" t="n">
        <v>0</v>
      </c>
      <c r="V8" s="216" t="n">
        <v>1</v>
      </c>
      <c r="W8" s="216" t="n">
        <v>1</v>
      </c>
      <c r="X8" s="216" t="n">
        <v>1</v>
      </c>
      <c r="Y8" s="216" t="n">
        <v>1</v>
      </c>
      <c r="Z8" s="216" t="n">
        <v>1</v>
      </c>
      <c r="AA8" s="216" t="n">
        <v>1</v>
      </c>
      <c r="AB8" s="216" t="n">
        <v>1</v>
      </c>
      <c r="AC8" s="216" t="n">
        <v>1</v>
      </c>
      <c r="AD8" s="216" t="n">
        <v>0</v>
      </c>
      <c r="AE8" s="217">
        <f>COUNTIF(O8:AD8,"1")</f>
        <v/>
      </c>
      <c r="AF8" s="218">
        <f>AE8/N8</f>
        <v/>
      </c>
      <c r="AG8" s="211" t="s">
        <v>281</v>
      </c>
    </row>
    <row customHeight="1" ht="15" r="9" s="24" spans="1:33">
      <c r="L9" s="226">
        <f>SUM(L2:L8)</f>
        <v/>
      </c>
    </row>
  </sheetData>
  <conditionalFormatting sqref="M2:M8">
    <cfRule dxfId="2" operator="lessThan" priority="1" type="cellIs">
      <formula>"17.01.18"</formula>
    </cfRule>
  </conditionalFormatting>
  <conditionalFormatting sqref="D1">
    <cfRule dxfId="1" priority="2" type="expression">
      <formula>AND(COUNTIF($D$1,D1)&gt;1,NOT(ISBLANK(D1)))</formula>
    </cfRule>
  </conditionalFormatting>
  <conditionalFormatting sqref="O2:AD8">
    <cfRule dxfId="0" operator="equal" priority="3" type="cellIs">
      <formula>1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FF00"/>
    <outlinePr summaryBelow="0" summaryRight="0"/>
    <pageSetUpPr/>
  </sheetPr>
  <dimension ref="A1:AY92"/>
  <sheetViews>
    <sheetView topLeftCell="A91" workbookViewId="0" zoomScale="85" zoomScaleNormal="85">
      <selection activeCell="G90" sqref="G90:H92"/>
    </sheetView>
  </sheetViews>
  <sheetFormatPr baseColWidth="8" customHeight="1" defaultColWidth="14.42578125" defaultRowHeight="15" outlineLevelCol="0"/>
  <cols>
    <col customWidth="1" max="1" min="1" style="24" width="19.5703125"/>
    <col customWidth="1" max="17" min="2" style="24" width="8"/>
    <col customWidth="1" max="20" min="18" style="24" width="9.28515625"/>
    <col customWidth="1" max="23" min="21" style="24" width="8"/>
    <col bestFit="1" customWidth="1" max="24" min="24" style="24" width="8.7109375"/>
    <col customWidth="1" max="30" min="25" style="24" width="8"/>
    <col customWidth="1" max="31" min="31" style="24" width="9"/>
    <col customWidth="1" max="51" min="32" style="24" width="8"/>
    <col customWidth="1" max="52" min="52" style="24" width="17.28515625"/>
  </cols>
  <sheetData>
    <row customHeight="1" ht="26.25" r="1" s="24" spans="1:51">
      <c r="A1" s="70" t="n"/>
      <c r="B1" s="71" t="s">
        <v>21</v>
      </c>
      <c r="C1" s="70" t="n"/>
      <c r="D1" s="70" t="n"/>
      <c r="E1" s="70" t="n"/>
      <c r="F1" s="70" t="n"/>
      <c r="G1" s="70" t="n"/>
      <c r="H1" s="70" t="n"/>
      <c r="I1" s="70" t="n"/>
      <c r="J1" s="70" t="n"/>
      <c r="K1" s="70" t="n"/>
      <c r="L1" s="70" t="n"/>
      <c r="M1" s="70" t="n"/>
      <c r="N1" s="70" t="n"/>
      <c r="O1" s="70" t="n"/>
      <c r="P1" s="70" t="n"/>
      <c r="Q1" s="70" t="n"/>
      <c r="R1" s="70" t="n"/>
      <c r="S1" s="70" t="n"/>
      <c r="T1" s="70" t="n"/>
      <c r="U1" s="70" t="n"/>
      <c r="V1" s="70" t="n"/>
      <c r="W1" s="70" t="n"/>
      <c r="X1" s="70" t="n"/>
      <c r="Y1" s="70" t="n"/>
      <c r="Z1" s="70" t="n"/>
      <c r="AA1" s="70" t="n"/>
      <c r="AB1" s="70" t="n"/>
      <c r="AC1" s="70" t="n"/>
      <c r="AD1" s="70" t="n"/>
      <c r="AE1" s="70" t="n"/>
      <c r="AF1" s="70" t="n"/>
      <c r="AG1" s="70" t="n"/>
      <c r="AH1" s="70" t="n"/>
      <c r="AI1" s="70" t="n"/>
      <c r="AJ1" s="70" t="n"/>
      <c r="AK1" s="70" t="n"/>
      <c r="AL1" s="70" t="n"/>
      <c r="AM1" s="70" t="n"/>
      <c r="AN1" s="70" t="n"/>
      <c r="AO1" s="70" t="n"/>
      <c r="AP1" s="70" t="n"/>
      <c r="AQ1" s="70" t="n"/>
      <c r="AR1" s="70" t="n"/>
      <c r="AS1" s="70" t="n"/>
      <c r="AT1" s="70" t="n"/>
      <c r="AU1" s="70" t="n"/>
      <c r="AV1" s="70" t="n"/>
      <c r="AW1" s="70" t="n"/>
      <c r="AX1" s="70" t="n"/>
      <c r="AY1" s="70" t="n"/>
    </row>
    <row customHeight="1" ht="15" r="2" s="24" spans="1:51">
      <c r="A2" s="70" t="n"/>
      <c r="B2" s="70" t="n"/>
      <c r="C2" s="70" t="n"/>
      <c r="D2" s="70" t="n"/>
      <c r="E2" s="70" t="n"/>
      <c r="F2" s="70" t="n"/>
      <c r="G2" s="70" t="n"/>
      <c r="H2" s="70" t="n"/>
      <c r="I2" s="70" t="n"/>
      <c r="J2" s="70" t="n"/>
      <c r="K2" s="70" t="n"/>
      <c r="L2" s="70" t="n"/>
      <c r="M2" s="70" t="n"/>
      <c r="N2" s="70" t="n"/>
      <c r="O2" s="70" t="n"/>
      <c r="P2" s="70" t="n"/>
      <c r="Q2" s="70" t="n"/>
      <c r="R2" s="70" t="n"/>
      <c r="S2" s="70" t="n"/>
      <c r="T2" s="70" t="n"/>
      <c r="U2" s="70" t="n"/>
      <c r="V2" s="70" t="n"/>
      <c r="W2" s="70" t="n"/>
      <c r="X2" s="70" t="n"/>
      <c r="Y2" s="70" t="n"/>
      <c r="Z2" s="70" t="n"/>
      <c r="AA2" s="70" t="n"/>
      <c r="AB2" s="70" t="n"/>
      <c r="AC2" s="70" t="n"/>
      <c r="AD2" s="70" t="n"/>
      <c r="AE2" s="70" t="n"/>
      <c r="AF2" s="70" t="n"/>
      <c r="AG2" s="70" t="n"/>
      <c r="AH2" s="70" t="n"/>
      <c r="AI2" s="70" t="n"/>
      <c r="AJ2" s="70" t="n"/>
      <c r="AK2" s="70" t="n"/>
      <c r="AL2" s="70" t="n"/>
      <c r="AM2" s="70" t="n"/>
      <c r="AN2" s="70" t="n"/>
      <c r="AO2" s="70" t="n"/>
      <c r="AP2" s="70" t="n"/>
      <c r="AQ2" s="70" t="n"/>
      <c r="AR2" s="70" t="n"/>
      <c r="AS2" s="70" t="n"/>
      <c r="AT2" s="70" t="n"/>
      <c r="AU2" s="70" t="n"/>
      <c r="AV2" s="70" t="n"/>
      <c r="AW2" s="70" t="n"/>
      <c r="AX2" s="70" t="n"/>
      <c r="AY2" s="70" t="n"/>
    </row>
    <row customHeight="1" ht="15" r="3" s="24" spans="1:51">
      <c r="A3" s="72" t="s">
        <v>22</v>
      </c>
      <c r="B3" s="247" t="s">
        <v>23</v>
      </c>
      <c r="AO3" s="247" t="s">
        <v>23</v>
      </c>
    </row>
    <row customHeight="1" ht="15" r="4" s="24" spans="1:51">
      <c r="A4" s="70" t="s">
        <v>24</v>
      </c>
      <c r="B4" s="73" t="n">
        <v>43221</v>
      </c>
      <c r="C4" s="73" t="n">
        <v>43222</v>
      </c>
      <c r="D4" s="73" t="n">
        <v>43223</v>
      </c>
      <c r="E4" s="73" t="n">
        <v>43224</v>
      </c>
      <c r="F4" s="73" t="n">
        <v>43225</v>
      </c>
      <c r="G4" s="73" t="n">
        <v>43226</v>
      </c>
      <c r="H4" s="73" t="n">
        <v>43227</v>
      </c>
      <c r="I4" s="73" t="n">
        <v>43228</v>
      </c>
      <c r="J4" s="73" t="n">
        <v>43229</v>
      </c>
      <c r="K4" s="73" t="n">
        <v>43230</v>
      </c>
      <c r="L4" s="73" t="n">
        <v>43231</v>
      </c>
      <c r="M4" s="73" t="n">
        <v>43232</v>
      </c>
      <c r="N4" s="73" t="n">
        <v>43233</v>
      </c>
      <c r="O4" s="73" t="n">
        <v>43234</v>
      </c>
      <c r="P4" s="73" t="n">
        <v>43235</v>
      </c>
      <c r="Q4" s="73" t="n">
        <v>43236</v>
      </c>
      <c r="R4" s="73" t="n">
        <v>43237</v>
      </c>
      <c r="S4" s="73" t="n">
        <v>43238</v>
      </c>
      <c r="T4" s="73" t="n">
        <v>43239</v>
      </c>
      <c r="U4" s="73" t="n">
        <v>43240</v>
      </c>
      <c r="V4" s="73" t="n">
        <v>43241</v>
      </c>
      <c r="W4" s="73" t="n">
        <v>43242</v>
      </c>
      <c r="X4" s="73" t="n">
        <v>43243</v>
      </c>
      <c r="Y4" s="73" t="n">
        <v>43244</v>
      </c>
      <c r="Z4" s="73" t="n">
        <v>43245</v>
      </c>
      <c r="AA4" s="73" t="n">
        <v>43246</v>
      </c>
      <c r="AB4" s="73" t="n">
        <v>43247</v>
      </c>
      <c r="AC4" s="73" t="n">
        <v>43248</v>
      </c>
      <c r="AD4" s="73" t="n">
        <v>43249</v>
      </c>
      <c r="AE4" s="73" t="n">
        <v>43250</v>
      </c>
      <c r="AF4" s="73" t="n">
        <v>43251</v>
      </c>
      <c r="AG4" s="73" t="n"/>
      <c r="AH4" s="73" t="n"/>
      <c r="AI4" s="73" t="n"/>
      <c r="AJ4" s="73" t="n"/>
      <c r="AK4" s="73" t="n"/>
      <c r="AL4" s="70" t="n"/>
      <c r="AM4" s="70" t="n"/>
      <c r="AN4" s="70" t="n"/>
      <c r="AO4" s="70" t="n"/>
      <c r="AP4" s="70" t="n"/>
      <c r="AQ4" s="70" t="n"/>
      <c r="AR4" s="70" t="n"/>
      <c r="AS4" s="70" t="n"/>
      <c r="AT4" s="70" t="n"/>
      <c r="AU4" s="70" t="n"/>
      <c r="AV4" s="70" t="n"/>
      <c r="AW4" s="70" t="n"/>
      <c r="AX4" s="70" t="n"/>
      <c r="AY4" s="70" t="n"/>
    </row>
    <row customHeight="1" ht="15.75" r="5" s="24" spans="1:51">
      <c r="A5" s="235" t="s">
        <v>1</v>
      </c>
      <c r="B5" s="74" t="n">
        <v>1</v>
      </c>
      <c r="C5" s="74" t="n">
        <v>1</v>
      </c>
      <c r="D5" s="74" t="n">
        <v>1</v>
      </c>
      <c r="E5" s="74" t="n">
        <v>1</v>
      </c>
      <c r="F5" s="74" t="n">
        <v>1</v>
      </c>
      <c r="G5" s="74" t="n">
        <v>1</v>
      </c>
      <c r="H5" s="74" t="n">
        <v>1</v>
      </c>
      <c r="I5" s="74" t="n"/>
      <c r="J5" s="74" t="n"/>
      <c r="K5" s="74" t="n"/>
      <c r="L5" s="74" t="n"/>
      <c r="M5" s="74" t="n"/>
      <c r="N5" s="74" t="n"/>
      <c r="O5" s="74" t="n"/>
      <c r="P5" s="74" t="n"/>
      <c r="Q5" s="74" t="n"/>
      <c r="R5" s="74" t="n"/>
      <c r="S5" s="74" t="n"/>
      <c r="T5" s="74" t="n"/>
      <c r="U5" s="74" t="n"/>
      <c r="V5" s="74" t="n"/>
      <c r="W5" s="74" t="n"/>
      <c r="X5" s="74" t="n"/>
      <c r="Y5" s="74" t="n"/>
      <c r="Z5" s="74" t="n"/>
      <c r="AA5" s="74" t="n"/>
      <c r="AB5" s="74" t="n"/>
      <c r="AC5" s="74" t="n"/>
      <c r="AD5" s="74" t="n"/>
      <c r="AE5" s="74" t="n"/>
      <c r="AF5" s="74" t="n"/>
      <c r="AG5" s="74" t="n"/>
      <c r="AH5" s="74" t="n"/>
      <c r="AI5" s="74" t="n"/>
      <c r="AJ5" s="74" t="n"/>
      <c r="AK5" s="222" t="n"/>
      <c r="AL5" s="74" t="n"/>
      <c r="AM5" s="74" t="n"/>
      <c r="AN5" s="74" t="n"/>
      <c r="AO5" s="74" t="n"/>
      <c r="AP5" s="74" t="n"/>
      <c r="AQ5" s="74" t="n"/>
      <c r="AR5" s="74" t="n"/>
      <c r="AS5" s="74" t="n"/>
      <c r="AT5" s="74" t="n"/>
      <c r="AU5" s="74" t="n"/>
      <c r="AV5" s="74" t="n"/>
      <c r="AW5" s="74" t="n"/>
      <c r="AX5" s="74" t="n"/>
      <c r="AY5" s="74" t="n"/>
    </row>
    <row customHeight="1" ht="15" r="6" s="24" spans="1:51">
      <c r="A6" s="236" t="s">
        <v>16</v>
      </c>
      <c r="B6" s="74" t="n">
        <v>1</v>
      </c>
      <c r="C6" s="74" t="n">
        <v>1</v>
      </c>
      <c r="D6" s="74" t="n">
        <v>1</v>
      </c>
      <c r="E6" s="74" t="n">
        <v>1</v>
      </c>
      <c r="F6" s="74" t="n">
        <v>1</v>
      </c>
      <c r="G6" s="74" t="n">
        <v>1</v>
      </c>
      <c r="H6" s="74" t="n">
        <v>1</v>
      </c>
      <c r="I6" s="74" t="n"/>
      <c r="J6" s="74" t="n"/>
      <c r="K6" s="74" t="n"/>
      <c r="L6" s="74" t="n"/>
      <c r="M6" s="74" t="n"/>
      <c r="N6" s="74" t="n"/>
      <c r="O6" s="74" t="n"/>
      <c r="P6" s="74" t="n"/>
      <c r="Q6" s="74" t="n"/>
      <c r="R6" s="74" t="n"/>
      <c r="S6" s="74" t="n"/>
      <c r="T6" s="74" t="n"/>
      <c r="U6" s="74" t="n"/>
      <c r="V6" s="74" t="n"/>
      <c r="W6" s="74" t="n"/>
      <c r="X6" s="74" t="n"/>
      <c r="Y6" s="74" t="n"/>
      <c r="Z6" s="74" t="n"/>
      <c r="AA6" s="74" t="n"/>
      <c r="AB6" s="74" t="n"/>
      <c r="AC6" s="74" t="n"/>
      <c r="AD6" s="74" t="n"/>
      <c r="AE6" s="74" t="n"/>
      <c r="AF6" s="74" t="n"/>
      <c r="AG6" s="74" t="n"/>
      <c r="AH6" s="74" t="n"/>
      <c r="AI6" s="74" t="n"/>
      <c r="AJ6" s="74" t="n"/>
      <c r="AK6" s="74" t="n"/>
      <c r="AL6" s="74" t="n"/>
      <c r="AM6" s="74" t="n"/>
      <c r="AN6" s="74" t="n"/>
      <c r="AO6" s="74" t="n"/>
      <c r="AP6" s="74" t="n"/>
      <c r="AQ6" s="74" t="n"/>
      <c r="AR6" s="74" t="n"/>
      <c r="AS6" s="74" t="n"/>
      <c r="AT6" s="74" t="n"/>
      <c r="AU6" s="74" t="n"/>
      <c r="AV6" s="74" t="n"/>
      <c r="AW6" s="74" t="n"/>
      <c r="AX6" s="74" t="n"/>
      <c r="AY6" s="74" t="n"/>
    </row>
    <row customHeight="1" ht="15" r="7" s="24" spans="1:51">
      <c r="A7" s="237" t="s">
        <v>19</v>
      </c>
      <c r="B7" s="74" t="n">
        <v>0.91</v>
      </c>
      <c r="C7" s="74" t="n">
        <v>0.91</v>
      </c>
      <c r="D7" s="74" t="n">
        <v>0.91</v>
      </c>
      <c r="E7" s="74" t="n">
        <v>0.91</v>
      </c>
      <c r="F7" s="74" t="n">
        <v>0.91</v>
      </c>
      <c r="G7" s="74" t="n">
        <v>0.91</v>
      </c>
      <c r="H7" s="74" t="n">
        <v>0.91</v>
      </c>
      <c r="I7" s="74" t="n"/>
      <c r="J7" s="74" t="n"/>
      <c r="K7" s="74" t="n"/>
      <c r="L7" s="74" t="n"/>
      <c r="M7" s="74" t="n"/>
      <c r="N7" s="74" t="n"/>
      <c r="O7" s="74" t="n"/>
      <c r="P7" s="74" t="n"/>
      <c r="Q7" s="74" t="n"/>
      <c r="R7" s="74" t="n"/>
      <c r="S7" s="74" t="n"/>
      <c r="T7" s="74" t="n"/>
      <c r="U7" s="74" t="n"/>
      <c r="V7" s="74" t="n"/>
      <c r="W7" s="74" t="n"/>
      <c r="X7" s="74" t="n"/>
      <c r="Y7" s="74" t="n"/>
      <c r="Z7" s="74" t="n"/>
      <c r="AA7" s="74" t="n"/>
      <c r="AB7" s="74" t="n"/>
      <c r="AC7" s="74" t="n"/>
      <c r="AD7" s="74" t="n"/>
      <c r="AE7" s="74" t="n"/>
      <c r="AF7" s="74" t="n"/>
      <c r="AG7" s="74" t="n"/>
      <c r="AH7" s="74" t="n"/>
      <c r="AI7" s="74" t="n"/>
      <c r="AJ7" s="74" t="n"/>
      <c r="AK7" s="74" t="n"/>
      <c r="AL7" s="74" t="n"/>
      <c r="AM7" s="74" t="n"/>
      <c r="AN7" s="74" t="n"/>
      <c r="AO7" s="74" t="n"/>
      <c r="AP7" s="74" t="n"/>
      <c r="AQ7" s="74" t="n"/>
      <c r="AR7" s="74" t="n"/>
      <c r="AS7" s="74" t="n"/>
      <c r="AT7" s="74" t="n"/>
      <c r="AU7" s="74" t="n"/>
      <c r="AV7" s="74" t="n"/>
      <c r="AW7" s="74" t="n"/>
      <c r="AX7" s="74" t="n"/>
      <c r="AY7" s="74" t="n"/>
    </row>
    <row customHeight="1" ht="15" r="8" s="24" spans="1:51">
      <c r="A8" s="70" t="n"/>
      <c r="B8" s="251" t="n"/>
      <c r="C8" s="251" t="n"/>
      <c r="D8" s="251" t="n"/>
      <c r="E8" s="251" t="n"/>
      <c r="F8" s="70" t="n"/>
      <c r="G8" s="70" t="n"/>
      <c r="H8" s="70" t="n"/>
      <c r="I8" s="70" t="n"/>
      <c r="J8" s="70" t="n"/>
      <c r="K8" s="70" t="n"/>
      <c r="L8" s="70" t="n"/>
      <c r="M8" s="70" t="n"/>
      <c r="N8" s="70" t="n"/>
      <c r="O8" s="70" t="n"/>
      <c r="P8" s="70" t="n"/>
      <c r="Q8" s="70" t="n"/>
      <c r="R8" s="70" t="n"/>
      <c r="S8" s="70" t="n"/>
      <c r="T8" s="70" t="n"/>
      <c r="U8" s="70" t="n"/>
      <c r="V8" s="70" t="n"/>
      <c r="W8" s="70" t="n"/>
      <c r="X8" s="70" t="n"/>
      <c r="Y8" s="70" t="n"/>
      <c r="Z8" s="70" t="n"/>
      <c r="AA8" s="70" t="n"/>
      <c r="AB8" s="70" t="n"/>
      <c r="AC8" s="70" t="n"/>
      <c r="AD8" s="70" t="n"/>
      <c r="AE8" s="70" t="n"/>
      <c r="AF8" s="70" t="n"/>
      <c r="AG8" s="70" t="n"/>
      <c r="AH8" s="70" t="n"/>
      <c r="AI8" s="70" t="n"/>
      <c r="AJ8" s="70" t="n"/>
      <c r="AK8" s="70" t="n"/>
      <c r="AL8" s="70" t="n"/>
      <c r="AM8" s="70" t="n"/>
      <c r="AN8" s="70" t="n"/>
      <c r="AO8" s="70" t="n"/>
      <c r="AP8" s="70" t="n"/>
      <c r="AQ8" s="70" t="n"/>
      <c r="AR8" s="70" t="n"/>
      <c r="AS8" s="70" t="n"/>
      <c r="AT8" s="70" t="n"/>
      <c r="AU8" s="70" t="n"/>
      <c r="AV8" s="70" t="n"/>
      <c r="AW8" s="70" t="n"/>
      <c r="AX8" s="70" t="n"/>
      <c r="AY8" s="70" t="n"/>
    </row>
    <row customHeight="1" ht="15" r="9" s="24" spans="1:51">
      <c r="A9" s="70" t="n"/>
      <c r="B9" s="70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0" t="n"/>
      <c r="N9" s="70" t="n"/>
      <c r="O9" s="70" t="n"/>
      <c r="P9" s="70" t="n"/>
      <c r="Q9" s="70" t="n"/>
      <c r="R9" s="70" t="n"/>
      <c r="S9" s="70" t="n"/>
      <c r="T9" s="70" t="n"/>
      <c r="U9" s="70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70" t="n"/>
      <c r="AM9" s="70" t="n"/>
      <c r="AN9" s="70" t="n"/>
      <c r="AO9" s="70" t="n"/>
      <c r="AP9" s="70" t="n"/>
      <c r="AQ9" s="70" t="n"/>
      <c r="AR9" s="70" t="n"/>
      <c r="AS9" s="70" t="n"/>
      <c r="AT9" s="70" t="n"/>
      <c r="AU9" s="70" t="n"/>
      <c r="AV9" s="70" t="n"/>
      <c r="AW9" s="70" t="n"/>
      <c r="AX9" s="70" t="n"/>
      <c r="AY9" s="70" t="n"/>
    </row>
    <row customHeight="1" ht="15" r="10" s="24" spans="1:51">
      <c r="A10" s="70" t="n"/>
      <c r="B10" s="70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70" t="n"/>
      <c r="U10" s="70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70" t="n"/>
      <c r="AM10" s="70" t="n"/>
      <c r="AN10" s="70" t="n"/>
      <c r="AO10" s="70" t="n"/>
      <c r="AP10" s="70" t="n"/>
      <c r="AQ10" s="70" t="n"/>
      <c r="AR10" s="70" t="n"/>
      <c r="AS10" s="70" t="n"/>
      <c r="AT10" s="70" t="n"/>
      <c r="AU10" s="70" t="n"/>
      <c r="AV10" s="70" t="n"/>
      <c r="AW10" s="70" t="n"/>
      <c r="AX10" s="70" t="n"/>
      <c r="AY10" s="70" t="n"/>
    </row>
    <row customHeight="1" ht="15" r="11" s="24" spans="1:51">
      <c r="A11" s="70" t="n"/>
      <c r="B11" s="70" t="n"/>
      <c r="C11" s="70" t="n"/>
      <c r="D11" s="70" t="n"/>
      <c r="E11" s="70" t="n"/>
      <c r="F11" s="70" t="n"/>
      <c r="G11" s="70" t="n"/>
      <c r="H11" s="70" t="n"/>
      <c r="I11" s="70" t="n"/>
      <c r="J11" s="70" t="n"/>
      <c r="K11" s="70" t="n"/>
      <c r="L11" s="70" t="n"/>
      <c r="M11" s="70" t="n"/>
      <c r="N11" s="70" t="n"/>
      <c r="O11" s="70" t="n"/>
      <c r="P11" s="70" t="n"/>
      <c r="Q11" s="70" t="n"/>
      <c r="R11" s="70" t="n"/>
      <c r="S11" s="70" t="n"/>
      <c r="T11" s="70" t="n"/>
      <c r="U11" s="70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70" t="n"/>
      <c r="AM11" s="70" t="n"/>
      <c r="AN11" s="70" t="n"/>
      <c r="AO11" s="70" t="n"/>
      <c r="AP11" s="70" t="n"/>
      <c r="AQ11" s="70" t="n"/>
      <c r="AR11" s="70" t="n"/>
      <c r="AS11" s="70" t="n"/>
      <c r="AT11" s="70" t="n"/>
      <c r="AU11" s="70" t="n"/>
      <c r="AV11" s="70" t="n"/>
      <c r="AW11" s="70" t="n"/>
      <c r="AX11" s="70" t="n"/>
      <c r="AY11" s="70" t="n"/>
    </row>
    <row customHeight="1" ht="15" r="12" s="24" spans="1:51">
      <c r="A12" s="70" t="n"/>
      <c r="B12" s="70" t="n"/>
      <c r="C12" s="70" t="n"/>
      <c r="D12" s="70" t="n"/>
      <c r="E12" s="70" t="n"/>
      <c r="F12" s="70" t="n"/>
      <c r="G12" s="70" t="n"/>
      <c r="H12" s="70" t="n"/>
      <c r="I12" s="70" t="n"/>
      <c r="J12" s="70" t="n"/>
      <c r="K12" s="70" t="n"/>
      <c r="L12" s="70" t="n"/>
      <c r="M12" s="70" t="n"/>
      <c r="N12" s="70" t="n"/>
      <c r="O12" s="70" t="n"/>
      <c r="P12" s="70" t="n"/>
      <c r="Q12" s="70" t="n"/>
      <c r="R12" s="70" t="n"/>
      <c r="S12" s="70" t="n"/>
      <c r="T12" s="70" t="n"/>
      <c r="U12" s="70" t="n"/>
      <c r="V12" s="70" t="n"/>
      <c r="W12" s="70" t="n"/>
      <c r="X12" s="70" t="n"/>
      <c r="Y12" s="70" t="n"/>
      <c r="Z12" s="70" t="n"/>
      <c r="AA12" s="70" t="n"/>
      <c r="AB12" s="70" t="n"/>
      <c r="AC12" s="70" t="n"/>
      <c r="AD12" s="70" t="n"/>
      <c r="AE12" s="70" t="n"/>
      <c r="AF12" s="70" t="n"/>
      <c r="AG12" s="70" t="n"/>
      <c r="AH12" s="70" t="n"/>
      <c r="AI12" s="70" t="n"/>
      <c r="AJ12" s="70" t="n"/>
      <c r="AK12" s="70" t="n"/>
      <c r="AL12" s="70" t="n"/>
      <c r="AM12" s="70" t="n"/>
      <c r="AN12" s="70" t="n"/>
      <c r="AO12" s="70" t="n"/>
      <c r="AP12" s="70" t="n"/>
      <c r="AQ12" s="70" t="n"/>
      <c r="AR12" s="70" t="n"/>
      <c r="AS12" s="70" t="n"/>
      <c r="AT12" s="70" t="n"/>
      <c r="AU12" s="70" t="n"/>
      <c r="AV12" s="70" t="n"/>
      <c r="AW12" s="70" t="n"/>
      <c r="AX12" s="70" t="n"/>
      <c r="AY12" s="70" t="n"/>
    </row>
    <row customHeight="1" ht="15" r="13" s="24" spans="1:51">
      <c r="A13" s="70" t="n"/>
      <c r="B13" s="70" t="n"/>
      <c r="C13" s="70" t="n"/>
      <c r="D13" s="70" t="n"/>
      <c r="E13" s="70" t="n"/>
      <c r="F13" s="70" t="n"/>
      <c r="G13" s="70" t="n"/>
      <c r="H13" s="70" t="n"/>
      <c r="I13" s="70" t="n"/>
      <c r="J13" s="70" t="n"/>
      <c r="K13" s="70" t="n"/>
      <c r="L13" s="70" t="n"/>
      <c r="M13" s="70" t="n"/>
      <c r="N13" s="70" t="n"/>
      <c r="O13" s="70" t="n"/>
      <c r="P13" s="70" t="n"/>
      <c r="Q13" s="70" t="n"/>
      <c r="R13" s="70" t="n"/>
      <c r="S13" s="70" t="n"/>
      <c r="T13" s="70" t="n"/>
      <c r="U13" s="70" t="n"/>
      <c r="V13" s="70" t="n"/>
      <c r="W13" s="70" t="n"/>
      <c r="X13" s="70" t="n"/>
      <c r="Y13" s="70" t="n"/>
      <c r="Z13" s="70" t="n"/>
      <c r="AA13" s="70" t="n"/>
      <c r="AB13" s="70" t="n"/>
      <c r="AC13" s="70" t="n"/>
      <c r="AD13" s="70" t="n"/>
      <c r="AE13" s="70" t="n"/>
      <c r="AF13" s="70" t="n"/>
      <c r="AG13" s="70" t="n"/>
      <c r="AH13" s="70" t="n"/>
      <c r="AI13" s="70" t="n"/>
      <c r="AJ13" s="70" t="n"/>
      <c r="AK13" s="70" t="n"/>
      <c r="AL13" s="70" t="n"/>
      <c r="AM13" s="70" t="n"/>
      <c r="AN13" s="70" t="n"/>
      <c r="AO13" s="70" t="n"/>
      <c r="AP13" s="70" t="n"/>
      <c r="AQ13" s="70" t="n"/>
      <c r="AR13" s="70" t="n"/>
      <c r="AS13" s="70" t="n"/>
      <c r="AT13" s="70" t="n"/>
      <c r="AU13" s="70" t="n"/>
      <c r="AV13" s="70" t="n"/>
      <c r="AW13" s="70" t="n"/>
      <c r="AX13" s="70" t="n"/>
      <c r="AY13" s="70" t="n"/>
    </row>
    <row customHeight="1" ht="15" r="14" s="24" spans="1:51">
      <c r="A14" s="70" t="n"/>
      <c r="B14" s="70" t="n"/>
      <c r="C14" s="70" t="n"/>
      <c r="D14" s="70" t="n"/>
      <c r="E14" s="70" t="n"/>
      <c r="F14" s="70" t="n"/>
      <c r="G14" s="70" t="n"/>
      <c r="H14" s="70" t="n"/>
      <c r="I14" s="70" t="n"/>
      <c r="J14" s="70" t="n"/>
      <c r="K14" s="70" t="n"/>
      <c r="L14" s="70" t="n"/>
      <c r="M14" s="70" t="n"/>
      <c r="N14" s="70" t="n"/>
      <c r="O14" s="70" t="n"/>
      <c r="P14" s="70" t="n"/>
      <c r="Q14" s="70" t="n"/>
      <c r="R14" s="70" t="n"/>
      <c r="S14" s="70" t="n"/>
      <c r="T14" s="70" t="n"/>
      <c r="U14" s="70" t="n"/>
      <c r="V14" s="70" t="n"/>
      <c r="W14" s="70" t="n"/>
      <c r="X14" s="70" t="n"/>
      <c r="Y14" s="70" t="n"/>
      <c r="Z14" s="70" t="n"/>
      <c r="AA14" s="70" t="n"/>
      <c r="AB14" s="70" t="n"/>
      <c r="AC14" s="70" t="n"/>
      <c r="AD14" s="70" t="n"/>
      <c r="AE14" s="70" t="n"/>
      <c r="AF14" s="70" t="n"/>
      <c r="AG14" s="70" t="n"/>
      <c r="AH14" s="70" t="n"/>
      <c r="AI14" s="70" t="n"/>
      <c r="AJ14" s="70" t="n"/>
      <c r="AK14" s="70" t="n"/>
      <c r="AL14" s="70" t="n"/>
      <c r="AM14" s="70" t="n"/>
      <c r="AN14" s="70" t="n"/>
      <c r="AO14" s="70" t="n"/>
      <c r="AP14" s="70" t="n"/>
      <c r="AQ14" s="70" t="n"/>
      <c r="AR14" s="70" t="n"/>
      <c r="AS14" s="70" t="n"/>
      <c r="AT14" s="70" t="n"/>
      <c r="AU14" s="70" t="n"/>
      <c r="AV14" s="70" t="n"/>
      <c r="AW14" s="70" t="n"/>
      <c r="AX14" s="70" t="n"/>
      <c r="AY14" s="70" t="n"/>
    </row>
    <row customHeight="1" ht="15" r="15" s="24" spans="1:51">
      <c r="A15" s="70" t="n"/>
      <c r="B15" s="70" t="n"/>
      <c r="C15" s="70" t="n"/>
      <c r="D15" s="70" t="n"/>
      <c r="E15" s="70" t="n"/>
      <c r="F15" s="70" t="n"/>
      <c r="G15" s="70" t="n"/>
      <c r="H15" s="70" t="n"/>
      <c r="I15" s="70" t="n"/>
      <c r="J15" s="70" t="n"/>
      <c r="K15" s="70" t="n"/>
      <c r="L15" s="70" t="n"/>
      <c r="M15" s="70" t="n"/>
      <c r="N15" s="70" t="n"/>
      <c r="O15" s="70" t="n"/>
      <c r="P15" s="70" t="n"/>
      <c r="Q15" s="70" t="n"/>
      <c r="R15" s="70" t="n"/>
      <c r="S15" s="70" t="n"/>
      <c r="T15" s="70" t="n"/>
      <c r="U15" s="70" t="n"/>
      <c r="V15" s="70" t="n"/>
      <c r="W15" s="70" t="n"/>
      <c r="X15" s="70" t="n"/>
      <c r="Y15" s="70" t="n"/>
      <c r="Z15" s="70" t="n"/>
      <c r="AA15" s="70" t="n"/>
      <c r="AB15" s="70" t="n"/>
      <c r="AC15" s="70" t="n"/>
      <c r="AD15" s="70" t="n"/>
      <c r="AE15" s="70" t="n"/>
      <c r="AF15" s="70" t="n"/>
      <c r="AG15" s="70" t="n"/>
      <c r="AH15" s="70" t="n"/>
      <c r="AI15" s="70" t="n"/>
      <c r="AJ15" s="70" t="n"/>
      <c r="AK15" s="70" t="n"/>
      <c r="AL15" s="70" t="n"/>
      <c r="AM15" s="70" t="n"/>
      <c r="AN15" s="70" t="n"/>
      <c r="AO15" s="70" t="n"/>
      <c r="AP15" s="70" t="n"/>
      <c r="AQ15" s="70" t="n"/>
      <c r="AR15" s="70" t="n"/>
      <c r="AS15" s="70" t="n"/>
      <c r="AT15" s="70" t="n"/>
      <c r="AU15" s="70" t="n"/>
      <c r="AV15" s="70" t="n"/>
      <c r="AW15" s="70" t="n"/>
      <c r="AX15" s="70" t="n"/>
      <c r="AY15" s="70" t="n"/>
    </row>
    <row customHeight="1" ht="15" r="16" s="24" spans="1:51">
      <c r="A16" s="70" t="n"/>
      <c r="B16" s="70" t="n"/>
      <c r="C16" s="70" t="n"/>
      <c r="D16" s="70" t="n"/>
      <c r="E16" s="70" t="n"/>
      <c r="F16" s="70" t="n"/>
      <c r="G16" s="70" t="n"/>
      <c r="H16" s="70" t="n"/>
      <c r="I16" s="70" t="n"/>
      <c r="J16" s="70" t="n"/>
      <c r="K16" s="70" t="n"/>
      <c r="L16" s="70" t="n"/>
      <c r="M16" s="70" t="n"/>
      <c r="N16" s="70" t="n"/>
      <c r="O16" s="70" t="n"/>
      <c r="P16" s="70" t="n"/>
      <c r="Q16" s="70" t="n"/>
      <c r="R16" s="70" t="n"/>
      <c r="S16" s="70" t="n"/>
      <c r="T16" s="70" t="n"/>
      <c r="U16" s="70" t="n"/>
      <c r="V16" s="70" t="n"/>
      <c r="W16" s="70" t="n"/>
      <c r="X16" s="70" t="n"/>
      <c r="Y16" s="70" t="n"/>
      <c r="Z16" s="70" t="n"/>
      <c r="AA16" s="70" t="n"/>
      <c r="AB16" s="70" t="n"/>
      <c r="AC16" s="70" t="n"/>
      <c r="AD16" s="70" t="n"/>
      <c r="AE16" s="70" t="n"/>
      <c r="AF16" s="70" t="n"/>
      <c r="AG16" s="70" t="n"/>
      <c r="AH16" s="70" t="n"/>
      <c r="AI16" s="70" t="n"/>
      <c r="AJ16" s="70" t="n"/>
      <c r="AK16" s="70" t="n"/>
      <c r="AL16" s="70" t="n"/>
      <c r="AM16" s="70" t="n"/>
      <c r="AN16" s="70" t="n"/>
      <c r="AO16" s="70" t="n"/>
      <c r="AP16" s="70" t="n"/>
      <c r="AQ16" s="70" t="n"/>
      <c r="AR16" s="70" t="n"/>
      <c r="AS16" s="70" t="n"/>
      <c r="AT16" s="70" t="n"/>
      <c r="AU16" s="70" t="n"/>
      <c r="AV16" s="70" t="n"/>
      <c r="AW16" s="70" t="n"/>
      <c r="AX16" s="70" t="n"/>
      <c r="AY16" s="70" t="n"/>
    </row>
    <row customHeight="1" ht="15" r="17" s="24" spans="1:51">
      <c r="A17" s="70" t="n"/>
      <c r="B17" s="70" t="n"/>
      <c r="C17" s="70" t="n"/>
      <c r="D17" s="70" t="n"/>
      <c r="E17" s="70" t="n"/>
      <c r="F17" s="70" t="n"/>
      <c r="G17" s="70" t="n"/>
      <c r="H17" s="70" t="n"/>
      <c r="I17" s="70" t="n"/>
      <c r="J17" s="70" t="n"/>
      <c r="K17" s="70" t="n"/>
      <c r="L17" s="70" t="n"/>
      <c r="M17" s="70" t="n"/>
      <c r="N17" s="70" t="n"/>
      <c r="O17" s="70" t="n"/>
      <c r="P17" s="70" t="n"/>
      <c r="Q17" s="70" t="n"/>
      <c r="R17" s="70" t="n"/>
      <c r="S17" s="70" t="n"/>
      <c r="T17" s="70" t="n"/>
      <c r="U17" s="70" t="n"/>
      <c r="V17" s="70" t="n"/>
      <c r="W17" s="70" t="n"/>
      <c r="X17" s="70" t="n"/>
      <c r="Y17" s="70" t="n"/>
      <c r="Z17" s="70" t="n"/>
      <c r="AA17" s="70" t="n"/>
      <c r="AB17" s="70" t="n"/>
      <c r="AC17" s="70" t="n"/>
      <c r="AD17" s="70" t="n"/>
      <c r="AE17" s="70" t="n"/>
      <c r="AF17" s="70" t="n"/>
      <c r="AG17" s="70" t="n"/>
      <c r="AH17" s="70" t="n"/>
      <c r="AI17" s="70" t="n"/>
      <c r="AJ17" s="70" t="n"/>
      <c r="AK17" s="70" t="n"/>
      <c r="AL17" s="70" t="n"/>
      <c r="AM17" s="70" t="n"/>
      <c r="AN17" s="70" t="n"/>
      <c r="AO17" s="70" t="n"/>
      <c r="AP17" s="70" t="n"/>
      <c r="AQ17" s="70" t="n"/>
      <c r="AR17" s="70" t="n"/>
      <c r="AS17" s="70" t="n"/>
      <c r="AT17" s="70" t="n"/>
      <c r="AU17" s="70" t="n"/>
      <c r="AV17" s="70" t="n"/>
      <c r="AW17" s="70" t="n"/>
      <c r="AX17" s="70" t="n"/>
      <c r="AY17" s="70" t="n"/>
    </row>
    <row customHeight="1" ht="15" r="18" s="24" spans="1:51">
      <c r="A18" s="70" t="n"/>
      <c r="B18" s="70" t="n"/>
      <c r="C18" s="70" t="n"/>
      <c r="D18" s="70" t="n"/>
      <c r="E18" s="70" t="n"/>
      <c r="F18" s="70" t="n"/>
      <c r="G18" s="70" t="n"/>
      <c r="H18" s="70" t="n"/>
      <c r="I18" s="70" t="n"/>
      <c r="J18" s="70" t="n"/>
      <c r="K18" s="70" t="n"/>
      <c r="L18" s="70" t="n"/>
      <c r="M18" s="70" t="n"/>
      <c r="N18" s="70" t="n"/>
      <c r="O18" s="70" t="n"/>
      <c r="P18" s="70" t="n"/>
      <c r="Q18" s="70" t="n"/>
      <c r="R18" s="70" t="n"/>
      <c r="S18" s="70" t="n"/>
      <c r="T18" s="70" t="n"/>
      <c r="U18" s="70" t="n"/>
      <c r="V18" s="70" t="n"/>
      <c r="W18" s="70" t="n"/>
      <c r="X18" s="70" t="n"/>
      <c r="Y18" s="70" t="n"/>
      <c r="Z18" s="70" t="n"/>
      <c r="AA18" s="70" t="n"/>
      <c r="AB18" s="70" t="n"/>
      <c r="AC18" s="70" t="n"/>
      <c r="AD18" s="70" t="n"/>
      <c r="AE18" s="70" t="n"/>
      <c r="AF18" s="70" t="n"/>
      <c r="AG18" s="70" t="n"/>
      <c r="AH18" s="70" t="n"/>
      <c r="AI18" s="70" t="n"/>
      <c r="AJ18" s="70" t="n"/>
      <c r="AK18" s="70" t="n"/>
      <c r="AL18" s="70" t="n"/>
      <c r="AM18" s="70" t="n"/>
      <c r="AN18" s="70" t="n"/>
      <c r="AO18" s="70" t="n"/>
      <c r="AP18" s="70" t="n"/>
      <c r="AQ18" s="70" t="n"/>
      <c r="AR18" s="70" t="n"/>
      <c r="AS18" s="70" t="n"/>
      <c r="AT18" s="70" t="n"/>
      <c r="AU18" s="70" t="n"/>
      <c r="AV18" s="70" t="n"/>
      <c r="AW18" s="70" t="n"/>
      <c r="AX18" s="70" t="n"/>
      <c r="AY18" s="70" t="n"/>
    </row>
    <row customHeight="1" ht="15" r="19" s="24" spans="1:51">
      <c r="A19" s="70" t="n"/>
      <c r="B19" s="70" t="n"/>
      <c r="C19" s="70" t="n"/>
      <c r="D19" s="70" t="n"/>
      <c r="E19" s="70" t="n"/>
      <c r="F19" s="70" t="n"/>
      <c r="G19" s="70" t="n"/>
      <c r="H19" s="70" t="n"/>
      <c r="I19" s="70" t="n"/>
      <c r="J19" s="70" t="n"/>
      <c r="K19" s="70" t="n"/>
      <c r="L19" s="70" t="n"/>
      <c r="M19" s="70" t="n"/>
      <c r="N19" s="70" t="n"/>
      <c r="O19" s="70" t="n"/>
      <c r="P19" s="70" t="n"/>
      <c r="Q19" s="70" t="n"/>
      <c r="R19" s="70" t="n"/>
      <c r="S19" s="70" t="n"/>
      <c r="T19" s="70" t="n"/>
      <c r="U19" s="70" t="n"/>
      <c r="V19" s="70" t="n"/>
      <c r="W19" s="70" t="n"/>
      <c r="X19" s="70" t="n"/>
      <c r="Y19" s="70" t="n"/>
      <c r="Z19" s="70" t="n"/>
      <c r="AA19" s="70" t="n"/>
      <c r="AB19" s="70" t="n"/>
      <c r="AC19" s="70" t="n"/>
      <c r="AD19" s="70" t="n"/>
      <c r="AE19" s="70" t="n"/>
      <c r="AF19" s="70" t="n"/>
      <c r="AG19" s="70" t="n"/>
      <c r="AH19" s="70" t="n"/>
      <c r="AI19" s="70" t="n"/>
      <c r="AJ19" s="70" t="n"/>
      <c r="AK19" s="70" t="n"/>
      <c r="AL19" s="70" t="n"/>
      <c r="AM19" s="70" t="n"/>
      <c r="AN19" s="70" t="n"/>
      <c r="AO19" s="70" t="n"/>
      <c r="AP19" s="70" t="n"/>
      <c r="AQ19" s="70" t="n"/>
      <c r="AR19" s="70" t="n"/>
      <c r="AS19" s="70" t="n"/>
      <c r="AT19" s="70" t="n"/>
      <c r="AU19" s="70" t="n"/>
      <c r="AV19" s="70" t="n"/>
      <c r="AW19" s="70" t="n"/>
      <c r="AX19" s="70" t="n"/>
      <c r="AY19" s="70" t="n"/>
    </row>
    <row customHeight="1" ht="15" r="20" s="24" spans="1:51">
      <c r="A20" s="70" t="n"/>
      <c r="B20" s="70" t="n"/>
      <c r="C20" s="70" t="n"/>
      <c r="D20" s="70" t="n"/>
      <c r="E20" s="70" t="n"/>
      <c r="F20" s="70" t="n"/>
      <c r="G20" s="70" t="n"/>
      <c r="H20" s="70" t="n"/>
      <c r="I20" s="70" t="n"/>
      <c r="J20" s="70" t="n"/>
      <c r="K20" s="70" t="n"/>
      <c r="L20" s="70" t="n"/>
      <c r="M20" s="70" t="n"/>
      <c r="N20" s="70" t="n"/>
      <c r="O20" s="70" t="n"/>
      <c r="P20" s="70" t="n"/>
      <c r="Q20" s="70" t="n"/>
      <c r="R20" s="70" t="n"/>
      <c r="S20" s="70" t="n"/>
      <c r="T20" s="70" t="n"/>
      <c r="U20" s="70" t="n"/>
      <c r="V20" s="70" t="n"/>
      <c r="W20" s="70" t="n"/>
      <c r="X20" s="70" t="n"/>
      <c r="Y20" s="70" t="n"/>
      <c r="Z20" s="70" t="n"/>
      <c r="AA20" s="70" t="n"/>
      <c r="AB20" s="70" t="n"/>
      <c r="AC20" s="70" t="n"/>
      <c r="AD20" s="70" t="n"/>
      <c r="AE20" s="70" t="n"/>
      <c r="AF20" s="70" t="n"/>
      <c r="AG20" s="70" t="n"/>
      <c r="AH20" s="70" t="n"/>
      <c r="AI20" s="70" t="n"/>
      <c r="AJ20" s="70" t="n"/>
      <c r="AK20" s="70" t="n"/>
      <c r="AL20" s="70" t="n"/>
      <c r="AM20" s="70" t="n"/>
      <c r="AN20" s="70" t="n"/>
      <c r="AO20" s="70" t="n"/>
      <c r="AP20" s="70" t="n"/>
      <c r="AQ20" s="70" t="n"/>
      <c r="AR20" s="70" t="n"/>
      <c r="AS20" s="70" t="n"/>
      <c r="AT20" s="70" t="n"/>
      <c r="AU20" s="70" t="n"/>
      <c r="AV20" s="70" t="n"/>
      <c r="AW20" s="70" t="n"/>
      <c r="AX20" s="70" t="n"/>
      <c r="AY20" s="70" t="n"/>
    </row>
    <row customHeight="1" ht="15" r="21" s="24" spans="1:51">
      <c r="A21" s="70" t="n"/>
      <c r="B21" s="70" t="n"/>
      <c r="C21" s="70" t="n"/>
      <c r="D21" s="70" t="n"/>
      <c r="E21" s="70" t="n"/>
      <c r="F21" s="70" t="n"/>
      <c r="G21" s="70" t="n"/>
      <c r="H21" s="70" t="n"/>
      <c r="I21" s="70" t="n"/>
      <c r="J21" s="70" t="n"/>
      <c r="K21" s="70" t="n"/>
      <c r="L21" s="70" t="n"/>
      <c r="M21" s="70" t="n"/>
      <c r="N21" s="70" t="n"/>
      <c r="O21" s="70" t="n"/>
      <c r="P21" s="70" t="n"/>
      <c r="Q21" s="70" t="n"/>
      <c r="R21" s="70" t="n"/>
      <c r="S21" s="70" t="n"/>
      <c r="T21" s="70" t="n"/>
      <c r="U21" s="70" t="n"/>
      <c r="V21" s="70" t="n"/>
      <c r="W21" s="70" t="n"/>
      <c r="X21" s="70" t="n"/>
      <c r="Y21" s="70" t="n"/>
      <c r="Z21" s="70" t="n"/>
      <c r="AA21" s="70" t="n"/>
      <c r="AB21" s="70" t="n"/>
      <c r="AC21" s="70" t="n"/>
      <c r="AD21" s="70" t="n"/>
      <c r="AE21" s="70" t="n"/>
      <c r="AF21" s="70" t="n"/>
      <c r="AG21" s="70" t="n"/>
      <c r="AH21" s="70" t="n"/>
      <c r="AI21" s="70" t="n"/>
      <c r="AJ21" s="70" t="n"/>
      <c r="AK21" s="70" t="n"/>
      <c r="AL21" s="70" t="n"/>
      <c r="AM21" s="70" t="n"/>
      <c r="AN21" s="70" t="n"/>
      <c r="AO21" s="70" t="n"/>
      <c r="AP21" s="70" t="n"/>
      <c r="AQ21" s="70" t="n"/>
      <c r="AR21" s="70" t="n"/>
      <c r="AS21" s="70" t="n"/>
      <c r="AT21" s="70" t="n"/>
      <c r="AU21" s="70" t="n"/>
      <c r="AV21" s="70" t="n"/>
      <c r="AW21" s="70" t="n"/>
      <c r="AX21" s="70" t="n"/>
      <c r="AY21" s="70" t="n"/>
    </row>
    <row customHeight="1" ht="15" r="22" s="24" spans="1:51">
      <c r="A22" s="70" t="n"/>
      <c r="B22" s="70" t="n"/>
      <c r="C22" s="70" t="n"/>
      <c r="D22" s="70" t="n"/>
      <c r="E22" s="70" t="n"/>
      <c r="F22" s="70" t="n"/>
      <c r="G22" s="70" t="n"/>
      <c r="H22" s="70" t="n"/>
      <c r="I22" s="70" t="n"/>
      <c r="J22" s="70" t="n"/>
      <c r="K22" s="70" t="n"/>
      <c r="L22" s="70" t="n"/>
      <c r="M22" s="70" t="n"/>
      <c r="N22" s="70" t="n"/>
      <c r="O22" s="70" t="n"/>
      <c r="P22" s="70" t="n"/>
      <c r="Q22" s="70" t="n"/>
      <c r="R22" s="70" t="n"/>
      <c r="S22" s="70" t="n"/>
      <c r="T22" s="70" t="n"/>
      <c r="U22" s="70" t="n"/>
      <c r="V22" s="70" t="n"/>
      <c r="W22" s="70" t="n"/>
      <c r="X22" s="70" t="n"/>
      <c r="Y22" s="70" t="n"/>
      <c r="Z22" s="70" t="n"/>
      <c r="AA22" s="70" t="n"/>
      <c r="AB22" s="70" t="n"/>
      <c r="AC22" s="70" t="n"/>
      <c r="AD22" s="70" t="n"/>
      <c r="AE22" s="70" t="n"/>
      <c r="AF22" s="70" t="n"/>
      <c r="AG22" s="70" t="n"/>
      <c r="AH22" s="70" t="n"/>
      <c r="AI22" s="70" t="n"/>
      <c r="AJ22" s="70" t="n"/>
      <c r="AK22" s="70" t="n"/>
      <c r="AL22" s="70" t="n"/>
      <c r="AM22" s="70" t="n"/>
      <c r="AN22" s="70" t="n"/>
      <c r="AO22" s="70" t="n"/>
      <c r="AP22" s="70" t="n"/>
      <c r="AQ22" s="70" t="n"/>
      <c r="AR22" s="70" t="n"/>
      <c r="AS22" s="70" t="n"/>
      <c r="AT22" s="70" t="n"/>
      <c r="AU22" s="70" t="n"/>
      <c r="AV22" s="70" t="n"/>
      <c r="AW22" s="70" t="n"/>
      <c r="AX22" s="70" t="n"/>
      <c r="AY22" s="70" t="n"/>
    </row>
    <row customHeight="1" ht="15" r="23" s="24" spans="1:51">
      <c r="A23" s="70" t="n"/>
      <c r="B23" s="70" t="n"/>
      <c r="C23" s="70" t="n"/>
      <c r="D23" s="70" t="n"/>
      <c r="E23" s="70" t="n"/>
      <c r="F23" s="70" t="n"/>
      <c r="G23" s="70" t="n"/>
      <c r="H23" s="70" t="n"/>
      <c r="I23" s="70" t="n"/>
      <c r="J23" s="70" t="n"/>
      <c r="K23" s="70" t="n"/>
      <c r="L23" s="70" t="n"/>
      <c r="M23" s="70" t="n"/>
      <c r="N23" s="70" t="n"/>
      <c r="O23" s="70" t="n"/>
      <c r="P23" s="70" t="n"/>
      <c r="Q23" s="70" t="n"/>
      <c r="R23" s="70" t="n"/>
      <c r="S23" s="70" t="n"/>
      <c r="T23" s="70" t="n"/>
      <c r="U23" s="70" t="n"/>
      <c r="V23" s="70" t="n"/>
      <c r="W23" s="70" t="n"/>
      <c r="X23" s="70" t="n"/>
      <c r="Y23" s="70" t="n"/>
      <c r="Z23" s="70" t="n"/>
      <c r="AA23" s="70" t="n"/>
      <c r="AB23" s="70" t="n"/>
      <c r="AC23" s="70" t="n"/>
      <c r="AD23" s="70" t="n"/>
      <c r="AE23" s="70" t="n"/>
      <c r="AF23" s="70" t="n"/>
      <c r="AG23" s="70" t="n"/>
      <c r="AH23" s="70" t="n"/>
      <c r="AI23" s="70" t="n"/>
      <c r="AJ23" s="70" t="n"/>
      <c r="AK23" s="70" t="n"/>
      <c r="AL23" s="70" t="n"/>
      <c r="AM23" s="70" t="n"/>
      <c r="AN23" s="70" t="n"/>
      <c r="AO23" s="70" t="n"/>
      <c r="AP23" s="70" t="n"/>
      <c r="AQ23" s="70" t="n"/>
      <c r="AR23" s="70" t="n"/>
      <c r="AS23" s="70" t="n"/>
      <c r="AT23" s="70" t="n"/>
      <c r="AU23" s="70" t="n"/>
      <c r="AV23" s="70" t="n"/>
      <c r="AW23" s="70" t="n"/>
      <c r="AX23" s="70" t="n"/>
      <c r="AY23" s="70" t="n"/>
    </row>
    <row customHeight="1" ht="15" r="24" s="24" spans="1:51">
      <c r="A24" s="70" t="n"/>
      <c r="B24" s="70" t="n"/>
      <c r="C24" s="70" t="n"/>
      <c r="D24" s="70" t="n"/>
      <c r="E24" s="70" t="n"/>
      <c r="F24" s="70" t="n"/>
      <c r="G24" s="70" t="n"/>
      <c r="H24" s="70" t="n"/>
      <c r="I24" s="70" t="n"/>
      <c r="J24" s="70" t="n"/>
      <c r="K24" s="70" t="n"/>
      <c r="L24" s="70" t="n"/>
      <c r="M24" s="70" t="n"/>
      <c r="N24" s="70" t="n"/>
      <c r="O24" s="70" t="n"/>
      <c r="P24" s="70" t="n"/>
      <c r="Q24" s="70" t="n"/>
      <c r="R24" s="70" t="n"/>
      <c r="S24" s="70" t="n"/>
      <c r="T24" s="70" t="n"/>
      <c r="U24" s="70" t="n"/>
      <c r="V24" s="70" t="n"/>
      <c r="W24" s="70" t="n"/>
      <c r="X24" s="70" t="n"/>
      <c r="Y24" s="70" t="n"/>
      <c r="Z24" s="70" t="n"/>
      <c r="AA24" s="70" t="n"/>
      <c r="AB24" s="70" t="n"/>
      <c r="AC24" s="70" t="n"/>
      <c r="AD24" s="70" t="n"/>
      <c r="AE24" s="70" t="n"/>
      <c r="AF24" s="70" t="n"/>
      <c r="AG24" s="70" t="n"/>
      <c r="AH24" s="70" t="n"/>
      <c r="AI24" s="70" t="n"/>
      <c r="AJ24" s="70" t="n"/>
      <c r="AK24" s="70" t="n"/>
      <c r="AL24" s="70" t="n"/>
      <c r="AM24" s="70" t="n"/>
      <c r="AN24" s="70" t="n"/>
      <c r="AO24" s="70" t="n"/>
      <c r="AP24" s="70" t="n"/>
      <c r="AQ24" s="70" t="n"/>
      <c r="AR24" s="70" t="n"/>
      <c r="AS24" s="70" t="n"/>
      <c r="AT24" s="70" t="n"/>
      <c r="AU24" s="70" t="n"/>
      <c r="AV24" s="70" t="n"/>
      <c r="AW24" s="70" t="n"/>
      <c r="AX24" s="70" t="n"/>
      <c r="AY24" s="70" t="n"/>
    </row>
    <row customHeight="1" ht="15" r="25" s="24" spans="1:51">
      <c r="A25" s="70" t="n"/>
      <c r="B25" s="70" t="n"/>
      <c r="C25" s="70" t="n"/>
      <c r="D25" s="70" t="n"/>
      <c r="E25" s="70" t="n"/>
      <c r="F25" s="70" t="n"/>
      <c r="G25" s="70" t="n"/>
      <c r="H25" s="70" t="n"/>
      <c r="I25" s="70" t="n"/>
      <c r="J25" s="70" t="n"/>
      <c r="K25" s="70" t="n"/>
      <c r="L25" s="70" t="n"/>
      <c r="M25" s="70" t="n"/>
      <c r="N25" s="70" t="n"/>
      <c r="O25" s="70" t="n"/>
      <c r="P25" s="70" t="n"/>
      <c r="Q25" s="70" t="n"/>
      <c r="R25" s="70" t="n"/>
      <c r="S25" s="70" t="n"/>
      <c r="T25" s="70" t="n"/>
      <c r="U25" s="70" t="n"/>
      <c r="V25" s="70" t="n"/>
      <c r="W25" s="70" t="n"/>
      <c r="X25" s="70" t="n"/>
      <c r="Y25" s="70" t="n"/>
      <c r="Z25" s="70" t="n"/>
      <c r="AA25" s="70" t="n"/>
      <c r="AB25" s="70" t="n"/>
      <c r="AC25" s="70" t="n"/>
      <c r="AD25" s="70" t="n"/>
      <c r="AE25" s="70" t="n"/>
      <c r="AF25" s="70" t="n"/>
      <c r="AG25" s="70" t="n"/>
      <c r="AH25" s="70" t="n"/>
      <c r="AI25" s="70" t="n"/>
      <c r="AJ25" s="70" t="n"/>
      <c r="AK25" s="70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70" t="n"/>
      <c r="AW25" s="70" t="n"/>
      <c r="AX25" s="70" t="n"/>
      <c r="AY25" s="70" t="n"/>
    </row>
    <row customHeight="1" ht="15" r="26" s="24" spans="1:51">
      <c r="A26" s="72" t="s">
        <v>1</v>
      </c>
      <c r="B26" s="247" t="s">
        <v>23</v>
      </c>
      <c r="AO26" s="247" t="s">
        <v>23</v>
      </c>
    </row>
    <row customHeight="1" ht="15" r="27" s="24" spans="1:51">
      <c r="A27" s="70" t="s">
        <v>24</v>
      </c>
      <c r="B27" s="73" t="n">
        <v>43221</v>
      </c>
      <c r="C27" s="73" t="n">
        <v>43222</v>
      </c>
      <c r="D27" s="73" t="n">
        <v>43223</v>
      </c>
      <c r="E27" s="73" t="n">
        <v>43224</v>
      </c>
      <c r="F27" s="73" t="n">
        <v>43225</v>
      </c>
      <c r="G27" s="73" t="n">
        <v>43226</v>
      </c>
      <c r="H27" s="73" t="n">
        <v>43227</v>
      </c>
      <c r="I27" s="73" t="n">
        <v>43228</v>
      </c>
      <c r="J27" s="73" t="n">
        <v>43229</v>
      </c>
      <c r="K27" s="73" t="n">
        <v>43230</v>
      </c>
      <c r="L27" s="73" t="n">
        <v>43231</v>
      </c>
      <c r="M27" s="73" t="n">
        <v>43232</v>
      </c>
      <c r="N27" s="73" t="n">
        <v>43233</v>
      </c>
      <c r="O27" s="73" t="n">
        <v>43234</v>
      </c>
      <c r="P27" s="73" t="n">
        <v>43235</v>
      </c>
      <c r="Q27" s="73" t="n">
        <v>43236</v>
      </c>
      <c r="R27" s="73" t="n">
        <v>43237</v>
      </c>
      <c r="S27" s="73" t="n">
        <v>43238</v>
      </c>
      <c r="T27" s="73" t="n">
        <v>43239</v>
      </c>
      <c r="U27" s="73" t="n">
        <v>43240</v>
      </c>
      <c r="V27" s="73" t="n">
        <v>43241</v>
      </c>
      <c r="W27" s="73" t="n">
        <v>43242</v>
      </c>
      <c r="X27" s="73" t="n">
        <v>43243</v>
      </c>
      <c r="Y27" s="73" t="n">
        <v>43244</v>
      </c>
      <c r="Z27" s="73" t="n">
        <v>43245</v>
      </c>
      <c r="AA27" s="73" t="n">
        <v>43246</v>
      </c>
      <c r="AB27" s="73" t="n">
        <v>43247</v>
      </c>
      <c r="AC27" s="73" t="n">
        <v>43248</v>
      </c>
      <c r="AD27" s="73" t="n">
        <v>43249</v>
      </c>
      <c r="AE27" s="73" t="n">
        <v>43250</v>
      </c>
      <c r="AF27" s="73" t="n">
        <v>43251</v>
      </c>
      <c r="AG27" s="73" t="n"/>
      <c r="AH27" s="73" t="n"/>
      <c r="AI27" s="73" t="n"/>
      <c r="AJ27" s="73" t="n"/>
      <c r="AK27" s="73" t="n"/>
      <c r="AL27" s="70" t="n"/>
      <c r="AM27" s="70" t="n"/>
      <c r="AN27" s="70" t="n"/>
      <c r="AO27" s="70" t="n"/>
      <c r="AP27" s="70" t="n"/>
      <c r="AQ27" s="70" t="n"/>
      <c r="AR27" s="70" t="n"/>
      <c r="AS27" s="70" t="n"/>
      <c r="AT27" s="70" t="n"/>
      <c r="AU27" s="70" t="n"/>
      <c r="AV27" s="70" t="n"/>
      <c r="AW27" s="70" t="n"/>
      <c r="AX27" s="70" t="n"/>
      <c r="AY27" s="70" t="n"/>
    </row>
    <row customHeight="1" ht="15" r="28" s="24" spans="1:51">
      <c r="A28" s="7" t="s">
        <v>25</v>
      </c>
      <c r="B28" s="74" t="n">
        <v>1</v>
      </c>
      <c r="C28" s="74" t="n">
        <v>1</v>
      </c>
      <c r="D28" s="74" t="n">
        <v>1</v>
      </c>
      <c r="E28" s="74" t="n">
        <v>1</v>
      </c>
      <c r="F28" s="74" t="n">
        <v>1</v>
      </c>
      <c r="G28" s="74" t="n">
        <v>1</v>
      </c>
      <c r="H28" s="74" t="n">
        <v>1</v>
      </c>
      <c r="I28" s="74" t="n"/>
      <c r="J28" s="74" t="n"/>
      <c r="K28" s="74" t="n"/>
      <c r="L28" s="74" t="n"/>
      <c r="M28" s="74" t="n"/>
      <c r="N28" s="74" t="n"/>
      <c r="O28" s="74" t="n"/>
      <c r="P28" s="74" t="n"/>
      <c r="Q28" s="74" t="n"/>
      <c r="R28" s="74" t="n"/>
      <c r="S28" s="74" t="n"/>
      <c r="T28" s="74" t="n"/>
      <c r="U28" s="74" t="n"/>
      <c r="V28" s="74" t="n"/>
      <c r="W28" s="74" t="n"/>
      <c r="X28" s="74" t="n"/>
      <c r="Y28" s="74" t="n"/>
      <c r="Z28" s="74" t="n"/>
      <c r="AA28" s="74" t="n"/>
      <c r="AB28" s="74" t="n"/>
      <c r="AC28" s="74" t="n"/>
      <c r="AD28" s="74" t="n"/>
      <c r="AE28" s="74" t="n"/>
      <c r="AF28" s="74" t="n"/>
      <c r="AG28" s="74" t="n"/>
      <c r="AH28" s="74" t="n"/>
      <c r="AI28" s="74" t="n"/>
      <c r="AJ28" s="74" t="n"/>
      <c r="AK28" s="74" t="n"/>
      <c r="AL28" s="74" t="n"/>
      <c r="AM28" s="74" t="n"/>
      <c r="AN28" s="74" t="n"/>
      <c r="AO28" s="74" t="n"/>
      <c r="AP28" s="74" t="n"/>
      <c r="AQ28" s="74" t="n"/>
      <c r="AR28" s="74" t="n"/>
      <c r="AS28" s="74" t="n"/>
      <c r="AT28" s="74" t="n"/>
      <c r="AU28" s="74" t="n"/>
      <c r="AV28" s="74" t="n"/>
      <c r="AW28" s="74" t="n"/>
      <c r="AX28" s="74" t="n"/>
      <c r="AY28" s="74" t="n"/>
    </row>
    <row customHeight="1" ht="15" r="29" s="24" spans="1:51">
      <c r="A29" s="7" t="s">
        <v>8</v>
      </c>
      <c r="B29" s="74" t="n">
        <v>1</v>
      </c>
      <c r="C29" s="74" t="n">
        <v>1</v>
      </c>
      <c r="D29" s="74" t="n">
        <v>1</v>
      </c>
      <c r="E29" s="74" t="n">
        <v>1</v>
      </c>
      <c r="F29" s="74" t="n">
        <v>1</v>
      </c>
      <c r="G29" s="74" t="n">
        <v>1</v>
      </c>
      <c r="H29" s="74" t="n">
        <v>1</v>
      </c>
      <c r="I29" s="74" t="n"/>
      <c r="J29" s="74" t="n"/>
      <c r="K29" s="74" t="n"/>
      <c r="L29" s="74" t="n"/>
      <c r="M29" s="74" t="n"/>
      <c r="N29" s="74" t="n"/>
      <c r="O29" s="74" t="n"/>
      <c r="P29" s="74" t="n"/>
      <c r="Q29" s="74" t="n"/>
      <c r="R29" s="74" t="n"/>
      <c r="S29" s="74" t="n"/>
      <c r="T29" s="74" t="n"/>
      <c r="U29" s="74" t="n"/>
      <c r="V29" s="74" t="n"/>
      <c r="W29" s="74" t="n"/>
      <c r="X29" s="74" t="n"/>
      <c r="Y29" s="74" t="n"/>
      <c r="Z29" s="74" t="n"/>
      <c r="AA29" s="74" t="n"/>
      <c r="AB29" s="74" t="n"/>
      <c r="AC29" s="74" t="n"/>
      <c r="AD29" s="74" t="n"/>
      <c r="AE29" s="74" t="n"/>
      <c r="AF29" s="74" t="n"/>
      <c r="AG29" s="74" t="n"/>
      <c r="AH29" s="74" t="n"/>
      <c r="AI29" s="74" t="n"/>
      <c r="AJ29" s="74" t="n"/>
      <c r="AK29" s="74" t="n"/>
      <c r="AL29" s="74" t="n"/>
      <c r="AM29" s="74" t="n"/>
      <c r="AN29" s="74" t="n"/>
      <c r="AO29" s="74" t="n"/>
      <c r="AP29" s="74" t="n"/>
      <c r="AQ29" s="74" t="n"/>
      <c r="AR29" s="74" t="n"/>
      <c r="AS29" s="74" t="n"/>
      <c r="AT29" s="74" t="n"/>
      <c r="AU29" s="74" t="n"/>
      <c r="AV29" s="74" t="n"/>
      <c r="AW29" s="74" t="n"/>
      <c r="AX29" s="74" t="n"/>
      <c r="AY29" s="74" t="n"/>
    </row>
    <row customHeight="1" ht="15" r="30" s="24" spans="1:51">
      <c r="A30" s="7" t="s">
        <v>9</v>
      </c>
      <c r="B30" s="74" t="n">
        <v>1</v>
      </c>
      <c r="C30" s="74" t="n">
        <v>1</v>
      </c>
      <c r="D30" s="74" t="n">
        <v>1</v>
      </c>
      <c r="E30" s="74" t="n">
        <v>1</v>
      </c>
      <c r="F30" s="74" t="n">
        <v>1</v>
      </c>
      <c r="G30" s="74" t="n">
        <v>1</v>
      </c>
      <c r="H30" s="74" t="n">
        <v>1</v>
      </c>
      <c r="I30" s="74" t="n"/>
      <c r="J30" s="74" t="n"/>
      <c r="K30" s="74" t="n"/>
      <c r="L30" s="74" t="n"/>
      <c r="M30" s="74" t="n"/>
      <c r="N30" s="74" t="n"/>
      <c r="O30" s="74" t="n"/>
      <c r="P30" s="74" t="n"/>
      <c r="Q30" s="74" t="n"/>
      <c r="R30" s="74" t="n"/>
      <c r="S30" s="74" t="n"/>
      <c r="T30" s="74" t="n"/>
      <c r="U30" s="74" t="n"/>
      <c r="V30" s="74" t="n"/>
      <c r="W30" s="74" t="n"/>
      <c r="X30" s="74" t="n"/>
      <c r="Y30" s="74" t="n"/>
      <c r="Z30" s="74" t="n"/>
      <c r="AA30" s="74" t="n"/>
      <c r="AB30" s="74" t="n"/>
      <c r="AC30" s="74" t="n"/>
      <c r="AD30" s="74" t="n"/>
      <c r="AE30" s="74" t="n"/>
      <c r="AF30" s="74" t="n"/>
      <c r="AG30" s="74" t="n"/>
      <c r="AH30" s="74" t="n"/>
      <c r="AI30" s="74" t="n"/>
      <c r="AJ30" s="74" t="n"/>
      <c r="AK30" s="74" t="n"/>
      <c r="AL30" s="74" t="n"/>
      <c r="AM30" s="74" t="n"/>
      <c r="AN30" s="74" t="n"/>
      <c r="AO30" s="74" t="n"/>
      <c r="AP30" s="74" t="n"/>
      <c r="AQ30" s="74" t="n"/>
      <c r="AR30" s="74" t="n"/>
      <c r="AS30" s="74" t="n"/>
      <c r="AT30" s="74" t="n"/>
      <c r="AU30" s="74" t="n"/>
      <c r="AV30" s="74" t="n"/>
      <c r="AW30" s="74" t="n"/>
      <c r="AX30" s="74" t="n"/>
      <c r="AY30" s="74" t="n"/>
    </row>
    <row customHeight="1" ht="15" r="31" s="24" spans="1:51">
      <c r="A31" s="7" t="s">
        <v>10</v>
      </c>
      <c r="B31" s="74" t="n">
        <v>1</v>
      </c>
      <c r="C31" s="74" t="n">
        <v>1</v>
      </c>
      <c r="D31" s="74" t="n">
        <v>1</v>
      </c>
      <c r="E31" s="74" t="n">
        <v>1</v>
      </c>
      <c r="F31" s="74" t="n">
        <v>1</v>
      </c>
      <c r="G31" s="74" t="n">
        <v>1</v>
      </c>
      <c r="H31" s="74" t="n">
        <v>1</v>
      </c>
      <c r="I31" s="74" t="n"/>
      <c r="J31" s="74" t="n"/>
      <c r="K31" s="74" t="n"/>
      <c r="L31" s="74" t="n"/>
      <c r="M31" s="74" t="n"/>
      <c r="N31" s="74" t="n"/>
      <c r="O31" s="74" t="n"/>
      <c r="P31" s="74" t="n"/>
      <c r="Q31" s="74" t="n"/>
      <c r="R31" s="74" t="n"/>
      <c r="S31" s="74" t="n"/>
      <c r="T31" s="74" t="n"/>
      <c r="U31" s="74" t="n"/>
      <c r="V31" s="74" t="n"/>
      <c r="W31" s="74" t="n"/>
      <c r="X31" s="74" t="n"/>
      <c r="Y31" s="74" t="n"/>
      <c r="Z31" s="74" t="n"/>
      <c r="AA31" s="74" t="n"/>
      <c r="AB31" s="74" t="n"/>
      <c r="AC31" s="74" t="n"/>
      <c r="AD31" s="74" t="n"/>
      <c r="AE31" s="74" t="n"/>
      <c r="AF31" s="74" t="n"/>
      <c r="AG31" s="74" t="n"/>
      <c r="AH31" s="74" t="n"/>
      <c r="AI31" s="74" t="n"/>
      <c r="AJ31" s="74" t="n"/>
      <c r="AK31" s="74" t="n"/>
      <c r="AL31" s="74" t="n"/>
      <c r="AM31" s="74" t="n"/>
      <c r="AN31" s="74" t="n"/>
      <c r="AO31" s="74" t="n"/>
      <c r="AP31" s="74" t="n"/>
      <c r="AQ31" s="74" t="n"/>
      <c r="AR31" s="74" t="n"/>
      <c r="AS31" s="74" t="n"/>
      <c r="AT31" s="74" t="n"/>
      <c r="AU31" s="74" t="n"/>
      <c r="AV31" s="74" t="n"/>
      <c r="AW31" s="74" t="n"/>
      <c r="AX31" s="74" t="n"/>
      <c r="AY31" s="74" t="n"/>
    </row>
    <row customHeight="1" ht="15" r="32" s="24" spans="1:51">
      <c r="A32" s="7" t="s">
        <v>11</v>
      </c>
      <c r="B32" s="74" t="n">
        <v>1</v>
      </c>
      <c r="C32" s="74" t="n">
        <v>1</v>
      </c>
      <c r="D32" s="74" t="n">
        <v>1</v>
      </c>
      <c r="E32" s="74" t="n">
        <v>1</v>
      </c>
      <c r="F32" s="74" t="n">
        <v>1</v>
      </c>
      <c r="G32" s="74" t="n">
        <v>1</v>
      </c>
      <c r="H32" s="74" t="n">
        <v>1</v>
      </c>
      <c r="I32" s="74" t="n"/>
      <c r="J32" s="74" t="n"/>
      <c r="K32" s="74" t="n"/>
      <c r="L32" s="74" t="n"/>
      <c r="M32" s="74" t="n"/>
      <c r="N32" s="74" t="n"/>
      <c r="O32" s="74" t="n"/>
      <c r="P32" s="74" t="n"/>
      <c r="Q32" s="74" t="n"/>
      <c r="R32" s="74" t="n"/>
      <c r="S32" s="74" t="n"/>
      <c r="T32" s="74" t="n"/>
      <c r="U32" s="74" t="n"/>
      <c r="V32" s="74" t="n"/>
      <c r="W32" s="74" t="n"/>
      <c r="X32" s="74" t="n"/>
      <c r="Y32" s="74" t="n"/>
      <c r="Z32" s="74" t="n"/>
      <c r="AA32" s="74" t="n"/>
      <c r="AB32" s="74" t="n"/>
      <c r="AC32" s="74" t="n"/>
      <c r="AD32" s="74" t="n"/>
      <c r="AE32" s="74" t="n"/>
      <c r="AF32" s="74" t="n"/>
      <c r="AG32" s="74" t="n"/>
      <c r="AH32" s="74" t="n"/>
      <c r="AI32" s="74" t="n"/>
      <c r="AJ32" s="74" t="n"/>
      <c r="AK32" s="74" t="n"/>
      <c r="AL32" s="74" t="n"/>
      <c r="AM32" s="74" t="n"/>
      <c r="AN32" s="74" t="n"/>
      <c r="AO32" s="74" t="n"/>
      <c r="AP32" s="74" t="n"/>
      <c r="AQ32" s="74" t="n"/>
      <c r="AR32" s="74" t="n"/>
      <c r="AS32" s="74" t="n"/>
      <c r="AT32" s="74" t="n"/>
      <c r="AU32" s="74" t="n"/>
      <c r="AV32" s="74" t="n"/>
      <c r="AW32" s="74" t="n"/>
      <c r="AX32" s="74" t="n"/>
      <c r="AY32" s="74" t="n"/>
    </row>
    <row customHeight="1" ht="15" r="33" s="24" spans="1:51">
      <c r="A33" s="7" t="s">
        <v>12</v>
      </c>
      <c r="B33" s="74" t="n">
        <v>1</v>
      </c>
      <c r="C33" s="74" t="n">
        <v>1</v>
      </c>
      <c r="D33" s="74" t="n">
        <v>1</v>
      </c>
      <c r="E33" s="74" t="n">
        <v>1</v>
      </c>
      <c r="F33" s="74" t="n">
        <v>1</v>
      </c>
      <c r="G33" s="74" t="n">
        <v>1</v>
      </c>
      <c r="H33" s="74" t="n">
        <v>1</v>
      </c>
      <c r="I33" s="74" t="n"/>
      <c r="J33" s="74" t="n"/>
      <c r="K33" s="74" t="n"/>
      <c r="L33" s="74" t="n"/>
      <c r="M33" s="74" t="n"/>
      <c r="N33" s="74" t="n"/>
      <c r="O33" s="74" t="n"/>
      <c r="P33" s="74" t="n"/>
      <c r="Q33" s="74" t="n"/>
      <c r="R33" s="74" t="n"/>
      <c r="S33" s="74" t="n"/>
      <c r="T33" s="74" t="n"/>
      <c r="U33" s="74" t="n"/>
      <c r="V33" s="74" t="n"/>
      <c r="W33" s="74" t="n"/>
      <c r="X33" s="74" t="n"/>
      <c r="Y33" s="74" t="n"/>
      <c r="Z33" s="74" t="n"/>
      <c r="AA33" s="74" t="n"/>
      <c r="AB33" s="74" t="n"/>
      <c r="AC33" s="74" t="n"/>
      <c r="AD33" s="74" t="n"/>
      <c r="AE33" s="74" t="n"/>
      <c r="AF33" s="74" t="n"/>
      <c r="AG33" s="74" t="n"/>
      <c r="AH33" s="74" t="n"/>
      <c r="AI33" s="74" t="n"/>
      <c r="AJ33" s="74" t="n"/>
      <c r="AK33" s="74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4" t="n"/>
      <c r="AY33" s="74" t="n"/>
    </row>
    <row customHeight="1" ht="15" r="34" s="24" spans="1:51">
      <c r="A34" s="11" t="s">
        <v>13</v>
      </c>
      <c r="B34" s="74" t="n">
        <v>1</v>
      </c>
      <c r="C34" s="74" t="n">
        <v>1</v>
      </c>
      <c r="D34" s="74" t="n">
        <v>1</v>
      </c>
      <c r="E34" s="74" t="n">
        <v>1</v>
      </c>
      <c r="F34" s="74" t="n">
        <v>1</v>
      </c>
      <c r="G34" s="74" t="n">
        <v>1</v>
      </c>
      <c r="H34" s="74" t="n">
        <v>1</v>
      </c>
      <c r="I34" s="74" t="n"/>
      <c r="J34" s="74" t="n"/>
      <c r="K34" s="74" t="n"/>
      <c r="L34" s="74" t="n"/>
      <c r="M34" s="74" t="n"/>
      <c r="N34" s="74" t="n"/>
      <c r="O34" s="74" t="n"/>
      <c r="P34" s="74" t="n"/>
      <c r="Q34" s="74" t="n"/>
      <c r="R34" s="74" t="n"/>
      <c r="S34" s="74" t="n"/>
      <c r="T34" s="74" t="n"/>
      <c r="U34" s="74" t="n"/>
      <c r="V34" s="74" t="n"/>
      <c r="W34" s="74" t="n"/>
      <c r="X34" s="74" t="n"/>
      <c r="Y34" s="74" t="n"/>
      <c r="Z34" s="74" t="n"/>
      <c r="AA34" s="74" t="n"/>
      <c r="AB34" s="74" t="n"/>
      <c r="AC34" s="74" t="n"/>
      <c r="AD34" s="74" t="n"/>
      <c r="AE34" s="74" t="n"/>
      <c r="AF34" s="74" t="n"/>
      <c r="AG34" s="74" t="n"/>
      <c r="AH34" s="74" t="n"/>
      <c r="AI34" s="74" t="n"/>
      <c r="AJ34" s="74" t="n"/>
      <c r="AK34" s="74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4" t="n"/>
      <c r="AY34" s="74" t="n"/>
    </row>
    <row customHeight="1" ht="15" r="35" s="24" spans="1:51">
      <c r="A35" s="196" t="s">
        <v>14</v>
      </c>
      <c r="B35" s="74" t="n">
        <v>1</v>
      </c>
      <c r="C35" s="74" t="n">
        <v>1</v>
      </c>
      <c r="D35" s="74" t="n">
        <v>1</v>
      </c>
      <c r="E35" s="74" t="n">
        <v>1</v>
      </c>
      <c r="F35" s="74" t="n">
        <v>1</v>
      </c>
      <c r="G35" s="74" t="n">
        <v>1</v>
      </c>
      <c r="H35" s="74" t="n">
        <v>1</v>
      </c>
      <c r="I35" s="74" t="n"/>
      <c r="J35" s="74" t="n"/>
      <c r="K35" s="74" t="n"/>
      <c r="L35" s="74" t="n"/>
      <c r="M35" s="74" t="n"/>
      <c r="N35" s="74" t="n"/>
      <c r="O35" s="74" t="n"/>
      <c r="P35" s="74" t="n"/>
      <c r="Q35" s="74" t="n"/>
      <c r="R35" s="74" t="n"/>
      <c r="S35" s="74" t="n"/>
      <c r="T35" s="74" t="n"/>
      <c r="U35" s="74" t="n"/>
      <c r="V35" s="74" t="n"/>
      <c r="W35" s="74" t="n"/>
      <c r="X35" s="74" t="n"/>
      <c r="Y35" s="74" t="n"/>
      <c r="Z35" s="74" t="n"/>
      <c r="AA35" s="74" t="n"/>
      <c r="AB35" s="74" t="n"/>
      <c r="AC35" s="74" t="n"/>
      <c r="AD35" s="74" t="n"/>
      <c r="AE35" s="74" t="n"/>
      <c r="AF35" s="74" t="n"/>
      <c r="AG35" s="74" t="n"/>
      <c r="AH35" s="74" t="n"/>
      <c r="AI35" s="74" t="n"/>
      <c r="AJ35" s="74" t="n"/>
      <c r="AK35" s="74" t="n"/>
      <c r="AL35" s="74" t="n"/>
      <c r="AM35" s="74" t="n"/>
      <c r="AN35" s="74" t="n"/>
      <c r="AO35" s="74" t="n"/>
      <c r="AP35" s="74" t="n"/>
      <c r="AQ35" s="74" t="n"/>
      <c r="AR35" s="74" t="n"/>
      <c r="AS35" s="74" t="n"/>
      <c r="AT35" s="74" t="n"/>
      <c r="AU35" s="74" t="n"/>
      <c r="AV35" s="74" t="n"/>
      <c r="AW35" s="74" t="n"/>
      <c r="AX35" s="74" t="n"/>
      <c r="AY35" s="74" t="n"/>
    </row>
    <row customHeight="1" ht="15" r="36" s="24" spans="1:51">
      <c r="H36" s="74" t="n"/>
      <c r="I36" s="74" t="n"/>
      <c r="J36" s="74" t="n"/>
      <c r="K36" s="74" t="n"/>
      <c r="L36" s="74" t="n"/>
      <c r="M36" s="74" t="n"/>
      <c r="N36" s="74" t="n"/>
      <c r="O36" s="74" t="n"/>
      <c r="P36" s="74" t="n"/>
      <c r="Q36" s="74" t="n"/>
      <c r="R36" s="74" t="n"/>
      <c r="S36" s="74" t="n"/>
      <c r="T36" s="74" t="n"/>
      <c r="U36" s="74" t="n"/>
      <c r="V36" s="74" t="n"/>
      <c r="W36" s="74" t="n"/>
      <c r="X36" s="74" t="n"/>
      <c r="Y36" s="74" t="n"/>
      <c r="Z36" s="74" t="n"/>
      <c r="AA36" s="74" t="n"/>
      <c r="AB36" s="74" t="n"/>
      <c r="AC36" s="74" t="n"/>
      <c r="AD36" s="74" t="n"/>
      <c r="AE36" s="74" t="n"/>
      <c r="AF36" s="74" t="n"/>
      <c r="AG36" s="74" t="n"/>
      <c r="AH36" s="74" t="n"/>
      <c r="AI36" s="74" t="n"/>
      <c r="AJ36" s="74" t="n"/>
      <c r="AK36" s="74" t="n"/>
      <c r="AL36" s="74" t="n"/>
      <c r="AM36" s="74" t="n"/>
      <c r="AN36" s="74" t="n"/>
      <c r="AO36" s="74" t="n"/>
      <c r="AP36" s="74" t="n"/>
      <c r="AQ36" s="74" t="n"/>
      <c r="AR36" s="74" t="n"/>
      <c r="AS36" s="74" t="n"/>
      <c r="AT36" s="74" t="n"/>
      <c r="AU36" s="74" t="n"/>
      <c r="AV36" s="74" t="n"/>
      <c r="AW36" s="74" t="n"/>
      <c r="AX36" s="74" t="n"/>
      <c r="AY36" s="74" t="n"/>
    </row>
    <row customHeight="1" ht="15" r="37" s="24" spans="1:51">
      <c r="A37" s="70" t="n"/>
      <c r="B37" s="70" t="n"/>
      <c r="C37" s="70" t="n"/>
      <c r="D37" s="70" t="n"/>
      <c r="E37" s="70" t="n"/>
      <c r="F37" s="70" t="n"/>
      <c r="G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  <c r="R37" s="70" t="n"/>
      <c r="S37" s="70" t="n"/>
      <c r="T37" s="70" t="n"/>
      <c r="U37" s="70" t="n"/>
      <c r="V37" s="70" t="n"/>
      <c r="W37" s="70" t="n"/>
      <c r="X37" s="70" t="n"/>
      <c r="Y37" s="70" t="n"/>
      <c r="Z37" s="70" t="n"/>
      <c r="AA37" s="70" t="n"/>
      <c r="AB37" s="70" t="n"/>
      <c r="AC37" s="70" t="n"/>
      <c r="AD37" s="70" t="n"/>
      <c r="AE37" s="70" t="n"/>
      <c r="AF37" s="70" t="n"/>
      <c r="AG37" s="70" t="n"/>
      <c r="AH37" s="70" t="n"/>
      <c r="AI37" s="70" t="n"/>
      <c r="AJ37" s="70" t="n"/>
      <c r="AK37" s="70" t="n"/>
      <c r="AL37" s="70" t="n"/>
      <c r="AM37" s="70" t="n"/>
      <c r="AN37" s="70" t="n"/>
      <c r="AO37" s="70" t="n"/>
      <c r="AP37" s="70" t="n"/>
      <c r="AQ37" s="70" t="n"/>
      <c r="AR37" s="70" t="n"/>
      <c r="AS37" s="70" t="n"/>
      <c r="AT37" s="70" t="n"/>
      <c r="AU37" s="70" t="n"/>
      <c r="AV37" s="70" t="n"/>
      <c r="AW37" s="70" t="n"/>
      <c r="AX37" s="70" t="n"/>
      <c r="AY37" s="70" t="n"/>
    </row>
    <row customHeight="1" ht="15" r="38" s="24" spans="1:51">
      <c r="A38" s="70" t="n"/>
      <c r="B38" s="70" t="n"/>
      <c r="C38" s="70" t="n"/>
      <c r="D38" s="70" t="n"/>
      <c r="E38" s="70" t="n"/>
      <c r="F38" s="70" t="n"/>
      <c r="G38" s="70" t="n"/>
      <c r="H38" s="70" t="n"/>
      <c r="I38" s="70" t="n"/>
      <c r="J38" s="70" t="n"/>
      <c r="K38" s="70" t="n"/>
      <c r="L38" s="70" t="n"/>
      <c r="M38" s="70" t="n"/>
      <c r="N38" s="70" t="n"/>
      <c r="O38" s="70" t="n"/>
      <c r="P38" s="70" t="n"/>
      <c r="Q38" s="70" t="n"/>
      <c r="R38" s="70" t="n"/>
      <c r="S38" s="70" t="n"/>
      <c r="T38" s="70" t="n"/>
      <c r="U38" s="70" t="n"/>
      <c r="V38" s="70" t="n"/>
      <c r="W38" s="70" t="n"/>
      <c r="X38" s="70" t="n"/>
      <c r="Y38" s="70" t="n"/>
      <c r="Z38" s="70" t="n"/>
      <c r="AA38" s="70" t="n"/>
      <c r="AB38" s="70" t="n"/>
      <c r="AC38" s="70" t="n"/>
      <c r="AD38" s="70" t="n"/>
      <c r="AE38" s="70" t="n"/>
      <c r="AF38" s="70" t="n"/>
      <c r="AG38" s="70" t="n"/>
      <c r="AH38" s="70" t="n"/>
      <c r="AI38" s="70" t="n"/>
      <c r="AJ38" s="70" t="n"/>
      <c r="AK38" s="70" t="n"/>
      <c r="AL38" s="70" t="n"/>
      <c r="AM38" s="70" t="n"/>
      <c r="AN38" s="70" t="n"/>
      <c r="AO38" s="70" t="n"/>
      <c r="AP38" s="70" t="n"/>
      <c r="AQ38" s="70" t="n"/>
      <c r="AR38" s="70" t="n"/>
      <c r="AS38" s="70" t="n"/>
      <c r="AT38" s="70" t="n"/>
      <c r="AU38" s="70" t="n"/>
      <c r="AV38" s="70" t="n"/>
      <c r="AW38" s="70" t="n"/>
      <c r="AX38" s="70" t="n"/>
      <c r="AY38" s="70" t="n"/>
    </row>
    <row customHeight="1" ht="15" r="39" s="24" spans="1:51">
      <c r="A39" s="70" t="n"/>
      <c r="B39" s="70" t="n"/>
      <c r="C39" s="70" t="n"/>
      <c r="D39" s="70" t="n"/>
      <c r="E39" s="70" t="n"/>
      <c r="F39" s="70" t="n"/>
      <c r="G39" s="70" t="n"/>
      <c r="H39" s="70" t="n"/>
      <c r="I39" s="70" t="n"/>
      <c r="J39" s="70" t="n"/>
      <c r="K39" s="70" t="n"/>
      <c r="L39" s="70" t="n"/>
      <c r="M39" s="70" t="n"/>
      <c r="N39" s="70" t="n"/>
      <c r="O39" s="70" t="n"/>
      <c r="P39" s="70" t="n"/>
      <c r="Q39" s="70" t="n"/>
      <c r="R39" s="70" t="n"/>
      <c r="S39" s="70" t="n"/>
      <c r="T39" s="70" t="n"/>
      <c r="U39" s="70" t="n"/>
      <c r="V39" s="70" t="n"/>
      <c r="W39" s="70" t="n"/>
      <c r="X39" s="70" t="n"/>
      <c r="Y39" s="70" t="n"/>
      <c r="Z39" s="70" t="n"/>
      <c r="AA39" s="70" t="n"/>
      <c r="AB39" s="70" t="n"/>
      <c r="AC39" s="70" t="n"/>
      <c r="AD39" s="70" t="n"/>
      <c r="AE39" s="70" t="n"/>
      <c r="AF39" s="70" t="n"/>
      <c r="AG39" s="70" t="n"/>
      <c r="AH39" s="70" t="n"/>
      <c r="AI39" s="70" t="n"/>
      <c r="AJ39" s="70" t="n"/>
      <c r="AK39" s="70" t="n"/>
      <c r="AL39" s="70" t="n"/>
      <c r="AM39" s="70" t="n"/>
      <c r="AN39" s="70" t="n"/>
      <c r="AO39" s="70" t="n"/>
      <c r="AP39" s="70" t="n"/>
      <c r="AQ39" s="70" t="n"/>
      <c r="AR39" s="70" t="n"/>
      <c r="AS39" s="70" t="n"/>
      <c r="AT39" s="70" t="n"/>
      <c r="AU39" s="70" t="n"/>
      <c r="AV39" s="70" t="n"/>
      <c r="AW39" s="70" t="n"/>
      <c r="AX39" s="70" t="n"/>
      <c r="AY39" s="70" t="n"/>
    </row>
    <row customHeight="1" ht="15" r="40" s="24" spans="1:51">
      <c r="A40" s="70" t="n"/>
      <c r="B40" s="70" t="n"/>
      <c r="C40" s="70" t="n"/>
      <c r="D40" s="70" t="n"/>
      <c r="E40" s="70" t="n"/>
      <c r="F40" s="70" t="n"/>
      <c r="G40" s="70" t="n"/>
      <c r="H40" s="70" t="n"/>
      <c r="I40" s="70" t="n"/>
      <c r="J40" s="70" t="n"/>
      <c r="K40" s="70" t="n"/>
      <c r="L40" s="70" t="n"/>
      <c r="M40" s="70" t="n"/>
      <c r="N40" s="70" t="n"/>
      <c r="O40" s="70" t="n"/>
      <c r="P40" s="70" t="n"/>
      <c r="Q40" s="70" t="n"/>
      <c r="R40" s="70" t="n"/>
      <c r="S40" s="70" t="n"/>
      <c r="T40" s="70" t="n"/>
      <c r="U40" s="70" t="n"/>
      <c r="V40" s="70" t="n"/>
      <c r="W40" s="70" t="n"/>
      <c r="X40" s="70" t="n"/>
      <c r="Y40" s="70" t="n"/>
      <c r="Z40" s="70" t="n"/>
      <c r="AA40" s="70" t="n"/>
      <c r="AB40" s="70" t="n"/>
      <c r="AC40" s="70" t="n"/>
      <c r="AD40" s="70" t="n"/>
      <c r="AE40" s="70" t="n"/>
      <c r="AF40" s="70" t="n"/>
      <c r="AG40" s="70" t="n"/>
      <c r="AH40" s="70" t="n"/>
      <c r="AI40" s="70" t="n"/>
      <c r="AJ40" s="70" t="n"/>
      <c r="AK40" s="70" t="n"/>
      <c r="AL40" s="70" t="n"/>
      <c r="AM40" s="70" t="n"/>
      <c r="AN40" s="70" t="n"/>
      <c r="AO40" s="70" t="n"/>
      <c r="AP40" s="70" t="n"/>
      <c r="AQ40" s="70" t="n"/>
      <c r="AR40" s="70" t="n"/>
      <c r="AS40" s="70" t="n"/>
      <c r="AT40" s="70" t="n"/>
      <c r="AU40" s="70" t="n"/>
      <c r="AV40" s="70" t="n"/>
      <c r="AW40" s="70" t="n"/>
      <c r="AX40" s="70" t="n"/>
      <c r="AY40" s="70" t="n"/>
    </row>
    <row customHeight="1" ht="15" r="41" s="24" spans="1:51">
      <c r="A41" s="70" t="n"/>
      <c r="B41" s="70" t="n"/>
      <c r="C41" s="70" t="n"/>
      <c r="D41" s="70" t="n"/>
      <c r="E41" s="70" t="n"/>
      <c r="F41" s="70" t="n"/>
      <c r="G41" s="70" t="n"/>
      <c r="H41" s="70" t="n"/>
      <c r="I41" s="70" t="n"/>
      <c r="J41" s="70" t="n"/>
      <c r="K41" s="70" t="n"/>
      <c r="L41" s="70" t="n"/>
      <c r="M41" s="70" t="n"/>
      <c r="N41" s="70" t="n"/>
      <c r="O41" s="70" t="n"/>
      <c r="P41" s="70" t="n"/>
      <c r="Q41" s="70" t="n"/>
      <c r="R41" s="70" t="n"/>
      <c r="S41" s="70" t="n"/>
      <c r="T41" s="70" t="n"/>
      <c r="U41" s="70" t="n"/>
      <c r="V41" s="70" t="n"/>
      <c r="W41" s="70" t="n"/>
      <c r="X41" s="70" t="n"/>
      <c r="Y41" s="70" t="n"/>
      <c r="Z41" s="70" t="n"/>
      <c r="AA41" s="70" t="n"/>
      <c r="AB41" s="70" t="n"/>
      <c r="AC41" s="70" t="n"/>
      <c r="AD41" s="70" t="n"/>
      <c r="AE41" s="70" t="n"/>
      <c r="AF41" s="70" t="n"/>
      <c r="AG41" s="70" t="n"/>
      <c r="AH41" s="70" t="n"/>
      <c r="AI41" s="70" t="n"/>
      <c r="AJ41" s="70" t="n"/>
      <c r="AK41" s="70" t="n"/>
      <c r="AL41" s="70" t="n"/>
      <c r="AM41" s="70" t="n"/>
      <c r="AN41" s="70" t="n"/>
      <c r="AO41" s="70" t="n"/>
      <c r="AP41" s="70" t="n"/>
      <c r="AQ41" s="70" t="n"/>
      <c r="AR41" s="70" t="n"/>
      <c r="AS41" s="70" t="n"/>
      <c r="AT41" s="70" t="n"/>
      <c r="AU41" s="70" t="n"/>
      <c r="AV41" s="70" t="n"/>
      <c r="AW41" s="70" t="n"/>
      <c r="AX41" s="70" t="n"/>
      <c r="AY41" s="70" t="n"/>
    </row>
    <row customHeight="1" ht="15" r="42" s="24" spans="1:51">
      <c r="A42" s="70" t="n"/>
      <c r="B42" s="70" t="n"/>
      <c r="C42" s="70" t="n"/>
      <c r="D42" s="70" t="n"/>
      <c r="E42" s="70" t="n"/>
      <c r="F42" s="70" t="n"/>
      <c r="G42" s="70" t="n"/>
      <c r="H42" s="70" t="n"/>
      <c r="I42" s="70" t="n"/>
      <c r="J42" s="70" t="n"/>
      <c r="K42" s="70" t="n"/>
      <c r="L42" s="70" t="n"/>
      <c r="M42" s="70" t="n"/>
      <c r="N42" s="70" t="n"/>
      <c r="O42" s="70" t="n"/>
      <c r="P42" s="70" t="n"/>
      <c r="Q42" s="70" t="n"/>
      <c r="R42" s="70" t="n"/>
      <c r="S42" s="70" t="n"/>
      <c r="T42" s="70" t="n"/>
      <c r="U42" s="70" t="n"/>
      <c r="V42" s="70" t="n"/>
      <c r="W42" s="70" t="n"/>
      <c r="X42" s="70" t="n"/>
      <c r="Y42" s="70" t="n"/>
      <c r="Z42" s="70" t="n"/>
      <c r="AA42" s="70" t="n"/>
      <c r="AB42" s="70" t="n"/>
      <c r="AC42" s="70" t="n"/>
      <c r="AD42" s="70" t="n"/>
      <c r="AE42" s="70" t="n"/>
      <c r="AF42" s="70" t="n"/>
      <c r="AG42" s="70" t="n"/>
      <c r="AH42" s="70" t="n"/>
      <c r="AI42" s="70" t="n"/>
      <c r="AJ42" s="70" t="n"/>
      <c r="AK42" s="70" t="n"/>
      <c r="AL42" s="70" t="n"/>
      <c r="AM42" s="70" t="n"/>
      <c r="AN42" s="70" t="n"/>
      <c r="AO42" s="70" t="n"/>
      <c r="AP42" s="70" t="n"/>
      <c r="AQ42" s="70" t="n"/>
      <c r="AR42" s="70" t="n"/>
      <c r="AS42" s="70" t="n"/>
      <c r="AT42" s="70" t="n"/>
      <c r="AU42" s="70" t="n"/>
      <c r="AV42" s="70" t="n"/>
      <c r="AW42" s="70" t="n"/>
      <c r="AX42" s="70" t="n"/>
      <c r="AY42" s="70" t="n"/>
    </row>
    <row customHeight="1" ht="15" r="43" s="24" spans="1:51">
      <c r="A43" s="70" t="n"/>
      <c r="B43" s="70" t="n"/>
      <c r="C43" s="70" t="n"/>
      <c r="D43" s="70" t="n"/>
      <c r="E43" s="70" t="n"/>
      <c r="F43" s="70" t="n"/>
      <c r="G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  <c r="R43" s="70" t="n"/>
      <c r="S43" s="70" t="n"/>
      <c r="T43" s="70" t="n"/>
      <c r="U43" s="70" t="n"/>
      <c r="V43" s="70" t="n"/>
      <c r="W43" s="70" t="n"/>
      <c r="X43" s="70" t="n"/>
      <c r="Y43" s="70" t="n"/>
      <c r="Z43" s="70" t="n"/>
      <c r="AA43" s="70" t="n"/>
      <c r="AB43" s="70" t="n"/>
      <c r="AC43" s="70" t="n"/>
      <c r="AD43" s="70" t="n"/>
      <c r="AE43" s="70" t="n"/>
      <c r="AF43" s="70" t="n"/>
      <c r="AG43" s="70" t="n"/>
      <c r="AH43" s="70" t="n"/>
      <c r="AI43" s="70" t="n"/>
      <c r="AJ43" s="70" t="n"/>
      <c r="AK43" s="70" t="n"/>
      <c r="AL43" s="70" t="n"/>
      <c r="AM43" s="70" t="n"/>
      <c r="AN43" s="70" t="n"/>
      <c r="AO43" s="70" t="n"/>
      <c r="AP43" s="70" t="n"/>
      <c r="AQ43" s="70" t="n"/>
      <c r="AR43" s="70" t="n"/>
      <c r="AS43" s="70" t="n"/>
      <c r="AT43" s="70" t="n"/>
      <c r="AU43" s="70" t="n"/>
      <c r="AV43" s="70" t="n"/>
      <c r="AW43" s="70" t="n"/>
      <c r="AX43" s="70" t="n"/>
      <c r="AY43" s="70" t="n"/>
    </row>
    <row customHeight="1" ht="15" r="44" s="24" spans="1:51">
      <c r="A44" s="70" t="n"/>
      <c r="B44" s="70" t="n"/>
      <c r="C44" s="70" t="n"/>
      <c r="D44" s="70" t="n"/>
      <c r="E44" s="70" t="n"/>
      <c r="F44" s="70" t="n"/>
      <c r="G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  <c r="R44" s="70" t="n"/>
      <c r="S44" s="70" t="n"/>
      <c r="T44" s="70" t="n"/>
      <c r="U44" s="70" t="n"/>
      <c r="V44" s="70" t="n"/>
      <c r="W44" s="70" t="n"/>
      <c r="X44" s="70" t="n"/>
      <c r="Y44" s="70" t="n"/>
      <c r="Z44" s="70" t="n"/>
      <c r="AA44" s="70" t="n"/>
      <c r="AB44" s="70" t="n"/>
      <c r="AC44" s="70" t="n"/>
      <c r="AD44" s="70" t="n"/>
      <c r="AE44" s="70" t="n"/>
      <c r="AF44" s="70" t="n"/>
      <c r="AG44" s="70" t="n"/>
      <c r="AH44" s="70" t="n"/>
      <c r="AI44" s="70" t="n"/>
      <c r="AJ44" s="70" t="n"/>
      <c r="AK44" s="70" t="n"/>
      <c r="AL44" s="70" t="n"/>
      <c r="AM44" s="70" t="n"/>
      <c r="AN44" s="70" t="n"/>
      <c r="AO44" s="70" t="n"/>
      <c r="AP44" s="70" t="n"/>
      <c r="AQ44" s="70" t="n"/>
      <c r="AR44" s="70" t="n"/>
      <c r="AS44" s="70" t="n"/>
      <c r="AT44" s="70" t="n"/>
      <c r="AU44" s="70" t="n"/>
      <c r="AV44" s="70" t="n"/>
      <c r="AW44" s="70" t="n"/>
      <c r="AX44" s="70" t="n"/>
      <c r="AY44" s="70" t="n"/>
    </row>
    <row customHeight="1" ht="15" r="45" s="24" spans="1:51">
      <c r="A45" s="70" t="n"/>
      <c r="B45" s="70" t="n"/>
      <c r="C45" s="70" t="n"/>
      <c r="D45" s="70" t="n"/>
      <c r="E45" s="70" t="n"/>
      <c r="F45" s="70" t="n"/>
      <c r="G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  <c r="R45" s="70" t="n"/>
      <c r="S45" s="70" t="n"/>
      <c r="T45" s="70" t="n"/>
      <c r="U45" s="70" t="n"/>
      <c r="V45" s="70" t="n"/>
      <c r="W45" s="70" t="n"/>
      <c r="X45" s="70" t="n"/>
      <c r="Y45" s="70" t="n"/>
      <c r="Z45" s="70" t="n"/>
      <c r="AA45" s="70" t="n"/>
      <c r="AB45" s="70" t="n"/>
      <c r="AC45" s="70" t="n"/>
      <c r="AD45" s="70" t="n"/>
      <c r="AE45" s="70" t="n"/>
      <c r="AF45" s="70" t="n"/>
      <c r="AG45" s="70" t="n"/>
      <c r="AH45" s="70" t="n"/>
      <c r="AI45" s="70" t="n"/>
      <c r="AJ45" s="70" t="n"/>
      <c r="AK45" s="70" t="n"/>
      <c r="AL45" s="70" t="n"/>
      <c r="AM45" s="70" t="n"/>
      <c r="AN45" s="70" t="n"/>
      <c r="AO45" s="70" t="n"/>
      <c r="AP45" s="70" t="n"/>
      <c r="AQ45" s="70" t="n"/>
      <c r="AR45" s="70" t="n"/>
      <c r="AS45" s="70" t="n"/>
      <c r="AT45" s="70" t="n"/>
      <c r="AU45" s="70" t="n"/>
      <c r="AV45" s="70" t="n"/>
      <c r="AW45" s="70" t="n"/>
      <c r="AX45" s="70" t="n"/>
      <c r="AY45" s="70" t="n"/>
    </row>
    <row customHeight="1" ht="15" r="46" s="24" spans="1:51">
      <c r="A46" s="70" t="n"/>
      <c r="B46" s="70" t="n"/>
      <c r="C46" s="70" t="n"/>
      <c r="D46" s="70" t="n"/>
      <c r="E46" s="70" t="n"/>
      <c r="F46" s="70" t="n"/>
      <c r="G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  <c r="R46" s="70" t="n"/>
      <c r="S46" s="70" t="n"/>
      <c r="T46" s="70" t="n"/>
      <c r="U46" s="70" t="n"/>
      <c r="V46" s="70" t="n"/>
      <c r="W46" s="70" t="n"/>
      <c r="X46" s="70" t="n"/>
      <c r="Y46" s="70" t="n"/>
      <c r="Z46" s="70" t="n"/>
      <c r="AA46" s="70" t="n"/>
      <c r="AB46" s="70" t="n"/>
      <c r="AC46" s="70" t="n"/>
      <c r="AD46" s="70" t="n"/>
      <c r="AE46" s="70" t="n"/>
      <c r="AF46" s="70" t="n"/>
      <c r="AG46" s="70" t="n"/>
      <c r="AH46" s="70" t="n"/>
      <c r="AI46" s="70" t="n"/>
      <c r="AJ46" s="70" t="n"/>
      <c r="AK46" s="70" t="n"/>
      <c r="AL46" s="70" t="n"/>
      <c r="AM46" s="70" t="n"/>
      <c r="AN46" s="70" t="n"/>
      <c r="AO46" s="70" t="n"/>
      <c r="AP46" s="70" t="n"/>
      <c r="AQ46" s="70" t="n"/>
      <c r="AR46" s="70" t="n"/>
      <c r="AS46" s="70" t="n"/>
      <c r="AT46" s="70" t="n"/>
      <c r="AU46" s="70" t="n"/>
      <c r="AV46" s="70" t="n"/>
      <c r="AW46" s="70" t="n"/>
      <c r="AX46" s="70" t="n"/>
      <c r="AY46" s="70" t="n"/>
    </row>
    <row customHeight="1" ht="15" r="47" s="24" spans="1:51">
      <c r="A47" s="70" t="n"/>
      <c r="B47" s="70" t="n"/>
      <c r="C47" s="70" t="n"/>
      <c r="D47" s="70" t="n"/>
      <c r="E47" s="70" t="n"/>
      <c r="F47" s="70" t="n"/>
      <c r="G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  <c r="R47" s="70" t="n"/>
      <c r="S47" s="70" t="n"/>
      <c r="T47" s="70" t="n"/>
      <c r="U47" s="70" t="n"/>
      <c r="V47" s="70" t="n"/>
      <c r="W47" s="70" t="n"/>
      <c r="X47" s="70" t="n"/>
      <c r="Y47" s="70" t="n"/>
      <c r="Z47" s="70" t="n"/>
      <c r="AA47" s="70" t="n"/>
      <c r="AB47" s="70" t="n"/>
      <c r="AC47" s="70" t="n"/>
      <c r="AD47" s="70" t="n"/>
      <c r="AE47" s="70" t="n"/>
      <c r="AF47" s="70" t="n"/>
      <c r="AG47" s="70" t="n"/>
      <c r="AH47" s="70" t="n"/>
      <c r="AI47" s="70" t="n"/>
      <c r="AJ47" s="70" t="n"/>
      <c r="AK47" s="70" t="n"/>
      <c r="AL47" s="70" t="n"/>
      <c r="AM47" s="70" t="n"/>
      <c r="AN47" s="70" t="n"/>
      <c r="AO47" s="70" t="n"/>
      <c r="AP47" s="70" t="n"/>
      <c r="AQ47" s="70" t="n"/>
      <c r="AR47" s="70" t="n"/>
      <c r="AS47" s="70" t="n"/>
      <c r="AT47" s="70" t="n"/>
      <c r="AU47" s="70" t="n"/>
      <c r="AV47" s="70" t="n"/>
      <c r="AW47" s="70" t="n"/>
      <c r="AX47" s="70" t="n"/>
      <c r="AY47" s="70" t="n"/>
    </row>
    <row customHeight="1" ht="15" r="48" s="24" spans="1:51">
      <c r="A48" s="70" t="n"/>
      <c r="B48" s="70" t="n"/>
      <c r="C48" s="70" t="n"/>
      <c r="D48" s="70" t="n"/>
      <c r="E48" s="70" t="n"/>
      <c r="F48" s="70" t="n"/>
      <c r="G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  <c r="R48" s="70" t="n"/>
      <c r="S48" s="70" t="n"/>
      <c r="T48" s="70" t="n"/>
      <c r="U48" s="70" t="n"/>
      <c r="V48" s="70" t="n"/>
      <c r="W48" s="70" t="n"/>
      <c r="X48" s="70" t="n"/>
      <c r="Y48" s="70" t="n"/>
      <c r="Z48" s="70" t="n"/>
      <c r="AA48" s="70" t="n"/>
      <c r="AB48" s="70" t="n"/>
      <c r="AC48" s="70" t="n"/>
      <c r="AD48" s="70" t="n"/>
      <c r="AE48" s="70" t="n"/>
      <c r="AF48" s="70" t="n"/>
      <c r="AG48" s="70" t="n"/>
      <c r="AH48" s="70" t="n"/>
      <c r="AI48" s="70" t="n"/>
      <c r="AJ48" s="70" t="n"/>
      <c r="AK48" s="70" t="n"/>
      <c r="AL48" s="70" t="n"/>
      <c r="AM48" s="70" t="n"/>
      <c r="AN48" s="70" t="n"/>
      <c r="AO48" s="70" t="n"/>
      <c r="AP48" s="70" t="n"/>
      <c r="AQ48" s="70" t="n"/>
      <c r="AR48" s="70" t="n"/>
      <c r="AS48" s="70" t="n"/>
      <c r="AT48" s="70" t="n"/>
      <c r="AU48" s="70" t="n"/>
      <c r="AV48" s="70" t="n"/>
      <c r="AW48" s="70" t="n"/>
      <c r="AX48" s="70" t="n"/>
      <c r="AY48" s="70" t="n"/>
    </row>
    <row customHeight="1" ht="15" r="49" s="24" spans="1:51">
      <c r="A49" s="70" t="n"/>
      <c r="B49" s="70" t="n"/>
      <c r="C49" s="70" t="n"/>
      <c r="D49" s="70" t="n"/>
      <c r="E49" s="70" t="n"/>
      <c r="F49" s="70" t="n"/>
      <c r="G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  <c r="R49" s="70" t="n"/>
      <c r="S49" s="70" t="n"/>
      <c r="T49" s="70" t="n"/>
      <c r="U49" s="70" t="n"/>
      <c r="V49" s="70" t="n"/>
      <c r="W49" s="70" t="n"/>
      <c r="X49" s="70" t="n"/>
      <c r="Y49" s="70" t="n"/>
      <c r="Z49" s="70" t="n"/>
      <c r="AA49" s="70" t="n"/>
      <c r="AB49" s="70" t="n"/>
      <c r="AC49" s="70" t="n"/>
      <c r="AD49" s="70" t="n"/>
      <c r="AE49" s="70" t="n"/>
      <c r="AF49" s="70" t="n"/>
      <c r="AG49" s="70" t="n"/>
      <c r="AH49" s="70" t="n"/>
      <c r="AI49" s="70" t="n"/>
      <c r="AJ49" s="70" t="n"/>
      <c r="AK49" s="70" t="n"/>
      <c r="AL49" s="70" t="n"/>
      <c r="AM49" s="70" t="n"/>
      <c r="AN49" s="70" t="n"/>
      <c r="AO49" s="70" t="n"/>
      <c r="AP49" s="70" t="n"/>
      <c r="AQ49" s="70" t="n"/>
      <c r="AR49" s="70" t="n"/>
      <c r="AS49" s="70" t="n"/>
      <c r="AT49" s="70" t="n"/>
      <c r="AU49" s="70" t="n"/>
      <c r="AV49" s="70" t="n"/>
      <c r="AW49" s="70" t="n"/>
      <c r="AX49" s="70" t="n"/>
      <c r="AY49" s="70" t="n"/>
    </row>
    <row customHeight="1" ht="15" r="50" s="24" spans="1:51">
      <c r="A50" s="70" t="n"/>
      <c r="B50" s="70" t="n"/>
      <c r="C50" s="70" t="n"/>
      <c r="D50" s="70" t="n"/>
      <c r="E50" s="70" t="n"/>
      <c r="F50" s="70" t="n"/>
      <c r="G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  <c r="R50" s="70" t="n"/>
      <c r="S50" s="70" t="n"/>
      <c r="T50" s="70" t="n"/>
      <c r="U50" s="70" t="n"/>
      <c r="V50" s="70" t="n"/>
      <c r="W50" s="70" t="n"/>
      <c r="X50" s="70" t="n"/>
      <c r="Y50" s="70" t="n"/>
      <c r="Z50" s="70" t="n"/>
      <c r="AA50" s="70" t="n"/>
      <c r="AB50" s="70" t="n"/>
      <c r="AC50" s="70" t="n"/>
      <c r="AD50" s="70" t="n"/>
      <c r="AE50" s="70" t="n"/>
      <c r="AF50" s="70" t="n"/>
      <c r="AG50" s="70" t="n"/>
      <c r="AH50" s="70" t="n"/>
      <c r="AI50" s="70" t="n"/>
      <c r="AJ50" s="70" t="n"/>
      <c r="AK50" s="70" t="n"/>
      <c r="AL50" s="70" t="n"/>
      <c r="AM50" s="70" t="n"/>
      <c r="AN50" s="70" t="n"/>
      <c r="AO50" s="70" t="n"/>
      <c r="AP50" s="70" t="n"/>
      <c r="AQ50" s="70" t="n"/>
      <c r="AR50" s="70" t="n"/>
      <c r="AS50" s="70" t="n"/>
      <c r="AT50" s="70" t="n"/>
      <c r="AU50" s="70" t="n"/>
      <c r="AV50" s="70" t="n"/>
      <c r="AW50" s="70" t="n"/>
      <c r="AX50" s="70" t="n"/>
      <c r="AY50" s="70" t="n"/>
    </row>
    <row customHeight="1" ht="15" r="51" s="24" spans="1:51">
      <c r="A51" s="70" t="n"/>
      <c r="B51" s="70" t="n"/>
      <c r="C51" s="70" t="n"/>
      <c r="D51" s="70" t="n"/>
      <c r="E51" s="70" t="n"/>
      <c r="F51" s="70" t="n"/>
      <c r="G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  <c r="R51" s="70" t="n"/>
      <c r="S51" s="70" t="n"/>
      <c r="T51" s="70" t="n"/>
      <c r="U51" s="70" t="n"/>
      <c r="V51" s="70" t="n"/>
      <c r="W51" s="70" t="n"/>
      <c r="X51" s="70" t="n"/>
      <c r="Y51" s="70" t="n"/>
      <c r="Z51" s="70" t="n"/>
      <c r="AA51" s="70" t="n"/>
      <c r="AB51" s="70" t="n"/>
      <c r="AC51" s="70" t="n"/>
      <c r="AD51" s="70" t="n"/>
      <c r="AE51" s="70" t="n"/>
      <c r="AF51" s="70" t="n"/>
      <c r="AG51" s="70" t="n"/>
      <c r="AH51" s="70" t="n"/>
      <c r="AI51" s="70" t="n"/>
      <c r="AJ51" s="70" t="n"/>
      <c r="AK51" s="70" t="n"/>
      <c r="AL51" s="70" t="n"/>
      <c r="AM51" s="70" t="n"/>
      <c r="AN51" s="70" t="n"/>
      <c r="AO51" s="70" t="n"/>
      <c r="AP51" s="70" t="n"/>
      <c r="AQ51" s="70" t="n"/>
      <c r="AR51" s="70" t="n"/>
      <c r="AS51" s="70" t="n"/>
      <c r="AT51" s="70" t="n"/>
      <c r="AU51" s="70" t="n"/>
      <c r="AV51" s="70" t="n"/>
      <c r="AW51" s="70" t="n"/>
      <c r="AX51" s="70" t="n"/>
      <c r="AY51" s="70" t="n"/>
    </row>
    <row customHeight="1" ht="15" r="52" s="24" spans="1:51">
      <c r="A52" s="70" t="n"/>
      <c r="B52" s="70" t="n"/>
      <c r="C52" s="70" t="n"/>
      <c r="D52" s="70" t="n"/>
      <c r="E52" s="70" t="n"/>
      <c r="F52" s="70" t="n"/>
      <c r="G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  <c r="R52" s="70" t="n"/>
      <c r="S52" s="70" t="n"/>
      <c r="T52" s="70" t="n"/>
      <c r="U52" s="70" t="n"/>
      <c r="V52" s="70" t="n"/>
      <c r="W52" s="70" t="n"/>
      <c r="X52" s="70" t="n"/>
      <c r="Y52" s="70" t="n"/>
      <c r="Z52" s="70" t="n"/>
      <c r="AA52" s="70" t="n"/>
      <c r="AB52" s="70" t="n"/>
      <c r="AC52" s="70" t="n"/>
      <c r="AD52" s="70" t="n"/>
      <c r="AE52" s="70" t="n"/>
      <c r="AF52" s="70" t="n"/>
      <c r="AG52" s="70" t="n"/>
      <c r="AH52" s="70" t="n"/>
      <c r="AI52" s="70" t="n"/>
      <c r="AJ52" s="70" t="n"/>
      <c r="AK52" s="70" t="n"/>
      <c r="AL52" s="70" t="n"/>
      <c r="AM52" s="70" t="n"/>
      <c r="AN52" s="70" t="n"/>
      <c r="AO52" s="70" t="n"/>
      <c r="AP52" s="70" t="n"/>
      <c r="AQ52" s="70" t="n"/>
      <c r="AR52" s="70" t="n"/>
      <c r="AS52" s="70" t="n"/>
      <c r="AT52" s="70" t="n"/>
      <c r="AU52" s="70" t="n"/>
      <c r="AV52" s="70" t="n"/>
      <c r="AW52" s="70" t="n"/>
      <c r="AX52" s="70" t="n"/>
      <c r="AY52" s="70" t="n"/>
    </row>
    <row customHeight="1" ht="15" r="53" s="24" spans="1:51">
      <c r="A53" s="70" t="n"/>
      <c r="B53" s="70" t="n"/>
      <c r="C53" s="70" t="n"/>
      <c r="D53" s="70" t="n"/>
      <c r="E53" s="70" t="n"/>
      <c r="F53" s="70" t="n"/>
      <c r="G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  <c r="R53" s="70" t="n"/>
      <c r="S53" s="70" t="n"/>
      <c r="T53" s="70" t="n"/>
      <c r="U53" s="70" t="n"/>
      <c r="V53" s="70" t="n"/>
      <c r="W53" s="70" t="n"/>
      <c r="X53" s="70" t="n"/>
      <c r="Y53" s="70" t="n"/>
      <c r="Z53" s="70" t="n"/>
      <c r="AA53" s="70" t="n"/>
      <c r="AB53" s="70" t="n"/>
      <c r="AC53" s="70" t="n"/>
      <c r="AD53" s="70" t="n"/>
      <c r="AE53" s="70" t="n"/>
      <c r="AF53" s="70" t="n"/>
      <c r="AG53" s="70" t="n"/>
      <c r="AH53" s="70" t="n"/>
      <c r="AI53" s="70" t="n"/>
      <c r="AJ53" s="70" t="n"/>
      <c r="AK53" s="70" t="n"/>
      <c r="AL53" s="70" t="n"/>
      <c r="AM53" s="70" t="n"/>
      <c r="AN53" s="70" t="n"/>
      <c r="AO53" s="70" t="n"/>
      <c r="AP53" s="70" t="n"/>
      <c r="AQ53" s="70" t="n"/>
      <c r="AR53" s="70" t="n"/>
      <c r="AS53" s="70" t="n"/>
      <c r="AT53" s="70" t="n"/>
      <c r="AU53" s="70" t="n"/>
      <c r="AV53" s="70" t="n"/>
      <c r="AW53" s="70" t="n"/>
      <c r="AX53" s="70" t="n"/>
      <c r="AY53" s="70" t="n"/>
    </row>
    <row customHeight="1" ht="15" r="54" s="24" spans="1:51">
      <c r="A54" s="70" t="n"/>
      <c r="B54" s="70" t="n"/>
      <c r="C54" s="70" t="n"/>
      <c r="D54" s="70" t="n"/>
      <c r="E54" s="70" t="n"/>
      <c r="F54" s="70" t="n"/>
      <c r="G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  <c r="R54" s="70" t="n"/>
      <c r="S54" s="70" t="n"/>
      <c r="T54" s="70" t="n"/>
      <c r="U54" s="70" t="n"/>
      <c r="V54" s="70" t="n"/>
      <c r="W54" s="70" t="n"/>
      <c r="X54" s="70" t="n"/>
      <c r="Y54" s="70" t="n"/>
      <c r="Z54" s="70" t="n"/>
      <c r="AA54" s="70" t="n"/>
      <c r="AB54" s="70" t="n"/>
      <c r="AC54" s="70" t="n"/>
      <c r="AD54" s="70" t="n"/>
      <c r="AE54" s="70" t="n"/>
      <c r="AF54" s="70" t="n"/>
      <c r="AG54" s="70" t="n"/>
      <c r="AH54" s="70" t="n"/>
      <c r="AI54" s="70" t="n"/>
      <c r="AJ54" s="70" t="n"/>
      <c r="AK54" s="70" t="n"/>
      <c r="AL54" s="70" t="n"/>
      <c r="AM54" s="70" t="n"/>
      <c r="AN54" s="70" t="n"/>
      <c r="AO54" s="70" t="n"/>
      <c r="AP54" s="70" t="n"/>
      <c r="AQ54" s="70" t="n"/>
      <c r="AR54" s="70" t="n"/>
      <c r="AS54" s="70" t="n"/>
      <c r="AT54" s="70" t="n"/>
      <c r="AU54" s="70" t="n"/>
      <c r="AV54" s="70" t="n"/>
      <c r="AW54" s="70" t="n"/>
      <c r="AX54" s="70" t="n"/>
      <c r="AY54" s="70" t="n"/>
    </row>
    <row customHeight="1" ht="15" r="55" s="24" spans="1:51">
      <c r="A55" s="70" t="n"/>
      <c r="B55" s="70" t="n"/>
      <c r="C55" s="70" t="n"/>
      <c r="D55" s="70" t="n"/>
      <c r="E55" s="70" t="n"/>
      <c r="F55" s="70" t="n"/>
      <c r="G55" s="70" t="n"/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  <c r="R55" s="70" t="n"/>
      <c r="S55" s="70" t="n"/>
      <c r="T55" s="70" t="n"/>
      <c r="U55" s="70" t="n"/>
      <c r="V55" s="70" t="n"/>
      <c r="W55" s="70" t="n"/>
      <c r="X55" s="70" t="n"/>
      <c r="Y55" s="70" t="n"/>
      <c r="Z55" s="70" t="n"/>
      <c r="AA55" s="70" t="n"/>
      <c r="AB55" s="70" t="n"/>
      <c r="AC55" s="70" t="n"/>
      <c r="AD55" s="70" t="n"/>
      <c r="AE55" s="70" t="n"/>
      <c r="AF55" s="70" t="n"/>
      <c r="AG55" s="70" t="n"/>
      <c r="AH55" s="70" t="n"/>
      <c r="AI55" s="70" t="n"/>
      <c r="AJ55" s="70" t="n"/>
      <c r="AK55" s="70" t="n"/>
      <c r="AL55" s="70" t="n"/>
      <c r="AM55" s="70" t="n"/>
      <c r="AN55" s="70" t="n"/>
      <c r="AO55" s="70" t="n"/>
      <c r="AP55" s="70" t="n"/>
      <c r="AQ55" s="70" t="n"/>
      <c r="AR55" s="70" t="n"/>
      <c r="AS55" s="70" t="n"/>
      <c r="AT55" s="70" t="n"/>
      <c r="AU55" s="70" t="n"/>
      <c r="AV55" s="70" t="n"/>
      <c r="AW55" s="70" t="n"/>
      <c r="AX55" s="70" t="n"/>
      <c r="AY55" s="70" t="n"/>
    </row>
    <row customHeight="1" ht="15" r="56" s="24" spans="1:51">
      <c r="A56" s="70" t="n"/>
      <c r="B56" s="70" t="n"/>
      <c r="C56" s="70" t="n"/>
      <c r="D56" s="70" t="n"/>
      <c r="E56" s="70" t="n"/>
      <c r="F56" s="70" t="n"/>
      <c r="G56" s="70" t="n"/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  <c r="R56" s="70" t="n"/>
      <c r="S56" s="70" t="n"/>
      <c r="T56" s="70" t="n"/>
      <c r="U56" s="70" t="n"/>
      <c r="V56" s="70" t="n"/>
      <c r="W56" s="70" t="n"/>
      <c r="X56" s="70" t="n"/>
      <c r="Y56" s="70" t="n"/>
      <c r="Z56" s="70" t="n"/>
      <c r="AA56" s="70" t="n"/>
      <c r="AB56" s="70" t="n"/>
      <c r="AC56" s="70" t="n"/>
      <c r="AD56" s="70" t="n"/>
      <c r="AE56" s="70" t="n"/>
      <c r="AF56" s="70" t="n"/>
      <c r="AG56" s="70" t="n"/>
      <c r="AH56" s="70" t="n"/>
      <c r="AI56" s="70" t="n"/>
      <c r="AJ56" s="70" t="n"/>
      <c r="AK56" s="70" t="n"/>
      <c r="AL56" s="70" t="n"/>
      <c r="AM56" s="70" t="n"/>
      <c r="AN56" s="70" t="n"/>
      <c r="AO56" s="70" t="n"/>
      <c r="AP56" s="70" t="n"/>
      <c r="AQ56" s="70" t="n"/>
      <c r="AR56" s="70" t="n"/>
      <c r="AS56" s="70" t="n"/>
      <c r="AT56" s="70" t="n"/>
      <c r="AU56" s="70" t="n"/>
      <c r="AV56" s="70" t="n"/>
      <c r="AW56" s="70" t="n"/>
      <c r="AX56" s="70" t="n"/>
      <c r="AY56" s="70" t="n"/>
    </row>
    <row customHeight="1" ht="15" r="57" s="24" spans="1:51">
      <c r="A57" s="70" t="n"/>
      <c r="B57" s="70" t="n"/>
      <c r="D57" s="70" t="n"/>
      <c r="E57" s="70" t="n"/>
      <c r="F57" s="70" t="n"/>
      <c r="G57" s="70" t="n"/>
      <c r="H57" s="70" t="n"/>
      <c r="I57" s="70" t="n"/>
      <c r="J57" s="70" t="n"/>
      <c r="K57" s="70" t="n"/>
      <c r="L57" s="70" t="n"/>
      <c r="M57" s="70" t="n"/>
      <c r="N57" s="70" t="n"/>
      <c r="O57" s="70" t="n"/>
      <c r="P57" s="70" t="n"/>
      <c r="Q57" s="70" t="n"/>
      <c r="R57" s="70" t="n"/>
      <c r="S57" s="70" t="n"/>
      <c r="T57" s="70" t="n"/>
      <c r="U57" s="70" t="n"/>
      <c r="V57" s="70" t="n"/>
      <c r="W57" s="70" t="n"/>
      <c r="X57" s="70" t="n"/>
      <c r="Y57" s="70" t="n"/>
      <c r="Z57" s="70" t="n"/>
      <c r="AA57" s="70" t="n"/>
      <c r="AB57" s="70" t="n"/>
      <c r="AC57" s="70" t="n"/>
      <c r="AD57" s="70" t="n"/>
      <c r="AE57" s="70" t="n"/>
      <c r="AF57" s="70" t="n"/>
      <c r="AG57" s="70" t="n"/>
      <c r="AH57" s="70" t="n"/>
      <c r="AI57" s="70" t="n"/>
      <c r="AJ57" s="70" t="n"/>
      <c r="AK57" s="70" t="n"/>
      <c r="AL57" s="70" t="n"/>
      <c r="AM57" s="70" t="n"/>
      <c r="AN57" s="70" t="n"/>
      <c r="AO57" s="70" t="n"/>
      <c r="AP57" s="70" t="n"/>
      <c r="AQ57" s="70" t="n"/>
      <c r="AR57" s="70" t="n"/>
      <c r="AS57" s="70" t="n"/>
      <c r="AT57" s="70" t="n"/>
      <c r="AU57" s="70" t="n"/>
      <c r="AV57" s="70" t="n"/>
      <c r="AW57" s="70" t="n"/>
      <c r="AX57" s="70" t="n"/>
      <c r="AY57" s="70" t="n"/>
    </row>
    <row customHeight="1" ht="15" r="58" s="24" spans="1:51">
      <c r="AO58" s="247" t="s">
        <v>23</v>
      </c>
    </row>
    <row customHeight="1" ht="15" r="59" s="24" spans="1:51">
      <c r="AO59" s="70" t="n"/>
      <c r="AP59" s="70" t="n"/>
      <c r="AQ59" s="70" t="n"/>
      <c r="AR59" s="70" t="n"/>
      <c r="AS59" s="70" t="n"/>
      <c r="AT59" s="70" t="n"/>
      <c r="AU59" s="70" t="n"/>
      <c r="AV59" s="70" t="n"/>
      <c r="AW59" s="70" t="n"/>
      <c r="AX59" s="70" t="n"/>
      <c r="AY59" s="70" t="n"/>
    </row>
    <row customHeight="1" ht="15" r="60" s="24" spans="1:51">
      <c r="AO60" s="74" t="n"/>
      <c r="AP60" s="74" t="n"/>
      <c r="AQ60" s="74" t="n"/>
      <c r="AR60" s="74" t="n"/>
      <c r="AS60" s="74" t="n"/>
      <c r="AT60" s="74" t="n"/>
      <c r="AU60" s="74" t="n"/>
      <c r="AV60" s="74" t="n"/>
      <c r="AW60" s="74" t="n"/>
      <c r="AX60" s="74" t="n"/>
      <c r="AY60" s="74" t="n"/>
    </row>
    <row customHeight="1" ht="15" r="61" s="24" spans="1:51">
      <c r="AO61" s="74" t="n"/>
      <c r="AP61" s="74" t="n"/>
      <c r="AQ61" s="74" t="n"/>
      <c r="AR61" s="74" t="n"/>
      <c r="AS61" s="74" t="n"/>
      <c r="AT61" s="74" t="n"/>
      <c r="AU61" s="74" t="n"/>
      <c r="AV61" s="74" t="n"/>
      <c r="AW61" s="74" t="n"/>
      <c r="AX61" s="74" t="n"/>
      <c r="AY61" s="74" t="n"/>
    </row>
    <row customHeight="1" ht="15" r="62" s="24" spans="1:51">
      <c r="A62" s="235" t="s">
        <v>16</v>
      </c>
      <c r="B62" s="72" t="n"/>
      <c r="C62" s="72" t="n"/>
      <c r="D62" s="72" t="n"/>
      <c r="E62" s="72" t="n"/>
      <c r="F62" s="72" t="n"/>
      <c r="G62" s="72" t="n"/>
      <c r="H62" s="72" t="n"/>
      <c r="I62" s="72" t="n"/>
      <c r="J62" s="72" t="n"/>
      <c r="K62" s="72" t="n"/>
      <c r="L62" s="72" t="n"/>
      <c r="M62" s="72" t="n"/>
      <c r="N62" s="72" t="n"/>
      <c r="O62" s="72" t="n"/>
      <c r="P62" s="72" t="n"/>
      <c r="Q62" s="72" t="n"/>
      <c r="R62" s="72" t="n"/>
      <c r="S62" s="72" t="n"/>
      <c r="T62" s="72" t="n"/>
      <c r="U62" s="72" t="n"/>
      <c r="V62" s="72" t="n"/>
      <c r="W62" s="72" t="n"/>
      <c r="X62" s="72" t="n"/>
      <c r="Y62" s="72" t="n"/>
      <c r="Z62" s="72" t="n"/>
      <c r="AA62" s="72" t="n"/>
      <c r="AB62" s="72" t="n"/>
      <c r="AC62" s="72" t="n"/>
      <c r="AD62" s="72" t="n"/>
      <c r="AE62" s="72" t="n"/>
      <c r="AF62" s="72" t="n"/>
      <c r="AO62" s="74" t="n"/>
      <c r="AP62" s="74" t="n"/>
      <c r="AQ62" s="74" t="n"/>
      <c r="AR62" s="74" t="n"/>
      <c r="AS62" s="74" t="n"/>
      <c r="AT62" s="74" t="n"/>
      <c r="AU62" s="74" t="n"/>
      <c r="AV62" s="74" t="n"/>
      <c r="AW62" s="74" t="n"/>
      <c r="AX62" s="74" t="n"/>
      <c r="AY62" s="74" t="n"/>
    </row>
    <row customHeight="1" ht="15" r="63" s="24" spans="1:51">
      <c r="A63" t="s">
        <v>24</v>
      </c>
      <c r="B63" s="73" t="n">
        <v>43221</v>
      </c>
      <c r="C63" s="73" t="n">
        <v>43222</v>
      </c>
      <c r="D63" s="73" t="n">
        <v>43223</v>
      </c>
      <c r="E63" s="73" t="n">
        <v>43224</v>
      </c>
      <c r="F63" s="73" t="n">
        <v>43225</v>
      </c>
      <c r="G63" s="73" t="n">
        <v>43226</v>
      </c>
      <c r="H63" s="73" t="n">
        <v>43227</v>
      </c>
      <c r="I63" s="73" t="n">
        <v>43228</v>
      </c>
      <c r="J63" s="73" t="n">
        <v>43229</v>
      </c>
      <c r="K63" s="73" t="n">
        <v>43230</v>
      </c>
      <c r="L63" s="73" t="n">
        <v>43231</v>
      </c>
      <c r="M63" s="73" t="n">
        <v>43232</v>
      </c>
      <c r="N63" s="73" t="n">
        <v>43233</v>
      </c>
      <c r="O63" s="73" t="n">
        <v>43234</v>
      </c>
      <c r="P63" s="73" t="n">
        <v>43235</v>
      </c>
      <c r="Q63" s="73" t="n">
        <v>43236</v>
      </c>
      <c r="R63" s="73" t="n">
        <v>43237</v>
      </c>
      <c r="S63" s="73" t="n">
        <v>43238</v>
      </c>
      <c r="T63" s="73" t="n">
        <v>43239</v>
      </c>
      <c r="U63" s="73" t="n">
        <v>43240</v>
      </c>
      <c r="V63" s="73" t="n">
        <v>43241</v>
      </c>
      <c r="W63" s="73" t="n">
        <v>43242</v>
      </c>
      <c r="X63" s="73" t="n">
        <v>43243</v>
      </c>
      <c r="Y63" s="73" t="n">
        <v>43244</v>
      </c>
      <c r="Z63" s="73" t="n">
        <v>43245</v>
      </c>
      <c r="AA63" s="73" t="n">
        <v>43246</v>
      </c>
      <c r="AB63" s="73" t="n">
        <v>43247</v>
      </c>
      <c r="AC63" s="73" t="n">
        <v>43248</v>
      </c>
      <c r="AD63" s="73" t="n">
        <v>43249</v>
      </c>
      <c r="AE63" s="73" t="n">
        <v>43250</v>
      </c>
      <c r="AF63" s="73" t="n">
        <v>43251</v>
      </c>
      <c r="AG63" s="73" t="n"/>
      <c r="AH63" s="73" t="n"/>
      <c r="AI63" s="73" t="n"/>
      <c r="AJ63" s="73" t="n"/>
      <c r="AK63" s="73" t="n"/>
      <c r="AO63" s="74" t="n"/>
      <c r="AP63" s="74" t="n"/>
      <c r="AQ63" s="74" t="n"/>
      <c r="AR63" s="74" t="n"/>
      <c r="AS63" s="74" t="n"/>
      <c r="AT63" s="74" t="n"/>
      <c r="AU63" s="74" t="n"/>
      <c r="AV63" s="74" t="n"/>
      <c r="AW63" s="74" t="n"/>
      <c r="AX63" s="74" t="n"/>
      <c r="AY63" s="74" t="n"/>
    </row>
    <row customHeight="1" ht="15" r="64" s="24" spans="1:51">
      <c r="A64" s="7" t="s">
        <v>11</v>
      </c>
      <c r="B64" s="222" t="n">
        <v>1</v>
      </c>
      <c r="C64" s="222" t="n">
        <v>1</v>
      </c>
      <c r="D64" s="222" t="n">
        <v>1</v>
      </c>
      <c r="E64" s="222" t="n">
        <v>1</v>
      </c>
      <c r="F64" s="222" t="n">
        <v>1</v>
      </c>
      <c r="G64" s="222" t="n">
        <v>1</v>
      </c>
      <c r="H64" s="222" t="n">
        <v>1</v>
      </c>
      <c r="I64" s="222" t="n"/>
      <c r="J64" s="222" t="n"/>
      <c r="K64" s="222" t="n"/>
      <c r="L64" s="222" t="n"/>
      <c r="M64" s="222" t="n"/>
      <c r="N64" s="222" t="n"/>
      <c r="O64" s="222" t="n"/>
      <c r="P64" s="222" t="n"/>
      <c r="Q64" s="222" t="n"/>
      <c r="R64" s="222" t="n"/>
      <c r="S64" s="222" t="n"/>
      <c r="T64" s="222" t="n"/>
      <c r="U64" s="222" t="n"/>
      <c r="V64" s="222" t="n"/>
      <c r="W64" s="222" t="n"/>
      <c r="X64" s="222" t="n"/>
      <c r="Y64" s="222" t="n"/>
      <c r="Z64" s="222" t="n"/>
      <c r="AA64" s="222" t="n"/>
      <c r="AB64" s="222" t="n"/>
      <c r="AC64" s="222" t="n"/>
      <c r="AD64" s="222" t="n"/>
      <c r="AE64" s="222" t="n"/>
      <c r="AF64" s="222" t="n"/>
      <c r="AG64" s="222" t="n"/>
      <c r="AH64" s="222" t="n"/>
      <c r="AI64" s="222" t="n"/>
      <c r="AJ64" s="222" t="n"/>
      <c r="AK64" s="147" t="n"/>
      <c r="AO64" s="74" t="n"/>
      <c r="AP64" s="74" t="n"/>
      <c r="AQ64" s="74" t="n"/>
      <c r="AR64" s="74" t="n"/>
      <c r="AS64" s="74" t="n"/>
      <c r="AT64" s="74" t="n"/>
      <c r="AU64" s="74" t="n"/>
      <c r="AV64" s="74" t="n"/>
      <c r="AW64" s="74" t="n"/>
      <c r="AX64" s="74" t="n"/>
      <c r="AY64" s="74" t="n"/>
    </row>
    <row customHeight="1" ht="15" r="65" s="24" spans="1:51">
      <c r="A65" s="7" t="s">
        <v>10</v>
      </c>
      <c r="B65" s="222" t="n">
        <v>1</v>
      </c>
      <c r="C65" s="222" t="n">
        <v>1</v>
      </c>
      <c r="D65" s="222" t="n">
        <v>1</v>
      </c>
      <c r="E65" s="222" t="n">
        <v>1</v>
      </c>
      <c r="F65" s="222" t="n">
        <v>1</v>
      </c>
      <c r="G65" s="222" t="n">
        <v>1</v>
      </c>
      <c r="H65" s="222" t="n">
        <v>1</v>
      </c>
      <c r="I65" s="222" t="n"/>
      <c r="J65" s="222" t="n"/>
      <c r="K65" s="222" t="n"/>
      <c r="L65" s="222" t="n"/>
      <c r="M65" s="222" t="n"/>
      <c r="N65" s="222" t="n"/>
      <c r="O65" s="222" t="n"/>
      <c r="P65" s="222" t="n"/>
      <c r="Q65" s="222" t="n"/>
      <c r="R65" s="222" t="n"/>
      <c r="S65" s="222" t="n"/>
      <c r="T65" s="222" t="n"/>
      <c r="U65" s="222" t="n"/>
      <c r="V65" s="222" t="n"/>
      <c r="W65" s="222" t="n"/>
      <c r="X65" s="222" t="n"/>
      <c r="Y65" s="222" t="n"/>
      <c r="Z65" s="222" t="n"/>
      <c r="AA65" s="222" t="n"/>
      <c r="AB65" s="222" t="n"/>
      <c r="AC65" s="222" t="n"/>
      <c r="AD65" s="222" t="n"/>
      <c r="AE65" s="222" t="n"/>
      <c r="AF65" s="222" t="n"/>
      <c r="AG65" s="222" t="n"/>
      <c r="AH65" s="222" t="n"/>
      <c r="AI65" s="222" t="n"/>
      <c r="AJ65" s="222" t="n"/>
      <c r="AK65" s="147" t="n"/>
      <c r="AO65" s="74" t="n"/>
      <c r="AP65" s="74" t="n"/>
      <c r="AQ65" s="74" t="n"/>
      <c r="AR65" s="74" t="n"/>
      <c r="AS65" s="74" t="n"/>
      <c r="AT65" s="74" t="n"/>
      <c r="AU65" s="74" t="n"/>
      <c r="AV65" s="74" t="n"/>
      <c r="AW65" s="74" t="n"/>
      <c r="AX65" s="74" t="n"/>
      <c r="AY65" s="74" t="n"/>
    </row>
    <row customHeight="1" ht="15" r="66" s="24" spans="1:51">
      <c r="A66" s="7" t="s">
        <v>12</v>
      </c>
      <c r="B66" s="222" t="n">
        <v>1</v>
      </c>
      <c r="C66" s="222" t="n">
        <v>1</v>
      </c>
      <c r="D66" s="222" t="n">
        <v>1</v>
      </c>
      <c r="E66" s="222" t="n">
        <v>1</v>
      </c>
      <c r="F66" s="222" t="n">
        <v>1</v>
      </c>
      <c r="G66" s="222" t="n">
        <v>1</v>
      </c>
      <c r="H66" s="222" t="n">
        <v>1</v>
      </c>
      <c r="I66" s="222" t="n"/>
      <c r="J66" s="222" t="n"/>
      <c r="K66" s="222" t="n"/>
      <c r="L66" s="222" t="n"/>
      <c r="M66" s="222" t="n"/>
      <c r="N66" s="222" t="n"/>
      <c r="O66" s="222" t="n"/>
      <c r="P66" s="222" t="n"/>
      <c r="Q66" s="222" t="n"/>
      <c r="R66" s="222" t="n"/>
      <c r="S66" s="222" t="n"/>
      <c r="T66" s="222" t="n"/>
      <c r="U66" s="222" t="n"/>
      <c r="V66" s="222" t="n"/>
      <c r="W66" s="222" t="n"/>
      <c r="X66" s="222" t="n"/>
      <c r="Y66" s="222" t="n"/>
      <c r="Z66" s="222" t="n"/>
      <c r="AA66" s="222" t="n"/>
      <c r="AB66" s="222" t="n"/>
      <c r="AC66" s="222" t="n"/>
      <c r="AD66" s="222" t="n"/>
      <c r="AE66" s="222" t="n"/>
      <c r="AF66" s="222" t="n"/>
      <c r="AG66" s="222" t="n"/>
      <c r="AH66" s="222" t="n"/>
      <c r="AI66" s="222" t="n"/>
      <c r="AJ66" s="222" t="n"/>
      <c r="AK66" s="147" t="n"/>
      <c r="AO66" s="74" t="n"/>
      <c r="AP66" s="74" t="n"/>
      <c r="AQ66" s="74" t="n"/>
      <c r="AR66" s="74" t="n"/>
      <c r="AS66" s="74" t="n"/>
      <c r="AT66" s="74" t="n"/>
      <c r="AU66" s="74" t="n"/>
      <c r="AV66" s="74" t="n"/>
      <c r="AW66" s="74" t="n"/>
      <c r="AX66" s="74" t="n"/>
      <c r="AY66" s="74" t="n"/>
    </row>
    <row customHeight="1" ht="15" r="67" s="24" spans="1:51">
      <c r="A67" s="7" t="s">
        <v>17</v>
      </c>
      <c r="B67" s="222" t="n">
        <v>1</v>
      </c>
      <c r="C67" s="222" t="n">
        <v>1</v>
      </c>
      <c r="D67" s="222" t="n">
        <v>1</v>
      </c>
      <c r="E67" s="222" t="n">
        <v>1</v>
      </c>
      <c r="F67" s="222" t="n">
        <v>1</v>
      </c>
      <c r="G67" s="222" t="n">
        <v>1</v>
      </c>
      <c r="H67" s="222" t="n">
        <v>1</v>
      </c>
      <c r="I67" s="222" t="n"/>
      <c r="J67" s="222" t="n"/>
      <c r="K67" s="222" t="n"/>
      <c r="L67" s="222" t="n"/>
      <c r="M67" s="222" t="n"/>
      <c r="N67" s="222" t="n"/>
      <c r="O67" s="222" t="n"/>
      <c r="P67" s="222" t="n"/>
      <c r="Q67" s="222" t="n"/>
      <c r="R67" s="222" t="n"/>
      <c r="S67" s="222" t="n"/>
      <c r="T67" s="222" t="n"/>
      <c r="U67" s="222" t="n"/>
      <c r="V67" s="222" t="n"/>
      <c r="W67" s="222" t="n"/>
      <c r="X67" s="222" t="n"/>
      <c r="Y67" s="222" t="n"/>
      <c r="Z67" s="222" t="n"/>
      <c r="AA67" s="222" t="n"/>
      <c r="AB67" s="222" t="n"/>
      <c r="AC67" s="222" t="n"/>
      <c r="AD67" s="222" t="n"/>
      <c r="AE67" s="222" t="n"/>
      <c r="AF67" s="222" t="n"/>
      <c r="AG67" s="222" t="n"/>
      <c r="AH67" s="222" t="n"/>
      <c r="AI67" s="222" t="n"/>
      <c r="AJ67" s="222" t="n"/>
      <c r="AK67" s="147" t="n"/>
      <c r="AO67" s="74" t="n"/>
      <c r="AP67" s="74" t="n"/>
      <c r="AQ67" s="74" t="n"/>
      <c r="AR67" s="74" t="n"/>
      <c r="AS67" s="74" t="n"/>
      <c r="AT67" s="74" t="n"/>
      <c r="AU67" s="74" t="n"/>
      <c r="AV67" s="74" t="n"/>
      <c r="AW67" s="74" t="n"/>
      <c r="AX67" s="74" t="n"/>
      <c r="AY67" s="74" t="n"/>
    </row>
    <row customHeight="1" ht="15" r="68" s="24" spans="1:51">
      <c r="A68" s="11" t="s">
        <v>18</v>
      </c>
      <c r="B68" s="222" t="n">
        <v>1</v>
      </c>
      <c r="C68" s="222" t="n">
        <v>1</v>
      </c>
      <c r="D68" s="222" t="n">
        <v>1</v>
      </c>
      <c r="E68" s="222" t="n">
        <v>1</v>
      </c>
      <c r="F68" s="222" t="n">
        <v>1</v>
      </c>
      <c r="G68" s="222" t="n">
        <v>1</v>
      </c>
      <c r="H68" s="222" t="n">
        <v>1</v>
      </c>
      <c r="I68" s="222" t="n"/>
      <c r="J68" s="222" t="n"/>
      <c r="K68" s="222" t="n"/>
      <c r="L68" s="222" t="n"/>
      <c r="M68" s="222" t="n"/>
      <c r="N68" s="222" t="n"/>
      <c r="O68" s="222" t="n"/>
      <c r="P68" s="222" t="n"/>
      <c r="Q68" s="222" t="n"/>
      <c r="R68" s="222" t="n"/>
      <c r="S68" s="222" t="n"/>
      <c r="T68" s="222" t="n"/>
      <c r="U68" s="222" t="n"/>
      <c r="V68" s="222" t="n"/>
      <c r="W68" s="222" t="n"/>
      <c r="X68" s="222" t="n"/>
      <c r="Y68" s="222" t="n"/>
      <c r="Z68" s="222" t="n"/>
      <c r="AA68" s="222" t="n"/>
      <c r="AB68" s="222" t="n"/>
      <c r="AC68" s="222" t="n"/>
      <c r="AD68" s="222" t="n"/>
      <c r="AE68" s="222" t="n"/>
      <c r="AF68" s="222" t="n"/>
      <c r="AG68" s="222" t="n"/>
      <c r="AH68" s="222" t="n"/>
      <c r="AI68" s="222" t="n"/>
      <c r="AJ68" s="222" t="n"/>
      <c r="AK68" s="147" t="n"/>
      <c r="AO68" s="74" t="n"/>
      <c r="AP68" s="74" t="n"/>
      <c r="AQ68" s="74" t="n"/>
      <c r="AR68" s="74" t="n"/>
      <c r="AS68" s="74" t="n"/>
      <c r="AT68" s="74" t="n"/>
      <c r="AU68" s="74" t="n"/>
      <c r="AV68" s="74" t="n"/>
      <c r="AW68" s="74" t="n"/>
      <c r="AX68" s="74" t="n"/>
      <c r="AY68" s="74" t="n"/>
    </row>
    <row customHeight="1" ht="15" r="69" s="24" spans="1:51">
      <c r="A69" s="196" t="s">
        <v>14</v>
      </c>
      <c r="B69" s="147" t="n">
        <v>1</v>
      </c>
      <c r="C69" s="147" t="n">
        <v>1</v>
      </c>
      <c r="D69" s="147" t="n">
        <v>1</v>
      </c>
      <c r="E69" s="147" t="n">
        <v>1</v>
      </c>
      <c r="F69" s="147" t="n">
        <v>1</v>
      </c>
      <c r="G69" s="147" t="n">
        <v>1</v>
      </c>
      <c r="H69" s="147" t="n">
        <v>1</v>
      </c>
      <c r="I69" s="147" t="n"/>
      <c r="J69" s="147" t="n"/>
      <c r="K69" s="147" t="n"/>
      <c r="L69" s="147" t="n"/>
      <c r="M69" s="147" t="n"/>
      <c r="N69" s="147" t="n"/>
      <c r="O69" s="147" t="n"/>
      <c r="P69" s="147" t="n"/>
      <c r="Q69" s="147" t="n"/>
      <c r="R69" s="147" t="n"/>
      <c r="S69" s="147" t="n"/>
      <c r="T69" s="147" t="n"/>
      <c r="U69" s="147" t="n"/>
      <c r="V69" s="147" t="n"/>
      <c r="W69" s="147" t="n"/>
      <c r="X69" s="147" t="n"/>
      <c r="Y69" s="147" t="n"/>
      <c r="Z69" s="147" t="n"/>
      <c r="AA69" s="147" t="n"/>
      <c r="AB69" s="147" t="n"/>
      <c r="AC69" s="147" t="n"/>
      <c r="AD69" s="147" t="n"/>
      <c r="AE69" s="147" t="n"/>
      <c r="AF69" s="147" t="n"/>
      <c r="AO69" s="70" t="n"/>
      <c r="AP69" s="70" t="n"/>
      <c r="AQ69" s="70" t="n"/>
      <c r="AR69" s="70" t="n"/>
      <c r="AS69" s="70" t="n"/>
      <c r="AT69" s="70" t="n"/>
      <c r="AU69" s="70" t="n"/>
      <c r="AV69" s="70" t="n"/>
      <c r="AW69" s="70" t="n"/>
      <c r="AX69" s="70" t="n"/>
      <c r="AY69" s="70" t="n"/>
    </row>
    <row customHeight="1" ht="12.75" r="70" s="24" spans="1:51"/>
    <row customHeight="1" ht="15" r="88" s="24" spans="1:51">
      <c r="A88" s="238" t="s">
        <v>19</v>
      </c>
    </row>
    <row customHeight="1" ht="15" r="89" s="24" spans="1:51">
      <c r="A89" s="239" t="s">
        <v>24</v>
      </c>
      <c r="B89" s="190" t="n">
        <v>43221</v>
      </c>
      <c r="C89" s="190" t="n">
        <v>43222</v>
      </c>
      <c r="D89" s="190" t="n">
        <v>43223</v>
      </c>
      <c r="E89" s="190" t="n">
        <v>43224</v>
      </c>
      <c r="F89" s="190" t="n">
        <v>43225</v>
      </c>
      <c r="G89" s="190" t="n">
        <v>43226</v>
      </c>
      <c r="H89" s="190" t="n">
        <v>43227</v>
      </c>
      <c r="I89" s="190" t="n">
        <v>43228</v>
      </c>
      <c r="J89" s="190" t="n">
        <v>43229</v>
      </c>
      <c r="K89" s="190" t="n">
        <v>43230</v>
      </c>
      <c r="L89" s="190" t="n">
        <v>43231</v>
      </c>
      <c r="M89" s="190" t="n">
        <v>43232</v>
      </c>
      <c r="N89" s="190" t="n">
        <v>43233</v>
      </c>
      <c r="O89" s="190" t="n">
        <v>43234</v>
      </c>
      <c r="P89" s="190" t="n">
        <v>43235</v>
      </c>
      <c r="Q89" s="190" t="n">
        <v>43236</v>
      </c>
      <c r="R89" s="190" t="n">
        <v>43237</v>
      </c>
      <c r="S89" s="190" t="n">
        <v>43238</v>
      </c>
      <c r="T89" s="190" t="n">
        <v>43239</v>
      </c>
      <c r="U89" s="190" t="n">
        <v>43240</v>
      </c>
      <c r="V89" s="190" t="n">
        <v>43241</v>
      </c>
      <c r="W89" s="190" t="n">
        <v>43242</v>
      </c>
      <c r="X89" s="190" t="n">
        <v>43243</v>
      </c>
      <c r="Y89" s="190" t="n">
        <v>43244</v>
      </c>
      <c r="Z89" s="190" t="n">
        <v>43245</v>
      </c>
      <c r="AA89" s="190" t="n">
        <v>43246</v>
      </c>
      <c r="AB89" s="190" t="n">
        <v>43247</v>
      </c>
      <c r="AC89" s="190" t="n">
        <v>43248</v>
      </c>
      <c r="AD89" s="190" t="n">
        <v>43249</v>
      </c>
      <c r="AE89" s="190" t="n">
        <v>43250</v>
      </c>
      <c r="AF89" s="190" t="n">
        <v>43251</v>
      </c>
    </row>
    <row customHeight="1" ht="15" r="90" s="24" spans="1:51">
      <c r="A90" s="239" t="s">
        <v>11</v>
      </c>
      <c r="B90" s="240" t="n">
        <v>1</v>
      </c>
      <c r="C90" s="240" t="n">
        <v>1</v>
      </c>
      <c r="D90" s="240" t="n">
        <v>1</v>
      </c>
      <c r="E90" s="240" t="n">
        <v>1</v>
      </c>
      <c r="F90" s="240" t="n">
        <v>1</v>
      </c>
      <c r="G90" s="240" t="n">
        <v>1</v>
      </c>
      <c r="H90" s="240" t="n">
        <v>1</v>
      </c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  <c r="AA90" s="240" t="n"/>
      <c r="AB90" s="240" t="n"/>
      <c r="AC90" s="240" t="n"/>
      <c r="AD90" s="240" t="n"/>
      <c r="AE90" s="240" t="n"/>
      <c r="AF90" s="191" t="n"/>
    </row>
    <row customHeight="1" ht="15" r="91" s="24" spans="1:51">
      <c r="A91" s="239" t="s">
        <v>20</v>
      </c>
      <c r="B91" s="240" t="n">
        <v>0.875</v>
      </c>
      <c r="C91" s="240" t="n">
        <v>0.875</v>
      </c>
      <c r="D91" s="240" t="n">
        <v>0.875</v>
      </c>
      <c r="E91" s="240" t="n">
        <v>0.875</v>
      </c>
      <c r="F91" s="240" t="n">
        <v>0.875</v>
      </c>
      <c r="G91" s="240" t="n">
        <v>0.875</v>
      </c>
      <c r="H91" s="240" t="n">
        <v>0.875</v>
      </c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  <c r="AA91" s="240" t="n"/>
      <c r="AB91" s="240" t="n"/>
      <c r="AC91" s="240" t="n"/>
      <c r="AD91" s="240" t="n"/>
      <c r="AE91" s="240" t="n"/>
      <c r="AF91" s="191" t="n"/>
    </row>
    <row customHeight="1" ht="15" r="92" s="24" spans="1:51">
      <c r="A92" s="239" t="s">
        <v>12</v>
      </c>
      <c r="B92" s="240" t="n">
        <v>0.8571428571428571</v>
      </c>
      <c r="C92" s="240" t="n">
        <v>0.8571428571428571</v>
      </c>
      <c r="D92" s="240" t="n">
        <v>0.8571428571428571</v>
      </c>
      <c r="E92" s="240" t="n">
        <v>0.8571428571428571</v>
      </c>
      <c r="F92" s="240" t="n">
        <v>0.8571428571428571</v>
      </c>
      <c r="G92" s="240" t="n">
        <v>0.8571428571428571</v>
      </c>
      <c r="H92" s="240" t="n">
        <v>0.8571428571428571</v>
      </c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  <c r="AA92" s="240" t="n"/>
      <c r="AB92" s="240" t="n"/>
      <c r="AC92" s="240" t="n"/>
      <c r="AD92" s="240" t="n"/>
      <c r="AE92" s="240" t="n"/>
      <c r="AF92" s="191" t="n"/>
    </row>
  </sheetData>
  <mergeCells count="5">
    <mergeCell ref="B3:AN3"/>
    <mergeCell ref="AO3:AY3"/>
    <mergeCell ref="B26:AN26"/>
    <mergeCell ref="AO26:AY26"/>
    <mergeCell ref="AO58:AY58"/>
  </mergeCells>
  <pageMargins bottom="0.75" footer="0.3" header="0.3" left="0.7" right="0.7" top="0.75"/>
  <pageSetup horizontalDpi="300" orientation="portrait" paperSize="9" verticalDpi="300"/>
  <drawing r:id="rId1"/>
</worksheet>
</file>

<file path=xl/worksheets/sheet20.xml><?xml version="1.0" encoding="utf-8"?>
<worksheet xmlns="http://schemas.openxmlformats.org/spreadsheetml/2006/main">
  <sheetPr>
    <tabColor rgb="FF993366"/>
    <outlinePr summaryBelow="0" summaryRight="0"/>
    <pageSetUpPr/>
  </sheetPr>
  <dimension ref="A1:F31"/>
  <sheetViews>
    <sheetView workbookViewId="0">
      <selection activeCell="E21" sqref="E21"/>
    </sheetView>
  </sheetViews>
  <sheetFormatPr baseColWidth="8" customHeight="1" defaultColWidth="14.42578125" defaultRowHeight="15" outlineLevelCol="0"/>
  <cols>
    <col customWidth="1" max="1" min="1" style="24" width="12"/>
    <col customWidth="1" max="2" min="2" style="24" width="14.28515625"/>
    <col customWidth="1" max="3" min="3" style="24" width="12.140625"/>
    <col customWidth="1" max="4" min="4" style="24" width="8"/>
    <col bestFit="1" customWidth="1" max="5" min="5" style="24" width="15.28515625"/>
    <col customWidth="1" max="13" min="6" style="24" width="8"/>
    <col customWidth="1" max="26" min="14" style="24" width="17.28515625"/>
  </cols>
  <sheetData>
    <row customHeight="1" ht="12.75" r="1" s="24" spans="1:6"/>
    <row customHeight="1" ht="12.75" r="2" s="24" spans="1:6">
      <c r="B2" t="s">
        <v>512</v>
      </c>
      <c r="C2" s="66" t="n">
        <v>43221</v>
      </c>
    </row>
    <row customHeight="1" ht="12.75" r="3" s="24" spans="1:6">
      <c r="B3" t="s">
        <v>513</v>
      </c>
      <c r="C3" s="116" t="n"/>
    </row>
    <row customHeight="1" ht="12.75" r="4" s="24" spans="1:6">
      <c r="C4" s="116" t="n"/>
    </row>
    <row customHeight="1" ht="12.75" r="5" s="24" spans="1:6">
      <c r="C5" s="116" t="n"/>
    </row>
    <row customHeight="1" ht="12.75" r="6" s="24" spans="1:6">
      <c r="C6" s="223" t="n"/>
      <c r="F6" s="223" t="n"/>
    </row>
    <row customHeight="1" ht="12.75" r="7" s="24" spans="1:6">
      <c r="A7" t="s">
        <v>8</v>
      </c>
      <c r="B7" s="223">
        <f>Виктория!L28</f>
        <v/>
      </c>
      <c r="C7" s="223" t="n"/>
      <c r="E7" t="s">
        <v>1</v>
      </c>
      <c r="F7" s="223">
        <f>SUM(B7:B13)</f>
        <v/>
      </c>
    </row>
    <row customHeight="1" ht="12.75" r="8" s="24" spans="1:6">
      <c r="A8" t="s">
        <v>9</v>
      </c>
      <c r="B8" s="223">
        <f>ГиперГлобус!L8</f>
        <v/>
      </c>
      <c r="C8" s="223" t="n"/>
      <c r="E8" t="s">
        <v>16</v>
      </c>
      <c r="F8" s="224">
        <f>SUM(B16:B21)</f>
        <v/>
      </c>
    </row>
    <row customHeight="1" ht="12.75" r="9" s="24" spans="1:6">
      <c r="A9" t="s">
        <v>10</v>
      </c>
      <c r="B9" s="223">
        <f>Карусель!K23</f>
        <v/>
      </c>
      <c r="C9" s="223" t="n"/>
      <c r="E9" t="s">
        <v>19</v>
      </c>
      <c r="F9" s="223">
        <f>SUM(B24:B26)</f>
        <v/>
      </c>
    </row>
    <row customHeight="1" ht="12.75" r="10" s="24" spans="1:6">
      <c r="A10" t="s">
        <v>11</v>
      </c>
      <c r="B10" s="223">
        <f>Лента!L11</f>
        <v/>
      </c>
      <c r="C10" s="223" t="n"/>
    </row>
    <row customHeight="1" ht="12.75" r="11" s="24" spans="1:6">
      <c r="A11" t="s">
        <v>12</v>
      </c>
      <c r="B11" s="223">
        <f>Метро!L20</f>
        <v/>
      </c>
      <c r="C11" s="223" t="n"/>
    </row>
    <row customHeight="1" ht="12.75" r="12" s="24" spans="1:6">
      <c r="A12" t="s">
        <v>13</v>
      </c>
      <c r="B12" s="223">
        <f>Перекрёсток!K80</f>
        <v/>
      </c>
      <c r="C12" s="223" t="n"/>
    </row>
    <row customHeight="1" ht="12.75" r="13" s="24" spans="1:6">
      <c r="A13" s="192" t="s">
        <v>14</v>
      </c>
      <c r="B13" s="223">
        <f>Окей!L11</f>
        <v/>
      </c>
      <c r="C13" s="223" t="n"/>
    </row>
    <row customHeight="1" ht="12.75" r="14" s="24" spans="1:6">
      <c r="B14" s="223" t="n"/>
      <c r="C14" s="223" t="n"/>
    </row>
    <row customHeight="1" ht="12.75" r="15" s="24" spans="1:6">
      <c r="C15" s="223" t="n"/>
    </row>
    <row customHeight="1" ht="12.75" r="16" s="24" spans="1:6">
      <c r="A16" t="s">
        <v>11</v>
      </c>
      <c r="B16" s="224">
        <f>SUM('Лента СПб'!L2:L29)</f>
        <v/>
      </c>
      <c r="C16" s="223" t="n"/>
    </row>
    <row customHeight="1" ht="12.75" r="17" s="24" spans="1:6">
      <c r="A17" t="s">
        <v>10</v>
      </c>
      <c r="B17" s="223">
        <f>SUM('Карусель СПб'!L2:L15)</f>
        <v/>
      </c>
      <c r="C17" s="223" t="n"/>
    </row>
    <row customHeight="1" ht="12.75" r="18" s="24" spans="1:6">
      <c r="A18" t="s">
        <v>12</v>
      </c>
      <c r="B18" s="223">
        <f>SUM('Метро СПб'!L2:L4)</f>
        <v/>
      </c>
      <c r="C18" s="223" t="n"/>
    </row>
    <row customHeight="1" ht="12.75" r="19" s="24" spans="1:6">
      <c r="A19" t="s">
        <v>17</v>
      </c>
      <c r="B19" s="223">
        <f>SUM('Лайм СПб'!L2:L12)</f>
        <v/>
      </c>
      <c r="C19" s="223" t="n"/>
    </row>
    <row customHeight="1" ht="12.75" r="20" s="24" spans="1:6">
      <c r="A20" t="s">
        <v>18</v>
      </c>
      <c r="B20" s="223">
        <f>SUM('Спар СПб'!L2:L17)</f>
        <v/>
      </c>
      <c r="C20" s="223" t="n"/>
    </row>
    <row customHeight="1" ht="12.75" r="21" s="24" spans="1:6">
      <c r="A21" s="192" t="s">
        <v>14</v>
      </c>
      <c r="B21" s="223">
        <f>'Окей СПб'!L23</f>
        <v/>
      </c>
      <c r="C21" s="223" t="n"/>
    </row>
    <row customHeight="1" ht="12.75" r="22" s="24" spans="1:6">
      <c r="B22" s="223" t="n"/>
      <c r="C22" s="223" t="n"/>
    </row>
    <row customHeight="1" ht="12.75" r="23" s="24" spans="1:6">
      <c r="B23" s="223" t="n"/>
      <c r="C23" s="223" t="n"/>
    </row>
    <row customHeight="1" ht="12.75" r="24" s="24" spans="1:6">
      <c r="A24" t="s">
        <v>12</v>
      </c>
      <c r="B24" s="223">
        <f>'Метро Регион'!L9</f>
        <v/>
      </c>
      <c r="C24" s="223" t="n"/>
    </row>
    <row customHeight="1" ht="12.75" r="25" s="24" spans="1:6">
      <c r="A25" t="s">
        <v>11</v>
      </c>
      <c r="B25" s="223">
        <f>'Лента Регион'!L21</f>
        <v/>
      </c>
      <c r="C25" s="223" t="n"/>
    </row>
    <row customHeight="1" ht="12.75" r="26" s="24" spans="1:6">
      <c r="A26" t="s">
        <v>20</v>
      </c>
      <c r="B26" s="223">
        <f>'Ашан Регион'!L10</f>
        <v/>
      </c>
      <c r="C26" s="223" t="n"/>
    </row>
    <row customHeight="1" ht="12.75" r="27" s="24" spans="1:6">
      <c r="B27" s="223" t="n"/>
      <c r="C27" s="223" t="n"/>
    </row>
    <row customHeight="1" ht="12.75" r="28" s="24" spans="1:6">
      <c r="C28" s="223" t="n"/>
    </row>
    <row customHeight="1" ht="12.75" r="29" s="24" spans="1:6">
      <c r="A29" t="s">
        <v>514</v>
      </c>
      <c r="B29" s="223">
        <f>SUM(B7:B26)</f>
        <v/>
      </c>
      <c r="C29" s="223" t="n"/>
    </row>
    <row customHeight="1" ht="12.75" r="30" s="24" spans="1:6">
      <c r="C30" s="223" t="n"/>
    </row>
    <row customHeight="1" ht="12.75" r="31" s="24" spans="1:6">
      <c r="C31" s="223" t="n"/>
      <c r="D31" s="223" t="n"/>
    </row>
  </sheetData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  <outlinePr summaryBelow="0" summaryRight="0"/>
    <pageSetUpPr/>
  </sheetPr>
  <dimension ref="A1:AY89"/>
  <sheetViews>
    <sheetView workbookViewId="0" zoomScale="85" zoomScaleNormal="85">
      <selection activeCell="H87" sqref="H87:H89"/>
    </sheetView>
  </sheetViews>
  <sheetFormatPr baseColWidth="8" customHeight="1" defaultColWidth="14.42578125" defaultRowHeight="15" outlineLevelCol="0"/>
  <cols>
    <col customWidth="1" max="1" min="1" style="24" width="21.85546875"/>
    <col customWidth="1" max="17" min="2" style="24" width="8"/>
    <col customWidth="1" max="20" min="18" style="24" width="9.28515625"/>
    <col customWidth="1" max="51" min="21" style="24" width="8"/>
    <col customWidth="1" max="52" min="52" style="24" width="17.28515625"/>
  </cols>
  <sheetData>
    <row customHeight="1" ht="26.25" r="1" s="24" spans="1:51">
      <c r="A1" s="70" t="n"/>
      <c r="B1" s="71" t="s">
        <v>26</v>
      </c>
      <c r="C1" s="70" t="n"/>
      <c r="D1" s="70" t="n"/>
      <c r="E1" s="70" t="n"/>
      <c r="F1" s="70" t="n"/>
      <c r="G1" s="70" t="n"/>
      <c r="H1" s="70" t="n"/>
      <c r="I1" s="70" t="n"/>
      <c r="J1" s="70" t="n"/>
      <c r="K1" s="70" t="n"/>
      <c r="L1" s="70" t="n"/>
      <c r="M1" s="70" t="n"/>
      <c r="N1" s="70" t="n"/>
      <c r="O1" s="70" t="n"/>
      <c r="P1" s="70" t="n"/>
      <c r="Q1" s="70" t="n"/>
      <c r="R1" s="70" t="n"/>
      <c r="S1" s="70" t="n"/>
      <c r="T1" s="70" t="n"/>
      <c r="U1" s="70" t="n"/>
      <c r="V1" s="70" t="n"/>
      <c r="W1" s="70" t="n"/>
      <c r="X1" s="70" t="n"/>
      <c r="Y1" s="70" t="n"/>
      <c r="Z1" s="70" t="n"/>
      <c r="AA1" s="70" t="n"/>
      <c r="AB1" s="70" t="n"/>
      <c r="AC1" s="70" t="n"/>
      <c r="AD1" s="70" t="n"/>
      <c r="AE1" s="70" t="n"/>
      <c r="AF1" s="70" t="n"/>
      <c r="AG1" s="70" t="n"/>
      <c r="AH1" s="70" t="n"/>
      <c r="AI1" s="70" t="n"/>
      <c r="AJ1" s="70" t="n"/>
      <c r="AK1" s="70" t="n"/>
      <c r="AL1" s="70" t="n"/>
      <c r="AM1" s="70" t="n"/>
      <c r="AN1" s="70" t="n"/>
      <c r="AO1" s="70" t="n"/>
      <c r="AP1" s="70" t="n"/>
      <c r="AQ1" s="70" t="n"/>
      <c r="AR1" s="70" t="n"/>
      <c r="AS1" s="70" t="n"/>
      <c r="AT1" s="70" t="n"/>
      <c r="AU1" s="70" t="n"/>
      <c r="AV1" s="70" t="n"/>
      <c r="AW1" s="70" t="n"/>
      <c r="AX1" s="70" t="n"/>
      <c r="AY1" s="70" t="n"/>
    </row>
    <row customHeight="1" ht="15" r="2" s="24" spans="1:51">
      <c r="A2" s="70" t="n"/>
      <c r="B2" s="70" t="n"/>
      <c r="C2" s="70" t="n"/>
      <c r="D2" s="70" t="n"/>
      <c r="E2" s="70" t="n"/>
      <c r="F2" s="70" t="n"/>
      <c r="G2" s="70" t="n"/>
      <c r="H2" s="70" t="n"/>
      <c r="I2" s="70" t="n"/>
      <c r="J2" s="70" t="n"/>
      <c r="K2" s="70" t="n"/>
      <c r="L2" s="70" t="n"/>
      <c r="M2" s="70" t="n"/>
      <c r="N2" s="70" t="n"/>
      <c r="O2" s="70" t="n"/>
      <c r="P2" s="70" t="n"/>
      <c r="Q2" s="70" t="n"/>
      <c r="R2" s="70" t="n"/>
      <c r="S2" s="70" t="n"/>
      <c r="T2" s="70" t="n"/>
      <c r="U2" s="70" t="n"/>
      <c r="V2" s="70" t="n"/>
      <c r="W2" s="70" t="n"/>
      <c r="X2" s="70" t="n"/>
      <c r="Y2" s="70" t="n"/>
      <c r="Z2" s="70" t="n"/>
      <c r="AA2" s="70" t="n"/>
      <c r="AB2" s="70" t="n"/>
      <c r="AC2" s="70" t="n"/>
      <c r="AD2" s="70" t="n"/>
      <c r="AE2" s="70" t="n"/>
      <c r="AF2" s="70" t="n"/>
      <c r="AG2" s="70" t="n"/>
      <c r="AH2" s="70" t="n"/>
      <c r="AI2" s="70" t="n"/>
      <c r="AJ2" s="70" t="n"/>
      <c r="AK2" s="70" t="n"/>
      <c r="AL2" s="70" t="n"/>
      <c r="AM2" s="70" t="n"/>
      <c r="AN2" s="70" t="n"/>
      <c r="AO2" s="70" t="n"/>
      <c r="AP2" s="70" t="n"/>
      <c r="AQ2" s="70" t="n"/>
      <c r="AR2" s="70" t="n"/>
      <c r="AS2" s="70" t="n"/>
      <c r="AT2" s="70" t="n"/>
      <c r="AU2" s="70" t="n"/>
      <c r="AV2" s="70" t="n"/>
      <c r="AW2" s="70" t="n"/>
      <c r="AX2" s="70" t="n"/>
      <c r="AY2" s="70" t="n"/>
    </row>
    <row customHeight="1" ht="15" r="3" s="24" spans="1:51">
      <c r="A3" s="72" t="s">
        <v>22</v>
      </c>
      <c r="B3" s="247" t="s">
        <v>23</v>
      </c>
      <c r="AO3" s="247" t="s">
        <v>23</v>
      </c>
    </row>
    <row customHeight="1" ht="15" r="4" s="24" spans="1:51">
      <c r="A4" s="70" t="s">
        <v>24</v>
      </c>
      <c r="B4" s="73" t="n">
        <v>43221</v>
      </c>
      <c r="C4" s="73" t="n">
        <v>43222</v>
      </c>
      <c r="D4" s="73" t="n">
        <v>43223</v>
      </c>
      <c r="E4" s="73" t="n">
        <v>43224</v>
      </c>
      <c r="F4" s="73" t="n">
        <v>43225</v>
      </c>
      <c r="G4" s="73" t="n">
        <v>43226</v>
      </c>
      <c r="H4" s="73" t="n">
        <v>43227</v>
      </c>
      <c r="I4" s="73" t="n">
        <v>43228</v>
      </c>
      <c r="J4" s="73" t="n">
        <v>43229</v>
      </c>
      <c r="K4" s="73" t="n">
        <v>43230</v>
      </c>
      <c r="L4" s="73" t="n">
        <v>43231</v>
      </c>
      <c r="M4" s="73" t="n">
        <v>43232</v>
      </c>
      <c r="N4" s="73" t="n">
        <v>43233</v>
      </c>
      <c r="O4" s="73" t="n">
        <v>43234</v>
      </c>
      <c r="P4" s="73" t="n">
        <v>43235</v>
      </c>
      <c r="Q4" s="73" t="n">
        <v>43236</v>
      </c>
      <c r="R4" s="73" t="n">
        <v>43237</v>
      </c>
      <c r="S4" s="73" t="n">
        <v>43238</v>
      </c>
      <c r="T4" s="73" t="n">
        <v>43239</v>
      </c>
      <c r="U4" s="73" t="n">
        <v>43240</v>
      </c>
      <c r="V4" s="73" t="n">
        <v>43241</v>
      </c>
      <c r="W4" s="73" t="n">
        <v>43242</v>
      </c>
      <c r="X4" s="73" t="n">
        <v>43243</v>
      </c>
      <c r="Y4" s="73" t="n">
        <v>43244</v>
      </c>
      <c r="Z4" s="73" t="n">
        <v>43245</v>
      </c>
      <c r="AA4" s="73" t="n">
        <v>43246</v>
      </c>
      <c r="AB4" s="73" t="n">
        <v>43247</v>
      </c>
      <c r="AC4" s="73" t="n">
        <v>43248</v>
      </c>
      <c r="AD4" s="73" t="n">
        <v>43249</v>
      </c>
      <c r="AE4" s="73" t="n">
        <v>43250</v>
      </c>
      <c r="AF4" s="73" t="n">
        <v>43251</v>
      </c>
      <c r="AG4" s="73" t="n"/>
      <c r="AH4" s="73" t="n"/>
      <c r="AI4" s="70" t="n"/>
      <c r="AJ4" s="70" t="n"/>
      <c r="AK4" s="70" t="n"/>
      <c r="AL4" s="70" t="n"/>
      <c r="AM4" s="70" t="n"/>
      <c r="AN4" s="70" t="n"/>
      <c r="AO4" s="70" t="n"/>
      <c r="AP4" s="70" t="n"/>
      <c r="AQ4" s="70" t="n"/>
      <c r="AR4" s="70" t="n"/>
      <c r="AS4" s="70" t="n"/>
      <c r="AT4" s="70" t="n"/>
      <c r="AU4" s="70" t="n"/>
      <c r="AV4" s="70" t="n"/>
      <c r="AW4" s="70" t="n"/>
      <c r="AX4" s="70" t="n"/>
      <c r="AY4" s="70" t="n"/>
    </row>
    <row customHeight="1" ht="15.75" r="5" s="24" spans="1:51">
      <c r="A5" s="235" t="s">
        <v>1</v>
      </c>
      <c r="B5" s="74" t="n">
        <v>0.83</v>
      </c>
      <c r="C5" s="74" t="n">
        <v>0.83</v>
      </c>
      <c r="D5" s="74" t="n">
        <v>0.83</v>
      </c>
      <c r="E5" s="74" t="n">
        <v>0.83</v>
      </c>
      <c r="F5" s="74" t="n">
        <v>0.83</v>
      </c>
      <c r="G5" s="74" t="n">
        <v>0.83</v>
      </c>
      <c r="H5" s="74" t="n">
        <v>0.8040885520148194</v>
      </c>
      <c r="I5" s="74" t="n"/>
      <c r="J5" s="74" t="n"/>
      <c r="K5" s="74" t="n"/>
      <c r="L5" s="74" t="n"/>
      <c r="M5" s="74" t="n"/>
      <c r="N5" s="74" t="n"/>
      <c r="O5" s="74" t="n"/>
      <c r="P5" s="74" t="n"/>
      <c r="Q5" s="154" t="n"/>
      <c r="R5" s="154" t="n"/>
      <c r="S5" s="154" t="n"/>
      <c r="T5" s="154" t="n"/>
      <c r="U5" s="154" t="n"/>
      <c r="V5" s="154" t="n"/>
      <c r="W5" s="154" t="n"/>
      <c r="X5" s="74" t="n"/>
      <c r="Y5" s="74" t="n"/>
      <c r="Z5" s="74" t="n"/>
      <c r="AA5" s="74" t="n"/>
      <c r="AB5" s="74" t="n"/>
      <c r="AC5" s="74" t="n"/>
      <c r="AD5" s="74" t="n"/>
      <c r="AE5" s="74" t="n"/>
      <c r="AF5" s="74" t="n"/>
      <c r="AG5" s="74" t="n"/>
      <c r="AH5" s="74" t="n"/>
      <c r="AI5" s="74" t="n"/>
      <c r="AJ5" s="74" t="n"/>
      <c r="AK5" s="74" t="n"/>
      <c r="AL5" s="74" t="n"/>
      <c r="AM5" s="74" t="n"/>
      <c r="AN5" s="74" t="n"/>
      <c r="AO5" s="74" t="n"/>
      <c r="AP5" s="74" t="n"/>
      <c r="AQ5" s="76" t="n"/>
      <c r="AR5" s="76" t="n"/>
      <c r="AS5" s="76" t="n"/>
      <c r="AT5" s="76" t="n"/>
      <c r="AU5" s="76" t="n"/>
      <c r="AV5" s="76" t="n"/>
      <c r="AW5" s="76" t="n"/>
      <c r="AX5" s="76" t="n"/>
      <c r="AY5" s="76" t="n"/>
    </row>
    <row customHeight="1" ht="15" r="6" s="24" spans="1:51">
      <c r="A6" s="236" t="s">
        <v>16</v>
      </c>
      <c r="B6" s="74" t="n">
        <v>0.8100000000000001</v>
      </c>
      <c r="C6" s="74" t="n">
        <v>0.8100000000000001</v>
      </c>
      <c r="D6" s="74" t="n">
        <v>0.8100000000000001</v>
      </c>
      <c r="E6" s="74" t="n">
        <v>0.8100000000000001</v>
      </c>
      <c r="F6" s="74" t="n">
        <v>0.8100000000000001</v>
      </c>
      <c r="G6" s="74" t="n">
        <v>0.8100000000000001</v>
      </c>
      <c r="H6" s="74" t="n">
        <v>0.7470254025809582</v>
      </c>
      <c r="I6" s="74" t="n"/>
      <c r="J6" s="74" t="n"/>
      <c r="K6" s="74" t="n"/>
      <c r="L6" s="74" t="n"/>
      <c r="M6" s="74" t="n"/>
      <c r="N6" s="74" t="n"/>
      <c r="O6" s="74" t="n"/>
      <c r="P6" s="74" t="n"/>
      <c r="Q6" s="155" t="n"/>
      <c r="R6" s="155" t="n"/>
      <c r="S6" s="155" t="n"/>
      <c r="T6" s="155" t="n"/>
      <c r="U6" s="155" t="n"/>
      <c r="V6" s="155" t="n"/>
      <c r="W6" s="155" t="n"/>
      <c r="X6" s="74" t="n"/>
      <c r="Y6" s="74" t="n"/>
      <c r="Z6" s="74" t="n"/>
      <c r="AA6" s="74" t="n"/>
      <c r="AB6" s="74" t="n"/>
      <c r="AC6" s="74" t="n"/>
      <c r="AD6" s="74" t="n"/>
      <c r="AE6" s="74" t="n"/>
      <c r="AF6" s="74" t="n"/>
      <c r="AG6" s="74" t="n"/>
      <c r="AH6" s="74" t="n"/>
      <c r="AI6" s="74" t="n"/>
      <c r="AJ6" s="74" t="n"/>
      <c r="AK6" s="74" t="n"/>
      <c r="AL6" s="74" t="n"/>
      <c r="AM6" s="74" t="n"/>
      <c r="AN6" s="74" t="n"/>
      <c r="AO6" s="74" t="n"/>
      <c r="AP6" s="74" t="n"/>
      <c r="AQ6" s="74" t="n"/>
      <c r="AR6" s="74" t="n"/>
      <c r="AS6" s="74" t="n"/>
      <c r="AT6" s="74" t="n"/>
      <c r="AU6" s="74" t="n"/>
      <c r="AV6" s="74" t="n"/>
      <c r="AW6" s="74" t="n"/>
      <c r="AX6" s="74" t="n"/>
      <c r="AY6" s="74" t="n"/>
    </row>
    <row customHeight="1" ht="15" r="7" s="24" spans="1:51">
      <c r="A7" s="237" t="s">
        <v>19</v>
      </c>
      <c r="B7" s="74" t="n">
        <v>0.76</v>
      </c>
      <c r="C7" s="74" t="n">
        <v>0.76</v>
      </c>
      <c r="D7" s="74" t="n">
        <v>0.76</v>
      </c>
      <c r="E7" s="74" t="n">
        <v>0.76</v>
      </c>
      <c r="F7" s="74" t="n">
        <v>0.76</v>
      </c>
      <c r="G7" s="74" t="n">
        <v>0.76</v>
      </c>
      <c r="H7" s="74" t="n">
        <v>0.7465712893344473</v>
      </c>
      <c r="I7" s="74" t="n"/>
      <c r="J7" s="74" t="n"/>
      <c r="K7" s="74" t="n"/>
      <c r="L7" s="74" t="n"/>
      <c r="M7" s="74" t="n"/>
      <c r="N7" s="74" t="n"/>
      <c r="O7" s="74" t="n"/>
      <c r="P7" s="74" t="n"/>
      <c r="Q7" s="74" t="n"/>
      <c r="R7" s="74" t="n"/>
      <c r="S7" s="74" t="n"/>
      <c r="T7" s="74" t="n"/>
      <c r="U7" s="74" t="n"/>
      <c r="V7" s="74" t="n"/>
      <c r="W7" s="74" t="n"/>
      <c r="X7" s="74" t="n"/>
      <c r="Y7" s="74" t="n"/>
      <c r="Z7" s="74" t="n"/>
      <c r="AA7" s="74" t="n"/>
      <c r="AB7" s="74" t="n"/>
      <c r="AC7" s="74" t="n"/>
      <c r="AD7" s="74" t="n"/>
      <c r="AE7" s="74" t="n"/>
      <c r="AF7" s="74" t="n"/>
      <c r="AG7" s="74" t="n"/>
      <c r="AH7" s="74" t="n"/>
      <c r="AI7" s="74" t="n"/>
      <c r="AJ7" s="74" t="n"/>
      <c r="AK7" s="74" t="n"/>
      <c r="AL7" s="74" t="n"/>
      <c r="AM7" s="74" t="n"/>
      <c r="AN7" s="74" t="n"/>
      <c r="AO7" s="74" t="n"/>
      <c r="AP7" s="74" t="n"/>
      <c r="AQ7" s="74" t="n"/>
      <c r="AR7" s="74" t="n"/>
      <c r="AS7" s="74" t="n"/>
      <c r="AT7" s="74" t="n"/>
      <c r="AU7" s="74" t="n"/>
      <c r="AV7" s="74" t="n"/>
      <c r="AW7" s="74" t="n"/>
      <c r="AX7" s="74" t="n"/>
      <c r="AY7" s="74" t="n"/>
    </row>
    <row customHeight="1" ht="15" r="8" s="24" spans="1:51">
      <c r="A8" s="70" t="n"/>
      <c r="B8" s="251" t="n"/>
      <c r="C8" s="251" t="n"/>
      <c r="D8" s="251" t="n"/>
      <c r="E8" s="251" t="n"/>
      <c r="F8" s="70" t="n"/>
      <c r="G8" s="70" t="n"/>
      <c r="H8" s="70" t="n"/>
      <c r="I8" s="70" t="n"/>
      <c r="J8" s="70" t="n"/>
      <c r="K8" s="70" t="n"/>
      <c r="L8" s="70" t="n"/>
      <c r="M8" s="70" t="n"/>
      <c r="N8" s="70" t="n"/>
      <c r="O8" s="70" t="n"/>
      <c r="P8" s="70" t="n"/>
      <c r="Q8" s="70" t="n"/>
      <c r="R8" s="70" t="n"/>
      <c r="S8" s="70" t="n"/>
      <c r="T8" s="70" t="n"/>
      <c r="U8" s="70" t="n"/>
      <c r="V8" s="70" t="n"/>
      <c r="W8" s="70" t="n"/>
      <c r="X8" s="70" t="n"/>
      <c r="Y8" s="70" t="n"/>
      <c r="Z8" s="70" t="n"/>
      <c r="AA8" s="70" t="n"/>
      <c r="AB8" s="70" t="n"/>
      <c r="AC8" s="70" t="n"/>
      <c r="AD8" s="70" t="n"/>
      <c r="AE8" s="70" t="n"/>
      <c r="AF8" s="70" t="n"/>
      <c r="AG8" s="70" t="n"/>
      <c r="AH8" s="70" t="n"/>
      <c r="AI8" s="70" t="n"/>
      <c r="AJ8" s="70" t="n"/>
      <c r="AK8" s="70" t="n"/>
      <c r="AL8" s="70" t="n"/>
      <c r="AM8" s="70" t="n"/>
      <c r="AN8" s="70" t="n"/>
      <c r="AO8" s="70" t="n"/>
      <c r="AP8" s="70" t="n"/>
      <c r="AQ8" s="70" t="n"/>
      <c r="AR8" s="70" t="n"/>
      <c r="AS8" s="70" t="n"/>
      <c r="AT8" s="70" t="n"/>
      <c r="AU8" s="70" t="n"/>
      <c r="AV8" s="70" t="n"/>
      <c r="AW8" s="70" t="n"/>
      <c r="AX8" s="70" t="n"/>
      <c r="AY8" s="70" t="n"/>
    </row>
    <row customHeight="1" ht="15" r="9" s="24" spans="1:51">
      <c r="A9" s="70" t="n"/>
      <c r="B9" s="70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0" t="n"/>
      <c r="N9" s="70" t="n"/>
      <c r="O9" s="70" t="n"/>
      <c r="P9" s="70" t="n"/>
      <c r="Q9" s="70" t="n"/>
      <c r="R9" s="70" t="n"/>
      <c r="S9" s="70" t="n"/>
      <c r="T9" s="70" t="n"/>
      <c r="U9" s="70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70" t="n"/>
      <c r="AM9" s="70" t="n"/>
      <c r="AN9" s="70" t="n"/>
      <c r="AO9" s="70" t="n"/>
      <c r="AP9" s="70" t="n"/>
      <c r="AQ9" s="70" t="n"/>
      <c r="AR9" s="70" t="n"/>
      <c r="AS9" s="70" t="n"/>
      <c r="AT9" s="70" t="n"/>
      <c r="AU9" s="70" t="n"/>
      <c r="AV9" s="70" t="n"/>
      <c r="AW9" s="70" t="n"/>
      <c r="AX9" s="70" t="n"/>
      <c r="AY9" s="70" t="n"/>
    </row>
    <row customHeight="1" ht="15" r="10" s="24" spans="1:51">
      <c r="A10" s="70" t="n"/>
      <c r="B10" s="70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70" t="n"/>
      <c r="U10" s="70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70" t="n"/>
      <c r="AM10" s="70" t="n"/>
      <c r="AN10" s="70" t="n"/>
      <c r="AO10" s="70" t="n"/>
      <c r="AP10" s="70" t="n"/>
      <c r="AQ10" s="70" t="n"/>
      <c r="AR10" s="70" t="n"/>
      <c r="AS10" s="70" t="n"/>
      <c r="AT10" s="70" t="n"/>
      <c r="AU10" s="70" t="n"/>
      <c r="AV10" s="70" t="n"/>
      <c r="AW10" s="70" t="n"/>
      <c r="AX10" s="70" t="n"/>
      <c r="AY10" s="70" t="n"/>
    </row>
    <row customHeight="1" ht="15" r="11" s="24" spans="1:51">
      <c r="A11" s="70" t="n"/>
      <c r="B11" s="70" t="n"/>
      <c r="C11" s="70" t="n"/>
      <c r="D11" s="70" t="n"/>
      <c r="E11" s="70" t="n"/>
      <c r="F11" s="70" t="n"/>
      <c r="G11" s="70" t="n"/>
      <c r="H11" s="70" t="n"/>
      <c r="I11" s="70" t="n"/>
      <c r="J11" s="70" t="n"/>
      <c r="K11" s="70" t="n"/>
      <c r="L11" s="70" t="n"/>
      <c r="M11" s="70" t="n"/>
      <c r="N11" s="70" t="n"/>
      <c r="O11" s="70" t="n"/>
      <c r="P11" s="70" t="n"/>
      <c r="Q11" s="70" t="n"/>
      <c r="R11" s="70" t="n"/>
      <c r="S11" s="70" t="n"/>
      <c r="T11" s="70" t="n"/>
      <c r="U11" s="70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70" t="n"/>
      <c r="AM11" s="70" t="n"/>
      <c r="AN11" s="70" t="n"/>
      <c r="AO11" s="70" t="n"/>
      <c r="AP11" s="70" t="n"/>
      <c r="AQ11" s="70" t="n"/>
      <c r="AR11" s="70" t="n"/>
      <c r="AS11" s="70" t="n"/>
      <c r="AT11" s="70" t="n"/>
      <c r="AU11" s="70" t="n"/>
      <c r="AV11" s="70" t="n"/>
      <c r="AW11" s="70" t="n"/>
      <c r="AX11" s="70" t="n"/>
      <c r="AY11" s="70" t="n"/>
    </row>
    <row customHeight="1" ht="15" r="12" s="24" spans="1:51">
      <c r="A12" s="70" t="n"/>
      <c r="B12" s="70" t="n"/>
      <c r="C12" s="70" t="n"/>
      <c r="D12" s="70" t="n"/>
      <c r="E12" s="70" t="n"/>
      <c r="F12" s="70" t="n"/>
      <c r="G12" s="70" t="n"/>
      <c r="H12" s="70" t="n"/>
      <c r="I12" s="70" t="n"/>
      <c r="J12" s="70" t="n"/>
      <c r="K12" s="70" t="n"/>
      <c r="L12" s="70" t="n"/>
      <c r="M12" s="70" t="n"/>
      <c r="N12" s="70" t="n"/>
      <c r="O12" s="70" t="n"/>
      <c r="P12" s="70" t="n"/>
      <c r="Q12" s="70" t="n"/>
      <c r="R12" s="70" t="n"/>
      <c r="S12" s="70" t="n"/>
      <c r="T12" s="70" t="n"/>
      <c r="U12" s="70" t="n"/>
      <c r="V12" s="70" t="n"/>
      <c r="W12" s="70" t="n"/>
      <c r="X12" s="70" t="n"/>
      <c r="Y12" s="70" t="n"/>
      <c r="Z12" s="70" t="n"/>
      <c r="AA12" s="70" t="n"/>
      <c r="AB12" s="70" t="n"/>
      <c r="AC12" s="70" t="n"/>
      <c r="AD12" s="70" t="n"/>
      <c r="AE12" s="70" t="n"/>
      <c r="AF12" s="70" t="n"/>
      <c r="AG12" s="70" t="n"/>
      <c r="AH12" s="70" t="n"/>
      <c r="AI12" s="70" t="n"/>
      <c r="AJ12" s="70" t="n"/>
      <c r="AK12" s="70" t="n"/>
      <c r="AL12" s="70" t="n"/>
      <c r="AM12" s="70" t="n"/>
      <c r="AN12" s="70" t="n"/>
      <c r="AO12" s="70" t="n"/>
      <c r="AP12" s="70" t="n"/>
      <c r="AQ12" s="70" t="n"/>
      <c r="AR12" s="70" t="n"/>
      <c r="AS12" s="70" t="n"/>
      <c r="AT12" s="70" t="n"/>
      <c r="AU12" s="70" t="n"/>
      <c r="AV12" s="70" t="n"/>
      <c r="AW12" s="70" t="n"/>
      <c r="AX12" s="70" t="n"/>
      <c r="AY12" s="70" t="n"/>
    </row>
    <row customHeight="1" ht="15" r="13" s="24" spans="1:51">
      <c r="A13" s="70" t="n"/>
      <c r="B13" s="70" t="n"/>
      <c r="C13" s="70" t="n"/>
      <c r="D13" s="70" t="n"/>
      <c r="E13" s="70" t="n"/>
      <c r="F13" s="70" t="n"/>
      <c r="G13" s="70" t="n"/>
      <c r="H13" s="70" t="n"/>
      <c r="I13" s="70" t="n"/>
      <c r="J13" s="70" t="n"/>
      <c r="K13" s="70" t="n"/>
      <c r="L13" s="70" t="n"/>
      <c r="M13" s="70" t="n"/>
      <c r="N13" s="70" t="n"/>
      <c r="O13" s="70" t="n"/>
      <c r="P13" s="70" t="n"/>
      <c r="Q13" s="70" t="n"/>
      <c r="R13" s="70" t="n"/>
      <c r="S13" s="70" t="n"/>
      <c r="T13" s="70" t="n"/>
      <c r="U13" s="70" t="n"/>
      <c r="V13" s="70" t="n"/>
      <c r="W13" s="70" t="n"/>
      <c r="X13" s="70" t="n"/>
      <c r="Y13" s="70" t="n"/>
      <c r="Z13" s="70" t="n"/>
      <c r="AA13" s="70" t="n"/>
      <c r="AB13" s="70" t="n"/>
      <c r="AC13" s="70" t="n"/>
      <c r="AD13" s="70" t="n"/>
      <c r="AE13" s="70" t="n"/>
      <c r="AF13" s="70" t="n"/>
      <c r="AG13" s="70" t="n"/>
      <c r="AH13" s="70" t="n"/>
      <c r="AI13" s="70" t="n"/>
      <c r="AJ13" s="70" t="n"/>
      <c r="AK13" s="70" t="n"/>
      <c r="AL13" s="70" t="n"/>
      <c r="AM13" s="70" t="n"/>
      <c r="AN13" s="70" t="n"/>
      <c r="AO13" s="70" t="n"/>
      <c r="AP13" s="70" t="n"/>
      <c r="AQ13" s="70" t="n"/>
      <c r="AR13" s="70" t="n"/>
      <c r="AS13" s="70" t="n"/>
      <c r="AT13" s="70" t="n"/>
      <c r="AU13" s="70" t="n"/>
      <c r="AV13" s="70" t="n"/>
      <c r="AW13" s="70" t="n"/>
      <c r="AX13" s="70" t="n"/>
      <c r="AY13" s="70" t="n"/>
    </row>
    <row customHeight="1" ht="15" r="14" s="24" spans="1:51">
      <c r="A14" s="70" t="n"/>
      <c r="B14" s="70" t="n"/>
      <c r="C14" s="70" t="n"/>
      <c r="D14" s="70" t="n"/>
      <c r="E14" s="70" t="n"/>
      <c r="F14" s="70" t="n"/>
      <c r="G14" s="70" t="n"/>
      <c r="H14" s="70" t="n"/>
      <c r="I14" s="70" t="n"/>
      <c r="J14" s="70" t="n"/>
      <c r="K14" s="70" t="n"/>
      <c r="L14" s="70" t="n"/>
      <c r="M14" s="70" t="n"/>
      <c r="N14" s="70" t="n"/>
      <c r="O14" s="70" t="n"/>
      <c r="P14" s="70" t="n"/>
      <c r="Q14" s="70" t="n"/>
      <c r="R14" s="70" t="n"/>
      <c r="S14" s="70" t="n"/>
      <c r="T14" s="70" t="n"/>
      <c r="U14" s="70" t="n"/>
      <c r="V14" s="70" t="n"/>
      <c r="W14" s="70" t="n"/>
      <c r="X14" s="70" t="n"/>
      <c r="Y14" s="70" t="n"/>
      <c r="Z14" s="70" t="n"/>
      <c r="AA14" s="70" t="n"/>
      <c r="AB14" s="70" t="n"/>
      <c r="AC14" s="70" t="n"/>
      <c r="AD14" s="70" t="n"/>
      <c r="AE14" s="70" t="n"/>
      <c r="AF14" s="70" t="n"/>
      <c r="AG14" s="70" t="n"/>
      <c r="AH14" s="70" t="n"/>
      <c r="AI14" s="70" t="n"/>
      <c r="AJ14" s="70" t="n"/>
      <c r="AK14" s="70" t="n"/>
      <c r="AL14" s="70" t="n"/>
      <c r="AM14" s="70" t="n"/>
      <c r="AN14" s="70" t="n"/>
      <c r="AO14" s="70" t="n"/>
      <c r="AP14" s="70" t="n"/>
      <c r="AQ14" s="70" t="n"/>
      <c r="AR14" s="70" t="n"/>
      <c r="AS14" s="70" t="n"/>
      <c r="AT14" s="70" t="n"/>
      <c r="AU14" s="70" t="n"/>
      <c r="AV14" s="70" t="n"/>
      <c r="AW14" s="70" t="n"/>
      <c r="AX14" s="70" t="n"/>
      <c r="AY14" s="70" t="n"/>
    </row>
    <row customHeight="1" ht="15" r="15" s="24" spans="1:51">
      <c r="A15" s="70" t="n"/>
      <c r="B15" s="70" t="n"/>
      <c r="C15" s="70" t="n"/>
      <c r="D15" s="70" t="n"/>
      <c r="E15" s="70" t="n"/>
      <c r="F15" s="70" t="n"/>
      <c r="G15" s="70" t="n"/>
      <c r="H15" s="70" t="n"/>
      <c r="I15" s="70" t="n"/>
      <c r="J15" s="70" t="n"/>
      <c r="K15" s="70" t="n"/>
      <c r="L15" s="70" t="n"/>
      <c r="M15" s="70" t="n"/>
      <c r="N15" s="70" t="n"/>
      <c r="O15" s="70" t="n"/>
      <c r="P15" s="70" t="n"/>
      <c r="Q15" s="70" t="n"/>
      <c r="R15" s="70" t="n"/>
      <c r="S15" s="70" t="n"/>
      <c r="T15" s="70" t="n"/>
      <c r="U15" s="70" t="n"/>
      <c r="V15" s="70" t="n"/>
      <c r="W15" s="70" t="n"/>
      <c r="X15" s="70" t="n"/>
      <c r="Y15" s="70" t="n"/>
      <c r="Z15" s="70" t="n"/>
      <c r="AA15" s="70" t="n"/>
      <c r="AB15" s="70" t="n"/>
      <c r="AC15" s="70" t="n"/>
      <c r="AD15" s="70" t="n"/>
      <c r="AE15" s="70" t="n"/>
      <c r="AF15" s="70" t="n"/>
      <c r="AG15" s="70" t="n"/>
      <c r="AH15" s="70" t="n"/>
      <c r="AI15" s="70" t="n"/>
      <c r="AJ15" s="70" t="n"/>
      <c r="AK15" s="70" t="n"/>
      <c r="AL15" s="70" t="n"/>
      <c r="AM15" s="70" t="n"/>
      <c r="AN15" s="70" t="n"/>
      <c r="AO15" s="70" t="n"/>
      <c r="AP15" s="70" t="n"/>
      <c r="AQ15" s="70" t="n"/>
      <c r="AR15" s="70" t="n"/>
      <c r="AS15" s="70" t="n"/>
      <c r="AT15" s="70" t="n"/>
      <c r="AU15" s="70" t="n"/>
      <c r="AV15" s="70" t="n"/>
      <c r="AW15" s="70" t="n"/>
      <c r="AX15" s="70" t="n"/>
      <c r="AY15" s="70" t="n"/>
    </row>
    <row customHeight="1" ht="15" r="16" s="24" spans="1:51">
      <c r="A16" s="70" t="n"/>
      <c r="B16" s="70" t="n"/>
      <c r="C16" s="70" t="n"/>
      <c r="D16" s="70" t="n"/>
      <c r="E16" s="70" t="n"/>
      <c r="F16" s="70" t="n"/>
      <c r="G16" s="70" t="n"/>
      <c r="H16" s="70" t="n"/>
      <c r="I16" s="70" t="n"/>
      <c r="J16" s="70" t="n"/>
      <c r="K16" s="70" t="n"/>
      <c r="L16" s="70" t="n"/>
      <c r="M16" s="70" t="n"/>
      <c r="N16" s="70" t="n"/>
      <c r="O16" s="70" t="n"/>
      <c r="P16" s="70" t="n"/>
      <c r="Q16" s="70" t="n"/>
      <c r="R16" s="70" t="n"/>
      <c r="S16" s="70" t="n"/>
      <c r="T16" s="70" t="n"/>
      <c r="U16" s="70" t="n"/>
      <c r="V16" s="70" t="n"/>
      <c r="W16" s="70" t="n"/>
      <c r="X16" s="70" t="n"/>
      <c r="Y16" s="70" t="n"/>
      <c r="Z16" s="70" t="n"/>
      <c r="AA16" s="70" t="n"/>
      <c r="AB16" s="70" t="n"/>
      <c r="AC16" s="70" t="n"/>
      <c r="AD16" s="70" t="n"/>
      <c r="AE16" s="70" t="n"/>
      <c r="AF16" s="70" t="n"/>
      <c r="AG16" s="70" t="n"/>
      <c r="AH16" s="70" t="n"/>
      <c r="AI16" s="70" t="n"/>
      <c r="AJ16" s="70" t="n"/>
      <c r="AK16" s="70" t="n"/>
      <c r="AL16" s="70" t="n"/>
      <c r="AM16" s="70" t="n"/>
      <c r="AN16" s="70" t="n"/>
      <c r="AO16" s="70" t="n"/>
      <c r="AP16" s="70" t="n"/>
      <c r="AQ16" s="70" t="n"/>
      <c r="AR16" s="70" t="n"/>
      <c r="AS16" s="70" t="n"/>
      <c r="AT16" s="70" t="n"/>
      <c r="AU16" s="70" t="n"/>
      <c r="AV16" s="70" t="n"/>
      <c r="AW16" s="70" t="n"/>
      <c r="AX16" s="70" t="n"/>
      <c r="AY16" s="70" t="n"/>
    </row>
    <row customHeight="1" ht="15" r="17" s="24" spans="1:51">
      <c r="A17" s="70" t="n"/>
      <c r="B17" s="70" t="n"/>
      <c r="C17" s="70" t="n"/>
      <c r="D17" s="70" t="n"/>
      <c r="E17" s="70" t="n"/>
      <c r="F17" s="70" t="n"/>
      <c r="G17" s="70" t="n"/>
      <c r="H17" s="70" t="n"/>
      <c r="I17" s="70" t="n"/>
      <c r="J17" s="70" t="n"/>
      <c r="K17" s="70" t="n"/>
      <c r="L17" s="70" t="n"/>
      <c r="M17" s="70" t="n"/>
      <c r="N17" s="70" t="n"/>
      <c r="O17" s="70" t="n"/>
      <c r="P17" s="70" t="n"/>
      <c r="Q17" s="70" t="n"/>
      <c r="R17" s="70" t="n"/>
      <c r="S17" s="70" t="n"/>
      <c r="T17" s="70" t="n"/>
      <c r="U17" s="70" t="n"/>
      <c r="V17" s="70" t="n"/>
      <c r="W17" s="70" t="n"/>
      <c r="X17" s="70" t="n"/>
      <c r="Y17" s="70" t="n"/>
      <c r="Z17" s="70" t="n"/>
      <c r="AA17" s="70" t="n"/>
      <c r="AB17" s="70" t="n"/>
      <c r="AC17" s="70" t="n"/>
      <c r="AD17" s="70" t="n"/>
      <c r="AE17" s="70" t="n"/>
      <c r="AF17" s="70" t="n"/>
      <c r="AG17" s="70" t="n"/>
      <c r="AH17" s="70" t="n"/>
      <c r="AI17" s="70" t="n"/>
      <c r="AJ17" s="70" t="n"/>
      <c r="AK17" s="70" t="n"/>
      <c r="AL17" s="70" t="n"/>
      <c r="AM17" s="70" t="n"/>
      <c r="AN17" s="70" t="n"/>
      <c r="AO17" s="70" t="n"/>
      <c r="AP17" s="70" t="n"/>
      <c r="AQ17" s="70" t="n"/>
      <c r="AR17" s="70" t="n"/>
      <c r="AS17" s="70" t="n"/>
      <c r="AT17" s="70" t="n"/>
      <c r="AU17" s="70" t="n"/>
      <c r="AV17" s="70" t="n"/>
      <c r="AW17" s="70" t="n"/>
      <c r="AX17" s="70" t="n"/>
      <c r="AY17" s="70" t="n"/>
    </row>
    <row customHeight="1" ht="15" r="18" s="24" spans="1:51">
      <c r="A18" s="70" t="n"/>
      <c r="B18" s="70" t="n"/>
      <c r="C18" s="70" t="n"/>
      <c r="D18" s="70" t="n"/>
      <c r="E18" s="70" t="n"/>
      <c r="F18" s="70" t="n"/>
      <c r="G18" s="70" t="n"/>
      <c r="H18" s="70" t="n"/>
      <c r="I18" s="70" t="n"/>
      <c r="J18" s="70" t="n"/>
      <c r="K18" s="70" t="n"/>
      <c r="L18" s="70" t="n"/>
      <c r="M18" s="70" t="n"/>
      <c r="N18" s="70" t="n"/>
      <c r="O18" s="70" t="n"/>
      <c r="P18" s="70" t="n"/>
      <c r="Q18" s="70" t="n"/>
      <c r="R18" s="70" t="n"/>
      <c r="S18" s="70" t="n"/>
      <c r="T18" s="70" t="n"/>
      <c r="U18" s="70" t="n"/>
      <c r="V18" s="70" t="n"/>
      <c r="W18" s="70" t="n"/>
      <c r="X18" s="70" t="n"/>
      <c r="Y18" s="70" t="n"/>
      <c r="Z18" s="70" t="n"/>
      <c r="AA18" s="70" t="n"/>
      <c r="AB18" s="70" t="n"/>
      <c r="AC18" s="70" t="n"/>
      <c r="AD18" s="70" t="n"/>
      <c r="AE18" s="70" t="n"/>
      <c r="AF18" s="70" t="n"/>
      <c r="AG18" s="70" t="n"/>
      <c r="AH18" s="70" t="n"/>
      <c r="AI18" s="70" t="n"/>
      <c r="AJ18" s="70" t="n"/>
      <c r="AK18" s="70" t="n"/>
      <c r="AL18" s="70" t="n"/>
      <c r="AM18" s="70" t="n"/>
      <c r="AN18" s="70" t="n"/>
      <c r="AO18" s="70" t="n"/>
      <c r="AP18" s="70" t="n"/>
      <c r="AQ18" s="70" t="n"/>
      <c r="AR18" s="70" t="n"/>
      <c r="AS18" s="70" t="n"/>
      <c r="AT18" s="70" t="n"/>
      <c r="AU18" s="70" t="n"/>
      <c r="AV18" s="70" t="n"/>
      <c r="AW18" s="70" t="n"/>
      <c r="AX18" s="70" t="n"/>
      <c r="AY18" s="70" t="n"/>
    </row>
    <row customHeight="1" ht="15" r="19" s="24" spans="1:51">
      <c r="A19" s="70" t="n"/>
      <c r="B19" s="70" t="n"/>
      <c r="C19" s="70" t="n"/>
      <c r="D19" s="70" t="n"/>
      <c r="E19" s="70" t="n"/>
      <c r="F19" s="70" t="n"/>
      <c r="G19" s="70" t="n"/>
      <c r="H19" s="70" t="n"/>
      <c r="I19" s="70" t="n"/>
      <c r="J19" s="70" t="n"/>
      <c r="K19" s="70" t="n"/>
      <c r="L19" s="70" t="n"/>
      <c r="M19" s="70" t="n"/>
      <c r="N19" s="70" t="n"/>
      <c r="O19" s="70" t="n"/>
      <c r="P19" s="70" t="n"/>
      <c r="Q19" s="70" t="n"/>
      <c r="R19" s="70" t="n"/>
      <c r="S19" s="70" t="n"/>
      <c r="T19" s="70" t="n"/>
      <c r="U19" s="70" t="n"/>
      <c r="V19" s="70" t="n"/>
      <c r="W19" s="70" t="n"/>
      <c r="X19" s="70" t="n"/>
      <c r="Y19" s="70" t="n"/>
      <c r="Z19" s="70" t="n"/>
      <c r="AA19" s="70" t="n"/>
      <c r="AB19" s="70" t="n"/>
      <c r="AC19" s="70" t="n"/>
      <c r="AD19" s="70" t="n"/>
      <c r="AE19" s="70" t="n"/>
      <c r="AF19" s="70" t="n"/>
      <c r="AG19" s="70" t="n"/>
      <c r="AH19" s="70" t="n"/>
      <c r="AI19" s="70" t="n"/>
      <c r="AJ19" s="70" t="n"/>
      <c r="AK19" s="70" t="n"/>
      <c r="AL19" s="70" t="n"/>
      <c r="AM19" s="70" t="n"/>
      <c r="AN19" s="70" t="n"/>
      <c r="AO19" s="70" t="n"/>
      <c r="AP19" s="70" t="n"/>
      <c r="AQ19" s="70" t="n"/>
      <c r="AR19" s="70" t="n"/>
      <c r="AS19" s="70" t="n"/>
      <c r="AT19" s="70" t="n"/>
      <c r="AU19" s="70" t="n"/>
      <c r="AV19" s="70" t="n"/>
      <c r="AW19" s="70" t="n"/>
      <c r="AX19" s="70" t="n"/>
      <c r="AY19" s="70" t="n"/>
    </row>
    <row customHeight="1" ht="15" r="20" s="24" spans="1:51">
      <c r="A20" s="70" t="n"/>
      <c r="B20" s="70" t="n"/>
      <c r="C20" s="70" t="n"/>
      <c r="D20" s="70" t="n"/>
      <c r="E20" s="70" t="n"/>
      <c r="F20" s="70" t="n"/>
      <c r="G20" s="70" t="n"/>
      <c r="H20" s="70" t="n"/>
      <c r="I20" s="70" t="n"/>
      <c r="J20" s="70" t="n"/>
      <c r="K20" s="70" t="n"/>
      <c r="L20" s="70" t="n"/>
      <c r="M20" s="70" t="n"/>
      <c r="N20" s="70" t="n"/>
      <c r="O20" s="70" t="n"/>
      <c r="P20" s="70" t="n"/>
      <c r="Q20" s="70" t="n"/>
      <c r="R20" s="70" t="n"/>
      <c r="S20" s="70" t="n"/>
      <c r="T20" s="70" t="n"/>
      <c r="U20" s="70" t="n"/>
      <c r="V20" s="70" t="n"/>
      <c r="W20" s="70" t="n"/>
      <c r="X20" s="70" t="n"/>
      <c r="Y20" s="70" t="n"/>
      <c r="Z20" s="70" t="n"/>
      <c r="AA20" s="70" t="n"/>
      <c r="AB20" s="70" t="n"/>
      <c r="AC20" s="70" t="n"/>
      <c r="AD20" s="70" t="n"/>
      <c r="AE20" s="70" t="n"/>
      <c r="AF20" s="70" t="n"/>
      <c r="AG20" s="70" t="n"/>
      <c r="AH20" s="70" t="n"/>
      <c r="AI20" s="70" t="n"/>
      <c r="AJ20" s="70" t="n"/>
      <c r="AK20" s="70" t="n"/>
      <c r="AL20" s="70" t="n"/>
      <c r="AM20" s="70" t="n"/>
      <c r="AN20" s="70" t="n"/>
      <c r="AO20" s="70" t="n"/>
      <c r="AP20" s="70" t="n"/>
      <c r="AQ20" s="70" t="n"/>
      <c r="AR20" s="70" t="n"/>
      <c r="AS20" s="70" t="n"/>
      <c r="AT20" s="70" t="n"/>
      <c r="AU20" s="70" t="n"/>
      <c r="AV20" s="70" t="n"/>
      <c r="AW20" s="70" t="n"/>
      <c r="AX20" s="70" t="n"/>
      <c r="AY20" s="70" t="n"/>
    </row>
    <row customHeight="1" ht="15" r="21" s="24" spans="1:51">
      <c r="A21" s="70" t="n"/>
      <c r="B21" s="70" t="n"/>
      <c r="C21" s="70" t="n"/>
      <c r="D21" s="70" t="n"/>
      <c r="E21" s="70" t="n"/>
      <c r="F21" s="70" t="n"/>
      <c r="G21" s="70" t="n"/>
      <c r="H21" s="70" t="n"/>
      <c r="I21" s="70" t="n"/>
      <c r="J21" s="70" t="n"/>
      <c r="K21" s="70" t="n"/>
      <c r="L21" s="70" t="n"/>
      <c r="M21" s="70" t="n"/>
      <c r="N21" s="70" t="n"/>
      <c r="O21" s="70" t="n"/>
      <c r="P21" s="70" t="n"/>
      <c r="Q21" s="70" t="n"/>
      <c r="R21" s="70" t="n"/>
      <c r="S21" s="70" t="n"/>
      <c r="T21" s="70" t="n"/>
      <c r="U21" s="70" t="n"/>
      <c r="V21" s="70" t="n"/>
      <c r="W21" s="70" t="n"/>
      <c r="X21" s="70" t="n"/>
      <c r="Y21" s="70" t="n"/>
      <c r="Z21" s="70" t="n"/>
      <c r="AA21" s="70" t="n"/>
      <c r="AB21" s="70" t="n"/>
      <c r="AC21" s="70" t="n"/>
      <c r="AD21" s="70" t="n"/>
      <c r="AE21" s="70" t="n"/>
      <c r="AF21" s="70" t="n"/>
      <c r="AG21" s="70" t="n"/>
      <c r="AH21" s="70" t="n"/>
      <c r="AI21" s="70" t="n"/>
      <c r="AJ21" s="70" t="n"/>
      <c r="AK21" s="70" t="n"/>
      <c r="AL21" s="70" t="n"/>
      <c r="AM21" s="70" t="n"/>
      <c r="AN21" s="70" t="n"/>
      <c r="AO21" s="70" t="n"/>
      <c r="AP21" s="70" t="n"/>
      <c r="AQ21" s="70" t="n"/>
      <c r="AR21" s="70" t="n"/>
      <c r="AS21" s="70" t="n"/>
      <c r="AT21" s="70" t="n"/>
      <c r="AU21" s="70" t="n"/>
      <c r="AV21" s="70" t="n"/>
      <c r="AW21" s="70" t="n"/>
      <c r="AX21" s="70" t="n"/>
      <c r="AY21" s="70" t="n"/>
    </row>
    <row customHeight="1" ht="15" r="22" s="24" spans="1:51">
      <c r="A22" s="70" t="n"/>
      <c r="B22" s="70" t="n"/>
      <c r="C22" s="70" t="n"/>
      <c r="D22" s="70" t="n"/>
      <c r="E22" s="70" t="n"/>
      <c r="F22" s="70" t="n"/>
      <c r="G22" s="70" t="n"/>
      <c r="H22" s="70" t="n"/>
      <c r="I22" s="70" t="n"/>
      <c r="J22" s="70" t="n"/>
      <c r="K22" s="70" t="n"/>
      <c r="L22" s="70" t="n"/>
      <c r="M22" s="70" t="n"/>
      <c r="N22" s="70" t="n"/>
      <c r="O22" s="70" t="n"/>
      <c r="P22" s="70" t="n"/>
      <c r="Q22" s="70" t="n"/>
      <c r="R22" s="70" t="n"/>
      <c r="S22" s="70" t="n"/>
      <c r="T22" s="70" t="n"/>
      <c r="U22" s="70" t="n"/>
      <c r="V22" s="70" t="n"/>
      <c r="W22" s="70" t="n"/>
      <c r="X22" s="70" t="n"/>
      <c r="Y22" s="70" t="n"/>
      <c r="Z22" s="70" t="n"/>
      <c r="AA22" s="70" t="n"/>
      <c r="AB22" s="70" t="n"/>
      <c r="AC22" s="70" t="n"/>
      <c r="AD22" s="70" t="n"/>
      <c r="AE22" s="70" t="n"/>
      <c r="AF22" s="70" t="n"/>
      <c r="AG22" s="70" t="n"/>
      <c r="AH22" s="70" t="n"/>
      <c r="AI22" s="70" t="n"/>
      <c r="AJ22" s="70" t="n"/>
      <c r="AK22" s="70" t="n"/>
      <c r="AL22" s="70" t="n"/>
      <c r="AM22" s="70" t="n"/>
      <c r="AN22" s="70" t="n"/>
      <c r="AO22" s="70" t="n"/>
      <c r="AP22" s="70" t="n"/>
      <c r="AQ22" s="70" t="n"/>
      <c r="AR22" s="70" t="n"/>
      <c r="AS22" s="70" t="n"/>
      <c r="AT22" s="70" t="n"/>
      <c r="AU22" s="70" t="n"/>
      <c r="AV22" s="70" t="n"/>
      <c r="AW22" s="70" t="n"/>
      <c r="AX22" s="70" t="n"/>
      <c r="AY22" s="70" t="n"/>
    </row>
    <row customHeight="1" ht="15" r="23" s="24" spans="1:51">
      <c r="A23" s="70" t="n"/>
      <c r="B23" s="70" t="n"/>
      <c r="C23" s="70" t="n"/>
      <c r="D23" s="70" t="n"/>
      <c r="E23" s="70" t="n"/>
      <c r="F23" s="70" t="n"/>
      <c r="G23" s="70" t="n"/>
      <c r="H23" s="70" t="n"/>
      <c r="I23" s="70" t="n"/>
      <c r="J23" s="70" t="n"/>
      <c r="K23" s="70" t="n"/>
      <c r="L23" s="70" t="n"/>
      <c r="M23" s="70" t="n"/>
      <c r="N23" s="70" t="n"/>
      <c r="O23" s="70" t="n"/>
      <c r="P23" s="70" t="n"/>
      <c r="Q23" s="70" t="n"/>
      <c r="R23" s="70" t="n"/>
      <c r="S23" s="70" t="n"/>
      <c r="T23" s="70" t="n"/>
      <c r="U23" s="70" t="n"/>
      <c r="V23" s="70" t="n"/>
      <c r="W23" s="70" t="n"/>
      <c r="X23" s="70" t="n"/>
      <c r="Y23" s="70" t="n"/>
      <c r="Z23" s="70" t="n"/>
      <c r="AA23" s="70" t="n"/>
      <c r="AB23" s="70" t="n"/>
      <c r="AC23" s="70" t="n"/>
      <c r="AD23" s="70" t="n"/>
      <c r="AE23" s="70" t="n"/>
      <c r="AF23" s="70" t="n"/>
      <c r="AG23" s="70" t="n"/>
      <c r="AH23" s="70" t="n"/>
      <c r="AI23" s="70" t="n"/>
      <c r="AJ23" s="70" t="n"/>
      <c r="AK23" s="70" t="n"/>
      <c r="AL23" s="70" t="n"/>
      <c r="AM23" s="70" t="n"/>
      <c r="AN23" s="70" t="n"/>
      <c r="AO23" s="70" t="n"/>
      <c r="AP23" s="70" t="n"/>
      <c r="AQ23" s="70" t="n"/>
      <c r="AR23" s="70" t="n"/>
      <c r="AS23" s="70" t="n"/>
      <c r="AT23" s="70" t="n"/>
      <c r="AU23" s="70" t="n"/>
      <c r="AV23" s="70" t="n"/>
      <c r="AW23" s="70" t="n"/>
      <c r="AX23" s="70" t="n"/>
      <c r="AY23" s="70" t="n"/>
    </row>
    <row customHeight="1" ht="15" r="24" s="24" spans="1:51">
      <c r="A24" s="70" t="n"/>
      <c r="B24" s="70" t="n"/>
      <c r="C24" s="70" t="n"/>
      <c r="D24" s="70" t="n"/>
      <c r="E24" s="70" t="n"/>
      <c r="F24" s="70" t="n"/>
      <c r="G24" s="70" t="n"/>
      <c r="H24" s="70" t="n"/>
      <c r="I24" s="70" t="n"/>
      <c r="J24" s="70" t="n"/>
      <c r="K24" s="70" t="n"/>
      <c r="L24" s="70" t="n"/>
      <c r="M24" s="70" t="n"/>
      <c r="N24" s="70" t="n"/>
      <c r="O24" s="70" t="n"/>
      <c r="P24" s="70" t="n"/>
      <c r="Q24" s="70" t="n"/>
      <c r="R24" s="70" t="n"/>
      <c r="S24" s="70" t="n"/>
      <c r="T24" s="70" t="n"/>
      <c r="U24" s="70" t="n"/>
      <c r="V24" s="70" t="n"/>
      <c r="W24" s="70" t="n"/>
      <c r="X24" s="70" t="n"/>
      <c r="Y24" s="70" t="n"/>
      <c r="Z24" s="70" t="n"/>
      <c r="AA24" s="70" t="n"/>
      <c r="AB24" s="70" t="n"/>
      <c r="AC24" s="70" t="n"/>
      <c r="AD24" s="70" t="n"/>
      <c r="AE24" s="70" t="n"/>
      <c r="AF24" s="70" t="n"/>
      <c r="AG24" s="70" t="n"/>
      <c r="AH24" s="70" t="n"/>
      <c r="AI24" s="70" t="n"/>
      <c r="AJ24" s="70" t="n"/>
      <c r="AK24" s="70" t="n"/>
      <c r="AL24" s="70" t="n"/>
      <c r="AM24" s="70" t="n"/>
      <c r="AN24" s="70" t="n"/>
      <c r="AO24" s="70" t="n"/>
      <c r="AP24" s="70" t="n"/>
      <c r="AQ24" s="70" t="n"/>
      <c r="AR24" s="70" t="n"/>
      <c r="AS24" s="70" t="n"/>
      <c r="AT24" s="70" t="n"/>
      <c r="AU24" s="70" t="n"/>
      <c r="AV24" s="70" t="n"/>
      <c r="AW24" s="70" t="n"/>
      <c r="AX24" s="70" t="n"/>
      <c r="AY24" s="70" t="n"/>
    </row>
    <row customHeight="1" ht="15" r="25" s="24" spans="1:51">
      <c r="A25" s="70" t="n"/>
      <c r="B25" s="70" t="n"/>
      <c r="C25" s="70" t="n"/>
      <c r="D25" s="70" t="n"/>
      <c r="E25" s="70" t="n"/>
      <c r="F25" s="70" t="n"/>
      <c r="G25" s="70" t="n"/>
      <c r="H25" s="70" t="n"/>
      <c r="I25" s="70" t="n"/>
      <c r="J25" s="70" t="n"/>
      <c r="K25" s="70" t="n"/>
      <c r="L25" s="70" t="n"/>
      <c r="M25" s="70" t="n"/>
      <c r="N25" s="70" t="n"/>
      <c r="O25" s="70" t="n"/>
      <c r="P25" s="70" t="n"/>
      <c r="Q25" s="70" t="n"/>
      <c r="R25" s="70" t="n"/>
      <c r="S25" s="70" t="n"/>
      <c r="T25" s="70" t="n"/>
      <c r="U25" s="70" t="n"/>
      <c r="V25" s="70" t="n"/>
      <c r="W25" s="70" t="n"/>
      <c r="X25" s="70" t="n"/>
      <c r="Y25" s="70" t="n"/>
      <c r="Z25" s="70" t="n"/>
      <c r="AA25" s="70" t="n"/>
      <c r="AB25" s="70" t="n"/>
      <c r="AC25" s="70" t="n"/>
      <c r="AD25" s="70" t="n"/>
      <c r="AE25" s="70" t="n"/>
      <c r="AF25" s="70" t="n"/>
      <c r="AG25" s="70" t="n"/>
      <c r="AH25" s="70" t="n"/>
      <c r="AI25" s="70" t="n"/>
      <c r="AJ25" s="70" t="n"/>
      <c r="AK25" s="70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70" t="n"/>
      <c r="AW25" s="70" t="n"/>
      <c r="AX25" s="70" t="n"/>
      <c r="AY25" s="70" t="n"/>
    </row>
    <row customHeight="1" ht="15" r="26" s="24" spans="1:51">
      <c r="A26" s="72" t="s">
        <v>1</v>
      </c>
      <c r="B26" s="247" t="s">
        <v>23</v>
      </c>
      <c r="AO26" s="247" t="s">
        <v>23</v>
      </c>
    </row>
    <row customHeight="1" ht="15" r="27" s="24" spans="1:51">
      <c r="A27" s="70" t="s">
        <v>24</v>
      </c>
      <c r="B27" s="73" t="n">
        <v>43221</v>
      </c>
      <c r="C27" s="73" t="n">
        <v>43222</v>
      </c>
      <c r="D27" s="73" t="n">
        <v>43223</v>
      </c>
      <c r="E27" s="73" t="n">
        <v>43224</v>
      </c>
      <c r="F27" s="73" t="n">
        <v>43225</v>
      </c>
      <c r="G27" s="73" t="n">
        <v>43226</v>
      </c>
      <c r="H27" s="73" t="n">
        <v>43227</v>
      </c>
      <c r="I27" s="73" t="n">
        <v>43228</v>
      </c>
      <c r="J27" s="73" t="n">
        <v>43229</v>
      </c>
      <c r="K27" s="73" t="n">
        <v>43230</v>
      </c>
      <c r="L27" s="73" t="n">
        <v>43231</v>
      </c>
      <c r="M27" s="73" t="n">
        <v>43232</v>
      </c>
      <c r="N27" s="73" t="n">
        <v>43233</v>
      </c>
      <c r="O27" s="73" t="n">
        <v>43234</v>
      </c>
      <c r="P27" s="73" t="n">
        <v>43235</v>
      </c>
      <c r="Q27" s="73" t="n">
        <v>43236</v>
      </c>
      <c r="R27" s="73" t="n">
        <v>43237</v>
      </c>
      <c r="S27" s="73" t="n">
        <v>43238</v>
      </c>
      <c r="T27" s="73" t="n">
        <v>43239</v>
      </c>
      <c r="U27" s="73" t="n">
        <v>43240</v>
      </c>
      <c r="V27" s="73" t="n">
        <v>43241</v>
      </c>
      <c r="W27" s="73" t="n">
        <v>43242</v>
      </c>
      <c r="X27" s="73" t="n">
        <v>43243</v>
      </c>
      <c r="Y27" s="73" t="n">
        <v>43244</v>
      </c>
      <c r="Z27" s="73" t="n">
        <v>43245</v>
      </c>
      <c r="AA27" s="73" t="n">
        <v>43246</v>
      </c>
      <c r="AB27" s="73" t="n">
        <v>43247</v>
      </c>
      <c r="AC27" s="73" t="n">
        <v>43248</v>
      </c>
      <c r="AD27" s="73" t="n">
        <v>43249</v>
      </c>
      <c r="AE27" s="73" t="n">
        <v>43250</v>
      </c>
      <c r="AF27" s="73" t="n">
        <v>43251</v>
      </c>
      <c r="AG27" s="77" t="n"/>
      <c r="AH27" s="77" t="n"/>
      <c r="AI27" s="70" t="n"/>
      <c r="AJ27" s="70" t="n"/>
      <c r="AK27" s="70" t="n"/>
      <c r="AL27" s="70" t="n"/>
      <c r="AM27" s="70" t="n"/>
      <c r="AN27" s="70" t="n"/>
      <c r="AO27" s="70" t="n"/>
      <c r="AP27" s="70" t="n"/>
      <c r="AQ27" s="70" t="n"/>
      <c r="AR27" s="70" t="n"/>
      <c r="AS27" s="70" t="n"/>
      <c r="AT27" s="70" t="n"/>
      <c r="AU27" s="70" t="n"/>
      <c r="AV27" s="70" t="n"/>
      <c r="AW27" s="70" t="n"/>
      <c r="AX27" s="70" t="n"/>
      <c r="AY27" s="70" t="n"/>
    </row>
    <row customHeight="1" ht="15" r="28" s="24" spans="1:51">
      <c r="A28" s="7" t="s">
        <v>8</v>
      </c>
      <c r="B28" s="76" t="n">
        <v>0.6273584905660378</v>
      </c>
      <c r="C28" s="76" t="n">
        <v>0.6273584905660378</v>
      </c>
      <c r="D28" s="76" t="n">
        <v>0.6273584905660378</v>
      </c>
      <c r="E28" s="76" t="n">
        <v>0.6273584905660378</v>
      </c>
      <c r="F28" s="76" t="n">
        <v>0.6273584905660378</v>
      </c>
      <c r="G28" s="76" t="n">
        <v>0.6273584905660378</v>
      </c>
      <c r="H28" s="76" t="n">
        <v>0.6359447004608295</v>
      </c>
      <c r="I28" s="76" t="n"/>
      <c r="J28" s="76" t="n"/>
      <c r="K28" s="76" t="n"/>
      <c r="L28" s="76" t="n"/>
      <c r="M28" s="76" t="n"/>
      <c r="N28" s="76" t="n"/>
      <c r="O28" s="76" t="n"/>
      <c r="P28" s="76" t="n"/>
      <c r="Q28" s="76" t="n"/>
      <c r="R28" s="76" t="n"/>
      <c r="S28" s="76" t="n"/>
      <c r="T28" s="76" t="n"/>
      <c r="U28" s="76" t="n"/>
      <c r="V28" s="76" t="n"/>
      <c r="W28" s="76" t="n"/>
      <c r="X28" s="76" t="n"/>
      <c r="Y28" s="76" t="n"/>
      <c r="Z28" s="76" t="n"/>
      <c r="AA28" s="76" t="n"/>
      <c r="AB28" s="76" t="n"/>
      <c r="AC28" s="76" t="n"/>
      <c r="AD28" s="76" t="n"/>
      <c r="AE28" s="76" t="n"/>
      <c r="AF28" s="76" t="n"/>
      <c r="AG28" s="76" t="n"/>
      <c r="AH28" s="74" t="n"/>
      <c r="AI28" s="74" t="n"/>
      <c r="AJ28" s="74" t="n"/>
      <c r="AK28" s="74" t="n"/>
      <c r="AL28" s="74" t="n"/>
      <c r="AM28" s="74" t="n"/>
      <c r="AN28" s="74" t="n"/>
      <c r="AO28" s="74" t="n"/>
      <c r="AP28" s="74" t="n"/>
      <c r="AQ28" s="74" t="n"/>
      <c r="AR28" s="76" t="n"/>
      <c r="AS28" s="76" t="n"/>
      <c r="AT28" s="76" t="n"/>
      <c r="AU28" s="76" t="n"/>
      <c r="AV28" s="76" t="n"/>
      <c r="AW28" s="74" t="n"/>
      <c r="AX28" s="76" t="n"/>
      <c r="AY28" s="76" t="n"/>
    </row>
    <row customHeight="1" ht="15" r="29" s="24" spans="1:51">
      <c r="A29" s="7" t="s">
        <v>9</v>
      </c>
      <c r="B29" s="76" t="n">
        <v>1</v>
      </c>
      <c r="C29" s="76" t="n">
        <v>1</v>
      </c>
      <c r="D29" s="76" t="n">
        <v>1</v>
      </c>
      <c r="E29" s="76" t="n">
        <v>1</v>
      </c>
      <c r="F29" s="76" t="n">
        <v>1</v>
      </c>
      <c r="G29" s="76" t="n">
        <v>1</v>
      </c>
      <c r="H29" s="76" t="n">
        <v>1</v>
      </c>
      <c r="I29" s="76" t="n"/>
      <c r="J29" s="76" t="n"/>
      <c r="K29" s="76" t="n"/>
      <c r="L29" s="76" t="n"/>
      <c r="M29" s="76" t="n"/>
      <c r="N29" s="76" t="n"/>
      <c r="O29" s="76" t="n"/>
      <c r="P29" s="76" t="n"/>
      <c r="Q29" s="76" t="n"/>
      <c r="R29" s="76" t="n"/>
      <c r="S29" s="76" t="n"/>
      <c r="T29" s="76" t="n"/>
      <c r="U29" s="76" t="n"/>
      <c r="V29" s="76" t="n"/>
      <c r="W29" s="76" t="n"/>
      <c r="X29" s="76" t="n"/>
      <c r="Y29" s="76" t="n"/>
      <c r="Z29" s="76" t="n"/>
      <c r="AA29" s="76" t="n"/>
      <c r="AB29" s="76" t="n"/>
      <c r="AC29" s="76" t="n"/>
      <c r="AD29" s="76" t="n"/>
      <c r="AE29" s="76" t="n"/>
      <c r="AF29" s="76" t="n"/>
      <c r="AG29" s="76" t="n"/>
      <c r="AH29" s="74" t="n"/>
      <c r="AI29" s="74" t="n"/>
      <c r="AJ29" s="74" t="n"/>
      <c r="AK29" s="74" t="n"/>
      <c r="AL29" s="74" t="n"/>
      <c r="AM29" s="74" t="n"/>
      <c r="AN29" s="74" t="n"/>
      <c r="AO29" s="74" t="n"/>
      <c r="AP29" s="74" t="n"/>
      <c r="AQ29" s="74" t="n"/>
      <c r="AR29" s="76" t="n"/>
      <c r="AS29" s="76" t="n"/>
      <c r="AT29" s="76" t="n"/>
      <c r="AU29" s="76" t="n"/>
      <c r="AV29" s="76" t="n"/>
      <c r="AW29" s="74" t="n"/>
      <c r="AX29" s="76" t="n"/>
      <c r="AY29" s="76" t="n"/>
    </row>
    <row customHeight="1" ht="15" r="30" s="24" spans="1:51">
      <c r="A30" s="7" t="s">
        <v>10</v>
      </c>
      <c r="B30" s="76" t="n">
        <v>0.7064220183486238</v>
      </c>
      <c r="C30" s="76" t="n">
        <v>0.7064220183486238</v>
      </c>
      <c r="D30" s="76" t="n">
        <v>0.7064220183486238</v>
      </c>
      <c r="E30" s="76" t="n">
        <v>0.7064220183486238</v>
      </c>
      <c r="F30" s="76" t="n">
        <v>0.7064220183486238</v>
      </c>
      <c r="G30" s="76" t="n">
        <v>0.7064220183486238</v>
      </c>
      <c r="H30" s="76" t="n">
        <v>0.728110599078341</v>
      </c>
      <c r="I30" s="76" t="n"/>
      <c r="J30" s="76" t="n"/>
      <c r="K30" s="76" t="n"/>
      <c r="L30" s="76" t="n"/>
      <c r="M30" s="76" t="n"/>
      <c r="N30" s="76" t="n"/>
      <c r="O30" s="76" t="n"/>
      <c r="P30" s="76" t="n"/>
      <c r="Q30" s="76" t="n"/>
      <c r="R30" s="76" t="n"/>
      <c r="S30" s="76" t="n"/>
      <c r="T30" s="76" t="n"/>
      <c r="U30" s="76" t="n"/>
      <c r="V30" s="76" t="n"/>
      <c r="W30" s="76" t="n"/>
      <c r="X30" s="76" t="n"/>
      <c r="Y30" s="76" t="n"/>
      <c r="Z30" s="76" t="n"/>
      <c r="AA30" s="76" t="n"/>
      <c r="AB30" s="76" t="n"/>
      <c r="AC30" s="76" t="n"/>
      <c r="AD30" s="76" t="n"/>
      <c r="AE30" s="76" t="n"/>
      <c r="AF30" s="76" t="n"/>
      <c r="AG30" s="76" t="n"/>
      <c r="AH30" s="74" t="n"/>
      <c r="AI30" s="74" t="n"/>
      <c r="AJ30" s="74" t="n"/>
      <c r="AK30" s="74" t="n"/>
      <c r="AL30" s="74" t="n"/>
      <c r="AM30" s="74" t="n"/>
      <c r="AN30" s="74" t="n"/>
      <c r="AO30" s="74" t="n"/>
      <c r="AP30" s="74" t="n"/>
      <c r="AQ30" s="74" t="n"/>
      <c r="AR30" s="76" t="n"/>
      <c r="AS30" s="76" t="n"/>
      <c r="AT30" s="76" t="n"/>
      <c r="AU30" s="76" t="n"/>
      <c r="AV30" s="76" t="n"/>
      <c r="AW30" s="74" t="n"/>
      <c r="AX30" s="76" t="n"/>
      <c r="AY30" s="76" t="n"/>
    </row>
    <row customHeight="1" ht="15" r="31" s="24" spans="1:51">
      <c r="A31" s="7" t="s">
        <v>11</v>
      </c>
      <c r="B31" s="76" t="n">
        <v>0.7096774193548387</v>
      </c>
      <c r="C31" s="76" t="n">
        <v>0.7096774193548387</v>
      </c>
      <c r="D31" s="76" t="n">
        <v>0.7096774193548387</v>
      </c>
      <c r="E31" s="76" t="n">
        <v>0.7096774193548387</v>
      </c>
      <c r="F31" s="76" t="n">
        <v>0.7096774193548387</v>
      </c>
      <c r="G31" s="76" t="n">
        <v>0.7096774193548387</v>
      </c>
      <c r="H31" s="76" t="n">
        <v>0.4666666666666667</v>
      </c>
      <c r="I31" s="76" t="n"/>
      <c r="J31" s="76" t="n"/>
      <c r="K31" s="76" t="n"/>
      <c r="L31" s="76" t="n"/>
      <c r="M31" s="76" t="n"/>
      <c r="N31" s="76" t="n"/>
      <c r="O31" s="76" t="n"/>
      <c r="P31" s="76" t="n"/>
      <c r="Q31" s="76" t="n"/>
      <c r="R31" s="76" t="n"/>
      <c r="S31" s="76" t="n"/>
      <c r="T31" s="76" t="n"/>
      <c r="U31" s="76" t="n"/>
      <c r="V31" s="76" t="n"/>
      <c r="W31" s="76" t="n"/>
      <c r="X31" s="76" t="n"/>
      <c r="Y31" s="76" t="n"/>
      <c r="Z31" s="76" t="n"/>
      <c r="AA31" s="76" t="n"/>
      <c r="AB31" s="76" t="n"/>
      <c r="AC31" s="76" t="n"/>
      <c r="AD31" s="76" t="n"/>
      <c r="AE31" s="76" t="n"/>
      <c r="AF31" s="76" t="n"/>
      <c r="AG31" s="76" t="n"/>
      <c r="AH31" s="74" t="n"/>
      <c r="AI31" s="74" t="n"/>
      <c r="AJ31" s="74" t="n"/>
      <c r="AK31" s="74" t="n"/>
      <c r="AL31" s="74" t="n"/>
      <c r="AM31" s="74" t="n"/>
      <c r="AN31" s="74" t="n"/>
      <c r="AO31" s="74" t="n"/>
      <c r="AP31" s="74" t="n"/>
      <c r="AQ31" s="74" t="n"/>
      <c r="AR31" s="76" t="n"/>
      <c r="AS31" s="76" t="n"/>
      <c r="AT31" s="76" t="n"/>
      <c r="AU31" s="76" t="n"/>
      <c r="AV31" s="76" t="n"/>
      <c r="AW31" s="74" t="n"/>
      <c r="AX31" s="76" t="n"/>
      <c r="AY31" s="76" t="n"/>
    </row>
    <row customHeight="1" ht="15" r="32" s="24" spans="1:51">
      <c r="A32" s="7" t="s">
        <v>12</v>
      </c>
      <c r="B32" s="76" t="n">
        <v>0.9479166666666666</v>
      </c>
      <c r="C32" s="76" t="n">
        <v>0.9479166666666666</v>
      </c>
      <c r="D32" s="76" t="n">
        <v>0.9479166666666666</v>
      </c>
      <c r="E32" s="76" t="n">
        <v>0.9479166666666666</v>
      </c>
      <c r="F32" s="76" t="n">
        <v>0.9479166666666666</v>
      </c>
      <c r="G32" s="76" t="n">
        <v>0.9479166666666666</v>
      </c>
      <c r="H32" s="76" t="n">
        <v>0.9166666666666666</v>
      </c>
      <c r="I32" s="76" t="n"/>
      <c r="J32" s="76" t="n"/>
      <c r="K32" s="76" t="n"/>
      <c r="L32" s="76" t="n"/>
      <c r="M32" s="76" t="n"/>
      <c r="N32" s="76" t="n"/>
      <c r="O32" s="76" t="n"/>
      <c r="P32" s="76" t="n"/>
      <c r="Q32" s="76" t="n"/>
      <c r="R32" s="76" t="n"/>
      <c r="S32" s="76" t="n"/>
      <c r="T32" s="76" t="n"/>
      <c r="U32" s="76" t="n"/>
      <c r="V32" s="76" t="n"/>
      <c r="W32" s="76" t="n"/>
      <c r="X32" s="76" t="n"/>
      <c r="Y32" s="76" t="n"/>
      <c r="Z32" s="76" t="n"/>
      <c r="AA32" s="76" t="n"/>
      <c r="AB32" s="76" t="n"/>
      <c r="AC32" s="76" t="n"/>
      <c r="AD32" s="76" t="n"/>
      <c r="AE32" s="76" t="n"/>
      <c r="AF32" s="76" t="n"/>
      <c r="AG32" s="76" t="n"/>
      <c r="AH32" s="74" t="n"/>
      <c r="AI32" s="74" t="n"/>
      <c r="AJ32" s="74" t="n"/>
      <c r="AK32" s="74" t="n"/>
      <c r="AL32" s="74" t="n"/>
      <c r="AM32" s="74" t="n"/>
      <c r="AN32" s="74" t="n"/>
      <c r="AO32" s="74" t="n"/>
      <c r="AP32" s="74" t="n"/>
      <c r="AQ32" s="74" t="n"/>
      <c r="AR32" s="76" t="n"/>
      <c r="AS32" s="76" t="n"/>
      <c r="AT32" s="76" t="n"/>
      <c r="AU32" s="76" t="n"/>
      <c r="AV32" s="76" t="n"/>
      <c r="AW32" s="74" t="n"/>
      <c r="AX32" s="76" t="n"/>
      <c r="AY32" s="76" t="n"/>
    </row>
    <row customHeight="1" ht="15" r="33" s="24" spans="1:51">
      <c r="A33" s="11" t="s">
        <v>13</v>
      </c>
      <c r="B33" s="76" t="n">
        <v>0.8921348314606742</v>
      </c>
      <c r="C33" s="76" t="n">
        <v>0.8921348314606742</v>
      </c>
      <c r="D33" s="76" t="n">
        <v>0.8921348314606742</v>
      </c>
      <c r="E33" s="76" t="n">
        <v>0.8921348314606742</v>
      </c>
      <c r="F33" s="76" t="n">
        <v>0.8921348314606742</v>
      </c>
      <c r="G33" s="76" t="n">
        <v>0.8921348314606742</v>
      </c>
      <c r="H33" s="76" t="n">
        <v>0.9256756756756757</v>
      </c>
      <c r="I33" s="76" t="n"/>
      <c r="J33" s="76" t="n"/>
      <c r="K33" s="76" t="n"/>
      <c r="L33" s="76" t="n"/>
      <c r="M33" s="76" t="n"/>
      <c r="N33" s="76" t="n"/>
      <c r="O33" s="76" t="n"/>
      <c r="P33" s="76" t="n"/>
      <c r="Q33" s="76" t="n"/>
      <c r="R33" s="76" t="n"/>
      <c r="S33" s="76" t="n"/>
      <c r="T33" s="76" t="n"/>
      <c r="U33" s="76" t="n"/>
      <c r="V33" s="76" t="n"/>
      <c r="W33" s="76" t="n"/>
      <c r="X33" s="76" t="n"/>
      <c r="Y33" s="76" t="n"/>
      <c r="Z33" s="76" t="n"/>
      <c r="AA33" s="76" t="n"/>
      <c r="AB33" s="76" t="n"/>
      <c r="AC33" s="76" t="n"/>
      <c r="AD33" s="76" t="n"/>
      <c r="AE33" s="76" t="n"/>
      <c r="AF33" s="76" t="n"/>
      <c r="AG33" s="76" t="n"/>
      <c r="AH33" s="74" t="n"/>
      <c r="AI33" s="74" t="n"/>
      <c r="AJ33" s="74" t="n"/>
      <c r="AK33" s="74" t="n"/>
      <c r="AL33" s="74" t="n"/>
      <c r="AM33" s="74" t="n"/>
      <c r="AN33" s="74" t="n"/>
      <c r="AO33" s="74" t="n"/>
      <c r="AP33" s="74" t="n"/>
      <c r="AQ33" s="74" t="n"/>
      <c r="AR33" s="76" t="n"/>
      <c r="AS33" s="76" t="n"/>
      <c r="AT33" s="76" t="n"/>
      <c r="AU33" s="76" t="n"/>
      <c r="AV33" s="76" t="n"/>
      <c r="AW33" s="74" t="n"/>
      <c r="AX33" s="76" t="n"/>
      <c r="AY33" s="76" t="n"/>
    </row>
    <row customHeight="1" ht="15.75" r="34" s="24" spans="1:51">
      <c r="A34" s="174" t="s">
        <v>14</v>
      </c>
      <c r="B34" s="76" t="n">
        <v>0.9555555555555556</v>
      </c>
      <c r="C34" s="76" t="n">
        <v>0.9555555555555556</v>
      </c>
      <c r="D34" s="76" t="n">
        <v>0.9555555555555556</v>
      </c>
      <c r="E34" s="76" t="n">
        <v>0.9555555555555556</v>
      </c>
      <c r="F34" s="76" t="n">
        <v>0.9555555555555556</v>
      </c>
      <c r="G34" s="76" t="n">
        <v>0.9555555555555556</v>
      </c>
      <c r="H34" s="76" t="n">
        <v>0.9555555555555556</v>
      </c>
      <c r="I34" s="76" t="n"/>
      <c r="J34" s="76" t="n"/>
      <c r="K34" s="76" t="n"/>
      <c r="L34" s="76" t="n"/>
      <c r="M34" s="76" t="n"/>
      <c r="N34" s="76" t="n"/>
      <c r="O34" s="76" t="n"/>
      <c r="P34" s="76" t="n"/>
      <c r="Q34" s="76" t="n"/>
      <c r="R34" s="76" t="n"/>
      <c r="S34" s="76" t="n"/>
      <c r="T34" s="76" t="n"/>
      <c r="U34" s="76" t="n"/>
      <c r="V34" s="76" t="n"/>
      <c r="W34" s="76" t="n"/>
      <c r="X34" s="76" t="n"/>
      <c r="Y34" s="76" t="n"/>
      <c r="Z34" s="76" t="n"/>
      <c r="AA34" s="76" t="n"/>
      <c r="AB34" s="76" t="n"/>
      <c r="AC34" s="76" t="n"/>
      <c r="AD34" s="76" t="n"/>
      <c r="AE34" s="76" t="n"/>
      <c r="AF34" s="76" t="n"/>
      <c r="AG34" s="76" t="n"/>
      <c r="AH34" s="74" t="n"/>
      <c r="AI34" s="74" t="n"/>
      <c r="AJ34" s="74" t="n"/>
      <c r="AK34" s="74" t="n"/>
      <c r="AL34" s="74" t="n"/>
      <c r="AM34" s="74" t="n"/>
      <c r="AN34" s="74" t="n"/>
      <c r="AO34" s="74" t="n"/>
      <c r="AP34" s="74" t="n"/>
      <c r="AQ34" s="74" t="n"/>
      <c r="AR34" s="76" t="n"/>
      <c r="AS34" s="76" t="n"/>
      <c r="AT34" s="76" t="n"/>
      <c r="AU34" s="76" t="n"/>
      <c r="AV34" s="76" t="n"/>
      <c r="AW34" s="74" t="n"/>
      <c r="AX34" s="76" t="n"/>
      <c r="AY34" s="76" t="n"/>
    </row>
    <row customHeight="1" ht="15" r="35" s="24" spans="1:51">
      <c r="A35" s="7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4" t="n"/>
      <c r="O35" s="74" t="n"/>
      <c r="P35" s="74" t="n"/>
      <c r="Q35" s="74" t="n"/>
      <c r="R35" s="74" t="n"/>
      <c r="S35" s="74" t="n"/>
      <c r="T35" s="74" t="n"/>
      <c r="U35" s="74" t="n"/>
      <c r="V35" s="74" t="n"/>
      <c r="W35" s="74" t="n"/>
      <c r="X35" s="74" t="n"/>
      <c r="Y35" s="74" t="n"/>
      <c r="Z35" s="74" t="n"/>
      <c r="AA35" s="74" t="n"/>
      <c r="AB35" s="74" t="n"/>
      <c r="AC35" s="74" t="n"/>
      <c r="AD35" s="74" t="n"/>
      <c r="AE35" s="74" t="n"/>
      <c r="AF35" s="74" t="n"/>
      <c r="AG35" s="74" t="n"/>
      <c r="AH35" s="74" t="n"/>
      <c r="AI35" s="70" t="n"/>
      <c r="AJ35" s="70" t="n"/>
      <c r="AK35" s="70" t="n"/>
      <c r="AL35" s="70" t="n"/>
      <c r="AM35" s="70" t="n"/>
      <c r="AN35" s="70" t="n"/>
      <c r="AO35" s="70" t="n"/>
      <c r="AP35" s="70" t="n"/>
      <c r="AQ35" s="70" t="n"/>
      <c r="AR35" s="70" t="n"/>
      <c r="AS35" s="70" t="n"/>
      <c r="AT35" s="70" t="n"/>
      <c r="AU35" s="70" t="n"/>
      <c r="AV35" s="70" t="n"/>
      <c r="AW35" s="70" t="n"/>
      <c r="AX35" s="70" t="n"/>
      <c r="AY35" s="70" t="n"/>
    </row>
    <row customHeight="1" ht="15" r="36" s="24" spans="1:51">
      <c r="A36" s="70" t="n"/>
      <c r="B36" s="70" t="n"/>
      <c r="C36" s="70" t="n"/>
      <c r="D36" s="70" t="n"/>
      <c r="E36" s="70" t="n"/>
      <c r="F36" s="70" t="n"/>
      <c r="G36" s="70" t="n"/>
      <c r="H36" s="70" t="n"/>
      <c r="I36" s="70" t="n"/>
      <c r="J36" s="70" t="n"/>
      <c r="K36" s="70" t="n"/>
      <c r="L36" s="70" t="n"/>
      <c r="M36" s="70" t="n"/>
      <c r="N36" s="70" t="n"/>
      <c r="O36" s="70" t="n"/>
      <c r="P36" s="70" t="n"/>
      <c r="Q36" s="70" t="n"/>
      <c r="R36" s="70" t="n"/>
      <c r="S36" s="70" t="n"/>
      <c r="T36" s="70" t="n"/>
      <c r="U36" s="70" t="n"/>
      <c r="V36" s="70" t="n"/>
      <c r="W36" s="70" t="n"/>
      <c r="X36" s="70" t="n"/>
      <c r="Y36" s="70" t="n"/>
      <c r="Z36" s="70" t="n"/>
      <c r="AA36" s="70" t="n"/>
      <c r="AB36" s="70" t="n"/>
      <c r="AC36" s="70" t="n"/>
      <c r="AD36" s="70" t="n"/>
      <c r="AE36" s="70" t="n"/>
      <c r="AF36" s="70" t="n"/>
      <c r="AG36" s="70" t="n"/>
      <c r="AH36" s="70" t="n"/>
      <c r="AI36" s="70" t="n"/>
      <c r="AJ36" s="70" t="n"/>
      <c r="AK36" s="70" t="n"/>
      <c r="AL36" s="70" t="n"/>
      <c r="AM36" s="70" t="n"/>
      <c r="AN36" s="70" t="n"/>
      <c r="AO36" s="70" t="n"/>
      <c r="AP36" s="70" t="n"/>
      <c r="AQ36" s="70" t="n"/>
      <c r="AR36" s="70" t="n"/>
      <c r="AS36" s="70" t="n"/>
      <c r="AT36" s="70" t="n"/>
      <c r="AU36" s="70" t="n"/>
      <c r="AV36" s="70" t="n"/>
      <c r="AW36" s="70" t="n"/>
      <c r="AX36" s="70" t="n"/>
      <c r="AY36" s="70" t="n"/>
    </row>
    <row customHeight="1" ht="15" r="37" s="24" spans="1:51">
      <c r="A37" s="70" t="n"/>
      <c r="B37" s="70" t="n"/>
      <c r="C37" s="70" t="n"/>
      <c r="D37" s="70" t="n"/>
      <c r="E37" s="70" t="n"/>
      <c r="F37" s="70" t="n"/>
      <c r="G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  <c r="R37" s="70" t="n"/>
      <c r="S37" s="70" t="n"/>
      <c r="T37" s="70" t="n"/>
      <c r="U37" s="70" t="n"/>
      <c r="V37" s="70" t="n"/>
      <c r="W37" s="70" t="n"/>
      <c r="X37" s="70" t="n"/>
      <c r="Y37" s="70" t="n"/>
      <c r="Z37" s="70" t="n"/>
      <c r="AA37" s="70" t="n"/>
      <c r="AB37" s="70" t="n"/>
      <c r="AC37" s="70" t="n"/>
      <c r="AD37" s="70" t="n"/>
      <c r="AE37" s="70" t="n"/>
      <c r="AF37" s="70" t="n"/>
      <c r="AG37" s="70" t="n"/>
      <c r="AH37" s="70" t="n"/>
      <c r="AI37" s="70" t="n"/>
      <c r="AJ37" s="70" t="n"/>
      <c r="AK37" s="70" t="n"/>
      <c r="AL37" s="70" t="n"/>
      <c r="AM37" s="70" t="n"/>
      <c r="AN37" s="70" t="n"/>
      <c r="AO37" s="70" t="n"/>
      <c r="AP37" s="70" t="n"/>
      <c r="AQ37" s="70" t="n"/>
      <c r="AR37" s="70" t="n"/>
      <c r="AS37" s="70" t="n"/>
      <c r="AT37" s="70" t="n"/>
      <c r="AU37" s="70" t="n"/>
      <c r="AV37" s="70" t="n"/>
      <c r="AW37" s="70" t="n"/>
      <c r="AX37" s="70" t="n"/>
      <c r="AY37" s="70" t="n"/>
    </row>
    <row customHeight="1" ht="15" r="38" s="24" spans="1:51">
      <c r="A38" s="70" t="n"/>
      <c r="B38" s="70" t="n"/>
      <c r="C38" s="70" t="n"/>
      <c r="D38" s="70" t="n"/>
      <c r="E38" s="70" t="n"/>
      <c r="F38" s="70" t="n"/>
      <c r="G38" s="70" t="n"/>
      <c r="H38" s="70" t="n"/>
      <c r="I38" s="70" t="n"/>
      <c r="J38" s="70" t="n"/>
      <c r="K38" s="70" t="n"/>
      <c r="L38" s="70" t="n"/>
      <c r="M38" s="70" t="n"/>
      <c r="N38" s="70" t="n"/>
      <c r="O38" s="70" t="n"/>
      <c r="P38" s="70" t="n"/>
      <c r="Q38" s="70" t="n"/>
      <c r="R38" s="70" t="n"/>
      <c r="S38" s="70" t="n"/>
      <c r="T38" s="70" t="n"/>
      <c r="U38" s="70" t="n"/>
      <c r="V38" s="70" t="n"/>
      <c r="W38" s="70" t="n"/>
      <c r="X38" s="70" t="n"/>
      <c r="Y38" s="70" t="n"/>
      <c r="Z38" s="70" t="n"/>
      <c r="AA38" s="70" t="n"/>
      <c r="AB38" s="70" t="n"/>
      <c r="AC38" s="70" t="n"/>
      <c r="AD38" s="70" t="n"/>
      <c r="AE38" s="70" t="n"/>
      <c r="AF38" s="70" t="n"/>
      <c r="AG38" s="70" t="n"/>
      <c r="AH38" s="70" t="n"/>
      <c r="AI38" s="70" t="n"/>
      <c r="AJ38" s="70" t="n"/>
      <c r="AK38" s="70" t="n"/>
      <c r="AL38" s="70" t="n"/>
      <c r="AM38" s="70" t="n"/>
      <c r="AN38" s="70" t="n"/>
      <c r="AO38" s="70" t="n"/>
      <c r="AP38" s="70" t="n"/>
      <c r="AQ38" s="70" t="n"/>
      <c r="AR38" s="70" t="n"/>
      <c r="AS38" s="70" t="n"/>
      <c r="AT38" s="70" t="n"/>
      <c r="AU38" s="70" t="n"/>
      <c r="AV38" s="70" t="n"/>
      <c r="AW38" s="70" t="n"/>
      <c r="AX38" s="70" t="n"/>
      <c r="AY38" s="70" t="n"/>
    </row>
    <row customHeight="1" ht="15" r="39" s="24" spans="1:51">
      <c r="A39" s="70" t="n"/>
      <c r="B39" s="70" t="n"/>
      <c r="C39" s="70" t="n"/>
      <c r="D39" s="70" t="n"/>
      <c r="E39" s="70" t="n"/>
      <c r="F39" s="70" t="n"/>
      <c r="G39" s="70" t="n"/>
      <c r="H39" s="70" t="n"/>
      <c r="I39" s="70" t="n"/>
      <c r="J39" s="70" t="n"/>
      <c r="K39" s="70" t="n"/>
      <c r="L39" s="70" t="n"/>
      <c r="M39" s="70" t="n"/>
      <c r="N39" s="70" t="n"/>
      <c r="O39" s="70" t="n"/>
      <c r="P39" s="70" t="n"/>
      <c r="Q39" s="70" t="n"/>
      <c r="R39" s="70" t="n"/>
      <c r="S39" s="70" t="n"/>
      <c r="T39" s="70" t="n"/>
      <c r="U39" s="70" t="n"/>
      <c r="V39" s="70" t="n"/>
      <c r="W39" s="70" t="n"/>
      <c r="X39" s="70" t="n"/>
      <c r="Y39" s="70" t="n"/>
      <c r="Z39" s="70" t="n"/>
      <c r="AA39" s="70" t="n"/>
      <c r="AB39" s="70" t="n"/>
      <c r="AC39" s="70" t="n"/>
      <c r="AD39" s="70" t="n"/>
      <c r="AE39" s="70" t="n"/>
      <c r="AF39" s="70" t="n"/>
      <c r="AG39" s="70" t="n"/>
      <c r="AH39" s="70" t="n"/>
      <c r="AI39" s="70" t="n"/>
      <c r="AJ39" s="70" t="n"/>
      <c r="AK39" s="70" t="n"/>
      <c r="AL39" s="70" t="n"/>
      <c r="AM39" s="70" t="n"/>
      <c r="AN39" s="70" t="n"/>
      <c r="AO39" s="70" t="n"/>
      <c r="AP39" s="70" t="n"/>
      <c r="AQ39" s="70" t="n"/>
      <c r="AR39" s="70" t="n"/>
      <c r="AS39" s="70" t="n"/>
      <c r="AT39" s="70" t="n"/>
      <c r="AU39" s="70" t="n"/>
      <c r="AV39" s="70" t="n"/>
      <c r="AW39" s="70" t="n"/>
      <c r="AX39" s="70" t="n"/>
      <c r="AY39" s="70" t="n"/>
    </row>
    <row customHeight="1" ht="15" r="40" s="24" spans="1:51">
      <c r="A40" s="70" t="n"/>
      <c r="B40" s="70" t="n"/>
      <c r="C40" s="70" t="n"/>
      <c r="D40" s="70" t="n"/>
      <c r="E40" s="70" t="n"/>
      <c r="F40" s="70" t="n"/>
      <c r="G40" s="70" t="n"/>
      <c r="H40" s="70" t="n"/>
      <c r="I40" s="70" t="n"/>
      <c r="J40" s="70" t="n"/>
      <c r="K40" s="70" t="n"/>
      <c r="L40" s="70" t="n"/>
      <c r="M40" s="70" t="n"/>
      <c r="N40" s="70" t="n"/>
      <c r="O40" s="70" t="n"/>
      <c r="P40" s="70" t="n"/>
      <c r="Q40" s="70" t="n"/>
      <c r="R40" s="70" t="n"/>
      <c r="S40" s="70" t="n"/>
      <c r="T40" s="70" t="n"/>
      <c r="U40" s="70" t="n"/>
      <c r="V40" s="70" t="n"/>
      <c r="W40" s="70" t="n"/>
      <c r="X40" s="70" t="n"/>
      <c r="Y40" s="70" t="n"/>
      <c r="Z40" s="70" t="n"/>
      <c r="AA40" s="70" t="n"/>
      <c r="AB40" s="70" t="n"/>
      <c r="AC40" s="70" t="n"/>
      <c r="AD40" s="70" t="n"/>
      <c r="AE40" s="70" t="n"/>
      <c r="AF40" s="70" t="n"/>
      <c r="AG40" s="70" t="n"/>
      <c r="AH40" s="70" t="n"/>
      <c r="AI40" s="70" t="n"/>
      <c r="AJ40" s="70" t="n"/>
      <c r="AK40" s="70" t="n"/>
      <c r="AL40" s="70" t="n"/>
      <c r="AM40" s="70" t="n"/>
      <c r="AN40" s="70" t="n"/>
      <c r="AO40" s="70" t="n"/>
      <c r="AP40" s="70" t="n"/>
      <c r="AQ40" s="70" t="n"/>
      <c r="AR40" s="70" t="n"/>
      <c r="AS40" s="70" t="n"/>
      <c r="AT40" s="70" t="n"/>
      <c r="AU40" s="70" t="n"/>
      <c r="AV40" s="70" t="n"/>
      <c r="AW40" s="70" t="n"/>
      <c r="AX40" s="70" t="n"/>
      <c r="AY40" s="70" t="n"/>
    </row>
    <row customHeight="1" ht="15" r="41" s="24" spans="1:51">
      <c r="A41" s="70" t="n"/>
      <c r="B41" s="70" t="n"/>
      <c r="C41" s="70" t="n"/>
      <c r="D41" s="70" t="n"/>
      <c r="E41" s="70" t="n"/>
      <c r="F41" s="70" t="n"/>
      <c r="G41" s="70" t="n"/>
      <c r="H41" s="70" t="n"/>
      <c r="I41" s="70" t="n"/>
      <c r="J41" s="70" t="n"/>
      <c r="K41" s="70" t="n"/>
      <c r="L41" s="70" t="n"/>
      <c r="M41" s="70" t="n"/>
      <c r="N41" s="70" t="n"/>
      <c r="O41" s="70" t="n"/>
      <c r="P41" s="70" t="n"/>
      <c r="Q41" s="70" t="n"/>
      <c r="R41" s="70" t="n"/>
      <c r="S41" s="70" t="n"/>
      <c r="T41" s="70" t="n"/>
      <c r="U41" s="70" t="n"/>
      <c r="V41" s="70" t="n"/>
      <c r="W41" s="70" t="n"/>
      <c r="X41" s="70" t="n"/>
      <c r="Y41" s="70" t="n"/>
      <c r="Z41" s="70" t="n"/>
      <c r="AA41" s="70" t="n"/>
      <c r="AB41" s="70" t="n"/>
      <c r="AC41" s="70" t="n"/>
      <c r="AD41" s="70" t="n"/>
      <c r="AE41" s="70" t="n"/>
      <c r="AF41" s="70" t="n"/>
      <c r="AG41" s="70" t="n"/>
      <c r="AH41" s="70" t="n"/>
      <c r="AI41" s="70" t="n"/>
      <c r="AJ41" s="70" t="n"/>
      <c r="AK41" s="70" t="n"/>
      <c r="AL41" s="70" t="n"/>
      <c r="AM41" s="70" t="n"/>
      <c r="AN41" s="70" t="n"/>
      <c r="AO41" s="70" t="n"/>
      <c r="AP41" s="70" t="n"/>
      <c r="AQ41" s="70" t="n"/>
      <c r="AR41" s="70" t="n"/>
      <c r="AS41" s="70" t="n"/>
      <c r="AT41" s="70" t="n"/>
      <c r="AU41" s="70" t="n"/>
      <c r="AV41" s="70" t="n"/>
      <c r="AW41" s="70" t="n"/>
      <c r="AX41" s="70" t="n"/>
      <c r="AY41" s="70" t="n"/>
    </row>
    <row customHeight="1" ht="15" r="42" s="24" spans="1:51">
      <c r="A42" s="70" t="n"/>
      <c r="B42" s="70" t="n"/>
      <c r="C42" s="70" t="n"/>
      <c r="D42" s="70" t="n"/>
      <c r="E42" s="70" t="n"/>
      <c r="F42" s="70" t="n"/>
      <c r="G42" s="70" t="n"/>
      <c r="H42" s="70" t="n"/>
      <c r="I42" s="70" t="n"/>
      <c r="J42" s="70" t="n"/>
      <c r="K42" s="70" t="n"/>
      <c r="L42" s="70" t="n"/>
      <c r="M42" s="70" t="n"/>
      <c r="N42" s="70" t="n"/>
      <c r="O42" s="70" t="n"/>
      <c r="P42" s="70" t="n"/>
      <c r="Q42" s="70" t="n"/>
      <c r="R42" s="70" t="n"/>
      <c r="S42" s="70" t="n"/>
      <c r="T42" s="70" t="n"/>
      <c r="U42" s="70" t="n"/>
      <c r="V42" s="70" t="n"/>
      <c r="W42" s="70" t="n"/>
      <c r="X42" s="70" t="n"/>
      <c r="Y42" s="70" t="n"/>
      <c r="Z42" s="70" t="n"/>
      <c r="AA42" s="70" t="n"/>
      <c r="AB42" s="70" t="n"/>
      <c r="AC42" s="70" t="n"/>
      <c r="AD42" s="70" t="n"/>
      <c r="AE42" s="70" t="n"/>
      <c r="AF42" s="70" t="n"/>
      <c r="AG42" s="70" t="n"/>
      <c r="AH42" s="70" t="n"/>
      <c r="AI42" s="70" t="n"/>
      <c r="AJ42" s="70" t="n"/>
      <c r="AK42" s="70" t="n"/>
      <c r="AL42" s="70" t="n"/>
      <c r="AM42" s="70" t="n"/>
      <c r="AN42" s="70" t="n"/>
      <c r="AO42" s="70" t="n"/>
      <c r="AP42" s="70" t="n"/>
      <c r="AQ42" s="70" t="n"/>
      <c r="AR42" s="70" t="n"/>
      <c r="AS42" s="70" t="n"/>
      <c r="AT42" s="70" t="n"/>
      <c r="AU42" s="70" t="n"/>
      <c r="AV42" s="70" t="n"/>
      <c r="AW42" s="70" t="n"/>
      <c r="AX42" s="70" t="n"/>
      <c r="AY42" s="70" t="n"/>
    </row>
    <row customHeight="1" ht="15" r="43" s="24" spans="1:51">
      <c r="A43" s="70" t="n"/>
      <c r="B43" s="70" t="n"/>
      <c r="C43" s="70" t="n"/>
      <c r="D43" s="70" t="n"/>
      <c r="E43" s="70" t="n"/>
      <c r="F43" s="70" t="n"/>
      <c r="G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  <c r="R43" s="70" t="n"/>
      <c r="S43" s="70" t="n"/>
      <c r="T43" s="70" t="n"/>
      <c r="U43" s="70" t="n"/>
      <c r="V43" s="70" t="n"/>
      <c r="W43" s="70" t="n"/>
      <c r="X43" s="70" t="n"/>
      <c r="Y43" s="70" t="n"/>
      <c r="Z43" s="70" t="n"/>
      <c r="AA43" s="70" t="n"/>
      <c r="AB43" s="70" t="n"/>
      <c r="AC43" s="70" t="n"/>
      <c r="AD43" s="70" t="n"/>
      <c r="AE43" s="70" t="n"/>
      <c r="AF43" s="70" t="n"/>
      <c r="AG43" s="70" t="n"/>
      <c r="AH43" s="70" t="n"/>
      <c r="AI43" s="70" t="n"/>
      <c r="AJ43" s="70" t="n"/>
      <c r="AK43" s="70" t="n"/>
      <c r="AL43" s="70" t="n"/>
      <c r="AM43" s="70" t="n"/>
      <c r="AN43" s="70" t="n"/>
      <c r="AO43" s="70" t="n"/>
      <c r="AP43" s="70" t="n"/>
      <c r="AQ43" s="70" t="n"/>
      <c r="AR43" s="70" t="n"/>
      <c r="AS43" s="70" t="n"/>
      <c r="AT43" s="70" t="n"/>
      <c r="AU43" s="70" t="n"/>
      <c r="AV43" s="70" t="n"/>
      <c r="AW43" s="70" t="n"/>
      <c r="AX43" s="70" t="n"/>
      <c r="AY43" s="70" t="n"/>
    </row>
    <row customHeight="1" ht="15" r="44" s="24" spans="1:51">
      <c r="A44" s="70" t="n"/>
      <c r="B44" s="70" t="n"/>
      <c r="C44" s="70" t="n"/>
      <c r="D44" s="70" t="n"/>
      <c r="E44" s="70" t="n"/>
      <c r="F44" s="70" t="n"/>
      <c r="G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  <c r="R44" s="70" t="n"/>
      <c r="S44" s="70" t="n"/>
      <c r="T44" s="70" t="n"/>
      <c r="U44" s="70" t="n"/>
      <c r="V44" s="70" t="n"/>
      <c r="W44" s="70" t="n"/>
      <c r="X44" s="70" t="n"/>
      <c r="Y44" s="70" t="n"/>
      <c r="Z44" s="70" t="n"/>
      <c r="AA44" s="70" t="n"/>
      <c r="AB44" s="70" t="n"/>
      <c r="AC44" s="70" t="n"/>
      <c r="AD44" s="70" t="n"/>
      <c r="AE44" s="70" t="n"/>
      <c r="AF44" s="70" t="n"/>
      <c r="AG44" s="70" t="n"/>
      <c r="AH44" s="70" t="n"/>
      <c r="AI44" s="70" t="n"/>
      <c r="AJ44" s="70" t="n"/>
      <c r="AK44" s="70" t="n"/>
      <c r="AL44" s="70" t="n"/>
      <c r="AM44" s="70" t="n"/>
      <c r="AN44" s="70" t="n"/>
      <c r="AO44" s="70" t="n"/>
      <c r="AP44" s="70" t="n"/>
      <c r="AQ44" s="70" t="n"/>
      <c r="AR44" s="70" t="n"/>
      <c r="AS44" s="70" t="n"/>
      <c r="AT44" s="70" t="n"/>
      <c r="AU44" s="70" t="n"/>
      <c r="AV44" s="70" t="n"/>
      <c r="AW44" s="70" t="n"/>
      <c r="AX44" s="70" t="n"/>
      <c r="AY44" s="70" t="n"/>
    </row>
    <row customHeight="1" ht="15" r="45" s="24" spans="1:51">
      <c r="A45" s="70" t="n"/>
      <c r="B45" s="70" t="n"/>
      <c r="C45" s="70" t="n"/>
      <c r="D45" s="70" t="n"/>
      <c r="E45" s="70" t="n"/>
      <c r="F45" s="70" t="n"/>
      <c r="G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  <c r="R45" s="70" t="n"/>
      <c r="S45" s="70" t="n"/>
      <c r="T45" s="70" t="n"/>
      <c r="U45" s="70" t="n"/>
      <c r="V45" s="70" t="n"/>
      <c r="W45" s="70" t="n"/>
      <c r="X45" s="70" t="n"/>
      <c r="Y45" s="70" t="n"/>
      <c r="Z45" s="70" t="n"/>
      <c r="AA45" s="70" t="n"/>
      <c r="AB45" s="70" t="n"/>
      <c r="AC45" s="70" t="n"/>
      <c r="AD45" s="70" t="n"/>
      <c r="AE45" s="70" t="n"/>
      <c r="AF45" s="70" t="n"/>
      <c r="AG45" s="70" t="n"/>
      <c r="AH45" s="70" t="n"/>
      <c r="AI45" s="70" t="n"/>
      <c r="AJ45" s="70" t="n"/>
      <c r="AK45" s="70" t="n"/>
      <c r="AL45" s="70" t="n"/>
      <c r="AM45" s="70" t="n"/>
      <c r="AN45" s="70" t="n"/>
      <c r="AO45" s="70" t="n"/>
      <c r="AP45" s="70" t="n"/>
      <c r="AQ45" s="70" t="n"/>
      <c r="AR45" s="70" t="n"/>
      <c r="AS45" s="70" t="n"/>
      <c r="AT45" s="70" t="n"/>
      <c r="AU45" s="70" t="n"/>
      <c r="AV45" s="70" t="n"/>
      <c r="AW45" s="70" t="n"/>
      <c r="AX45" s="70" t="n"/>
      <c r="AY45" s="70" t="n"/>
    </row>
    <row customHeight="1" ht="15" r="46" s="24" spans="1:51">
      <c r="A46" s="70" t="n"/>
      <c r="B46" s="70" t="n"/>
      <c r="C46" s="70" t="n"/>
      <c r="D46" s="70" t="n"/>
      <c r="E46" s="70" t="n"/>
      <c r="F46" s="70" t="n"/>
      <c r="G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  <c r="R46" s="70" t="n"/>
      <c r="S46" s="70" t="n"/>
      <c r="T46" s="70" t="n"/>
      <c r="U46" s="70" t="n"/>
      <c r="V46" s="70" t="n"/>
      <c r="W46" s="70" t="n"/>
      <c r="X46" s="70" t="n"/>
      <c r="Y46" s="70" t="n"/>
      <c r="Z46" s="70" t="n"/>
      <c r="AA46" s="70" t="n"/>
      <c r="AB46" s="70" t="n"/>
      <c r="AC46" s="70" t="n"/>
      <c r="AD46" s="70" t="n"/>
      <c r="AE46" s="70" t="n"/>
      <c r="AF46" s="70" t="n"/>
      <c r="AG46" s="70" t="n"/>
      <c r="AH46" s="70" t="n"/>
      <c r="AI46" s="70" t="n"/>
      <c r="AJ46" s="70" t="n"/>
      <c r="AK46" s="70" t="n"/>
      <c r="AL46" s="70" t="n"/>
      <c r="AM46" s="70" t="n"/>
      <c r="AN46" s="70" t="n"/>
      <c r="AO46" s="70" t="n"/>
      <c r="AP46" s="70" t="n"/>
      <c r="AQ46" s="70" t="n"/>
      <c r="AR46" s="70" t="n"/>
      <c r="AS46" s="70" t="n"/>
      <c r="AT46" s="70" t="n"/>
      <c r="AU46" s="70" t="n"/>
      <c r="AV46" s="70" t="n"/>
      <c r="AW46" s="70" t="n"/>
      <c r="AX46" s="70" t="n"/>
      <c r="AY46" s="70" t="n"/>
    </row>
    <row customHeight="1" ht="15" r="47" s="24" spans="1:51">
      <c r="A47" s="70" t="n"/>
      <c r="B47" s="70" t="n"/>
      <c r="C47" s="70" t="n"/>
      <c r="D47" s="70" t="n"/>
      <c r="E47" s="70" t="n"/>
      <c r="F47" s="70" t="n"/>
      <c r="G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  <c r="R47" s="70" t="n"/>
      <c r="S47" s="70" t="n"/>
      <c r="T47" s="70" t="n"/>
      <c r="U47" s="70" t="n"/>
      <c r="V47" s="70" t="n"/>
      <c r="W47" s="70" t="n"/>
      <c r="X47" s="70" t="n"/>
      <c r="Y47" s="70" t="n"/>
      <c r="Z47" s="70" t="n"/>
      <c r="AA47" s="70" t="n"/>
      <c r="AB47" s="70" t="n"/>
      <c r="AC47" s="70" t="n"/>
      <c r="AD47" s="70" t="n"/>
      <c r="AE47" s="70" t="n"/>
      <c r="AF47" s="70" t="n"/>
      <c r="AG47" s="70" t="n"/>
      <c r="AH47" s="70" t="n"/>
      <c r="AI47" s="70" t="n"/>
      <c r="AJ47" s="70" t="n"/>
      <c r="AK47" s="70" t="n"/>
      <c r="AL47" s="70" t="n"/>
      <c r="AM47" s="70" t="n"/>
      <c r="AN47" s="70" t="n"/>
      <c r="AO47" s="70" t="n"/>
      <c r="AP47" s="70" t="n"/>
      <c r="AQ47" s="70" t="n"/>
      <c r="AR47" s="70" t="n"/>
      <c r="AS47" s="70" t="n"/>
      <c r="AT47" s="70" t="n"/>
      <c r="AU47" s="70" t="n"/>
      <c r="AV47" s="70" t="n"/>
      <c r="AW47" s="70" t="n"/>
      <c r="AX47" s="70" t="n"/>
      <c r="AY47" s="70" t="n"/>
    </row>
    <row customHeight="1" ht="15" r="48" s="24" spans="1:51">
      <c r="A48" s="70" t="n"/>
      <c r="B48" s="70" t="n"/>
      <c r="C48" s="70" t="n"/>
      <c r="D48" s="70" t="n"/>
      <c r="E48" s="70" t="n"/>
      <c r="F48" s="70" t="n"/>
      <c r="G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  <c r="R48" s="70" t="n"/>
      <c r="S48" s="70" t="n"/>
      <c r="T48" s="70" t="n"/>
      <c r="U48" s="70" t="n"/>
      <c r="V48" s="70" t="n"/>
      <c r="W48" s="70" t="n"/>
      <c r="X48" s="70" t="n"/>
      <c r="Y48" s="70" t="n"/>
      <c r="Z48" s="70" t="n"/>
      <c r="AA48" s="70" t="n"/>
      <c r="AB48" s="70" t="n"/>
      <c r="AC48" s="70" t="n"/>
      <c r="AD48" s="70" t="n"/>
      <c r="AE48" s="70" t="n"/>
      <c r="AF48" s="70" t="n"/>
      <c r="AG48" s="70" t="n"/>
      <c r="AH48" s="70" t="n"/>
      <c r="AI48" s="70" t="n"/>
      <c r="AJ48" s="70" t="n"/>
      <c r="AK48" s="70" t="n"/>
      <c r="AL48" s="70" t="n"/>
      <c r="AM48" s="70" t="n"/>
      <c r="AN48" s="70" t="n"/>
      <c r="AO48" s="70" t="n"/>
      <c r="AP48" s="70" t="n"/>
      <c r="AQ48" s="70" t="n"/>
      <c r="AR48" s="70" t="n"/>
      <c r="AS48" s="70" t="n"/>
      <c r="AT48" s="70" t="n"/>
      <c r="AU48" s="70" t="n"/>
      <c r="AV48" s="70" t="n"/>
      <c r="AW48" s="70" t="n"/>
      <c r="AX48" s="70" t="n"/>
      <c r="AY48" s="70" t="n"/>
    </row>
    <row customHeight="1" ht="15" r="49" s="24" spans="1:51">
      <c r="A49" s="70" t="n"/>
      <c r="B49" s="70" t="n"/>
      <c r="C49" s="70" t="n"/>
      <c r="D49" s="70" t="n"/>
      <c r="E49" s="70" t="n"/>
      <c r="F49" s="70" t="n"/>
      <c r="G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  <c r="R49" s="70" t="n"/>
      <c r="S49" s="70" t="n"/>
      <c r="T49" s="70" t="n"/>
      <c r="U49" s="70" t="n"/>
      <c r="V49" s="70" t="n"/>
      <c r="W49" s="70" t="n"/>
      <c r="X49" s="70" t="n"/>
      <c r="Y49" s="70" t="n"/>
      <c r="Z49" s="70" t="n"/>
      <c r="AA49" s="70" t="n"/>
      <c r="AB49" s="70" t="n"/>
      <c r="AC49" s="70" t="n"/>
      <c r="AD49" s="70" t="n"/>
      <c r="AE49" s="70" t="n"/>
      <c r="AF49" s="70" t="n"/>
      <c r="AG49" s="70" t="n"/>
      <c r="AH49" s="70" t="n"/>
      <c r="AI49" s="70" t="n"/>
      <c r="AJ49" s="70" t="n"/>
      <c r="AK49" s="70" t="n"/>
      <c r="AL49" s="70" t="n"/>
      <c r="AM49" s="70" t="n"/>
      <c r="AN49" s="70" t="n"/>
      <c r="AO49" s="70" t="n"/>
      <c r="AP49" s="70" t="n"/>
      <c r="AQ49" s="70" t="n"/>
      <c r="AR49" s="70" t="n"/>
      <c r="AS49" s="70" t="n"/>
      <c r="AT49" s="70" t="n"/>
      <c r="AU49" s="70" t="n"/>
      <c r="AV49" s="70" t="n"/>
      <c r="AW49" s="70" t="n"/>
      <c r="AX49" s="70" t="n"/>
      <c r="AY49" s="70" t="n"/>
    </row>
    <row customHeight="1" ht="15" r="50" s="24" spans="1:51">
      <c r="A50" s="70" t="n"/>
      <c r="B50" s="70" t="n"/>
      <c r="C50" s="70" t="n"/>
      <c r="D50" s="70" t="n"/>
      <c r="E50" s="70" t="n"/>
      <c r="F50" s="70" t="n"/>
      <c r="G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  <c r="R50" s="70" t="n"/>
      <c r="S50" s="70" t="n"/>
      <c r="T50" s="70" t="n"/>
      <c r="U50" s="70" t="n"/>
      <c r="V50" s="70" t="n"/>
      <c r="W50" s="70" t="n"/>
      <c r="X50" s="70" t="n"/>
      <c r="Y50" s="70" t="n"/>
      <c r="Z50" s="70" t="n"/>
      <c r="AA50" s="70" t="n"/>
      <c r="AB50" s="70" t="n"/>
      <c r="AC50" s="70" t="n"/>
      <c r="AD50" s="70" t="n"/>
      <c r="AE50" s="70" t="n"/>
      <c r="AF50" s="70" t="n"/>
      <c r="AG50" s="70" t="n"/>
      <c r="AH50" s="70" t="n"/>
      <c r="AI50" s="70" t="n"/>
      <c r="AJ50" s="70" t="n"/>
      <c r="AK50" s="70" t="n"/>
      <c r="AL50" s="70" t="n"/>
      <c r="AM50" s="70" t="n"/>
      <c r="AN50" s="70" t="n"/>
      <c r="AO50" s="70" t="n"/>
      <c r="AP50" s="70" t="n"/>
      <c r="AQ50" s="70" t="n"/>
      <c r="AR50" s="70" t="n"/>
      <c r="AS50" s="70" t="n"/>
      <c r="AT50" s="70" t="n"/>
      <c r="AU50" s="70" t="n"/>
      <c r="AV50" s="70" t="n"/>
      <c r="AW50" s="70" t="n"/>
      <c r="AX50" s="70" t="n"/>
      <c r="AY50" s="70" t="n"/>
    </row>
    <row customHeight="1" ht="15" r="51" s="24" spans="1:51">
      <c r="A51" s="70" t="n"/>
      <c r="B51" s="70" t="n"/>
      <c r="C51" s="70" t="n"/>
      <c r="D51" s="70" t="n"/>
      <c r="E51" s="70" t="n"/>
      <c r="F51" s="70" t="n"/>
      <c r="G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  <c r="R51" s="70" t="n"/>
      <c r="S51" s="70" t="n"/>
      <c r="T51" s="70" t="n"/>
      <c r="U51" s="70" t="n"/>
      <c r="V51" s="70" t="n"/>
      <c r="W51" s="70" t="n"/>
      <c r="X51" s="70" t="n"/>
      <c r="Y51" s="70" t="n"/>
      <c r="Z51" s="70" t="n"/>
      <c r="AA51" s="70" t="n"/>
      <c r="AB51" s="70" t="n"/>
      <c r="AC51" s="70" t="n"/>
      <c r="AD51" s="70" t="n"/>
      <c r="AE51" s="70" t="n"/>
      <c r="AF51" s="70" t="n"/>
      <c r="AG51" s="70" t="n"/>
      <c r="AH51" s="70" t="n"/>
      <c r="AI51" s="70" t="n"/>
      <c r="AJ51" s="70" t="n"/>
      <c r="AK51" s="70" t="n"/>
      <c r="AL51" s="70" t="n"/>
      <c r="AM51" s="70" t="n"/>
      <c r="AN51" s="70" t="n"/>
      <c r="AO51" s="70" t="n"/>
      <c r="AP51" s="70" t="n"/>
      <c r="AQ51" s="70" t="n"/>
      <c r="AR51" s="70" t="n"/>
      <c r="AS51" s="70" t="n"/>
      <c r="AT51" s="70" t="n"/>
      <c r="AU51" s="70" t="n"/>
      <c r="AV51" s="70" t="n"/>
      <c r="AW51" s="70" t="n"/>
      <c r="AX51" s="70" t="n"/>
      <c r="AY51" s="70" t="n"/>
    </row>
    <row customHeight="1" ht="15" r="52" s="24" spans="1:51">
      <c r="A52" s="70" t="n"/>
      <c r="B52" s="70" t="n"/>
      <c r="C52" s="70" t="n"/>
      <c r="D52" s="70" t="n"/>
      <c r="E52" s="70" t="n"/>
      <c r="F52" s="70" t="n"/>
      <c r="G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  <c r="R52" s="70" t="n"/>
      <c r="S52" s="70" t="n"/>
      <c r="T52" s="70" t="n"/>
      <c r="U52" s="70" t="n"/>
      <c r="V52" s="70" t="n"/>
      <c r="W52" s="70" t="n"/>
      <c r="X52" s="70" t="n"/>
      <c r="Y52" s="70" t="n"/>
      <c r="Z52" s="70" t="n"/>
      <c r="AA52" s="70" t="n"/>
      <c r="AB52" s="70" t="n"/>
      <c r="AC52" s="70" t="n"/>
      <c r="AD52" s="70" t="n"/>
      <c r="AE52" s="70" t="n"/>
      <c r="AF52" s="70" t="n"/>
      <c r="AG52" s="70" t="n"/>
      <c r="AH52" s="70" t="n"/>
      <c r="AI52" s="70" t="n"/>
      <c r="AJ52" s="70" t="n"/>
      <c r="AK52" s="70" t="n"/>
      <c r="AL52" s="70" t="n"/>
      <c r="AM52" s="70" t="n"/>
      <c r="AN52" s="70" t="n"/>
      <c r="AO52" s="70" t="n"/>
      <c r="AP52" s="70" t="n"/>
      <c r="AQ52" s="70" t="n"/>
      <c r="AR52" s="70" t="n"/>
      <c r="AS52" s="70" t="n"/>
      <c r="AT52" s="70" t="n"/>
      <c r="AU52" s="70" t="n"/>
      <c r="AV52" s="70" t="n"/>
      <c r="AW52" s="70" t="n"/>
      <c r="AX52" s="70" t="n"/>
      <c r="AY52" s="70" t="n"/>
    </row>
    <row customHeight="1" ht="15" r="53" s="24" spans="1:51">
      <c r="A53" s="70" t="n"/>
      <c r="B53" s="70" t="n"/>
      <c r="C53" s="70" t="n"/>
      <c r="D53" s="70" t="n"/>
      <c r="E53" s="70" t="n"/>
      <c r="F53" s="70" t="n"/>
      <c r="G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  <c r="R53" s="70" t="n"/>
      <c r="S53" s="70" t="n"/>
      <c r="T53" s="70" t="n"/>
      <c r="U53" s="70" t="n"/>
      <c r="V53" s="70" t="n"/>
      <c r="W53" s="70" t="n"/>
      <c r="X53" s="70" t="n"/>
      <c r="Y53" s="70" t="n"/>
      <c r="Z53" s="70" t="n"/>
      <c r="AA53" s="70" t="n"/>
      <c r="AB53" s="70" t="n"/>
      <c r="AC53" s="70" t="n"/>
      <c r="AD53" s="70" t="n"/>
      <c r="AE53" s="70" t="n"/>
      <c r="AF53" s="70" t="n"/>
      <c r="AG53" s="70" t="n"/>
      <c r="AH53" s="70" t="n"/>
      <c r="AI53" s="70" t="n"/>
      <c r="AJ53" s="70" t="n"/>
      <c r="AK53" s="70" t="n"/>
      <c r="AL53" s="70" t="n"/>
      <c r="AM53" s="70" t="n"/>
      <c r="AN53" s="70" t="n"/>
      <c r="AO53" s="70" t="n"/>
      <c r="AP53" s="70" t="n"/>
      <c r="AQ53" s="70" t="n"/>
      <c r="AR53" s="70" t="n"/>
      <c r="AS53" s="70" t="n"/>
      <c r="AT53" s="70" t="n"/>
      <c r="AU53" s="70" t="n"/>
      <c r="AV53" s="70" t="n"/>
      <c r="AW53" s="70" t="n"/>
      <c r="AX53" s="70" t="n"/>
      <c r="AY53" s="70" t="n"/>
    </row>
    <row customHeight="1" ht="15" r="54" s="24" spans="1:51">
      <c r="A54" s="70" t="n"/>
      <c r="B54" s="70" t="n"/>
      <c r="C54" s="70" t="n"/>
      <c r="D54" s="70" t="n"/>
      <c r="E54" s="70" t="n"/>
      <c r="F54" s="70" t="n"/>
      <c r="G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  <c r="R54" s="70" t="n"/>
      <c r="S54" s="70" t="n"/>
      <c r="T54" s="70" t="n"/>
      <c r="U54" s="70" t="n"/>
      <c r="V54" s="70" t="n"/>
      <c r="W54" s="70" t="n"/>
      <c r="X54" s="70" t="n"/>
      <c r="Y54" s="70" t="n"/>
      <c r="Z54" s="70" t="n"/>
      <c r="AA54" s="70" t="n"/>
      <c r="AB54" s="70" t="n"/>
      <c r="AC54" s="70" t="n"/>
      <c r="AD54" s="70" t="n"/>
      <c r="AE54" s="70" t="n"/>
      <c r="AF54" s="70" t="n"/>
      <c r="AG54" s="70" t="n"/>
      <c r="AH54" s="70" t="n"/>
      <c r="AI54" s="70" t="n"/>
      <c r="AJ54" s="70" t="n"/>
      <c r="AK54" s="70" t="n"/>
      <c r="AL54" s="70" t="n"/>
      <c r="AM54" s="70" t="n"/>
      <c r="AN54" s="70" t="n"/>
      <c r="AO54" s="70" t="n"/>
      <c r="AP54" s="70" t="n"/>
      <c r="AQ54" s="70" t="n"/>
      <c r="AR54" s="70" t="n"/>
      <c r="AS54" s="70" t="n"/>
      <c r="AT54" s="70" t="n"/>
      <c r="AU54" s="70" t="n"/>
      <c r="AV54" s="70" t="n"/>
      <c r="AW54" s="70" t="n"/>
      <c r="AX54" s="70" t="n"/>
      <c r="AY54" s="70" t="n"/>
    </row>
    <row customHeight="1" ht="15" r="55" s="24" spans="1:51">
      <c r="A55" s="70" t="n"/>
      <c r="B55" s="70" t="n"/>
      <c r="C55" s="70" t="n"/>
      <c r="D55" s="70" t="n"/>
      <c r="E55" s="70" t="n"/>
      <c r="F55" s="70" t="n"/>
      <c r="G55" s="70" t="n"/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  <c r="R55" s="70" t="n"/>
      <c r="S55" s="70" t="n"/>
      <c r="T55" s="70" t="n"/>
      <c r="U55" s="70" t="n"/>
      <c r="V55" s="70" t="n"/>
      <c r="W55" s="70" t="n"/>
      <c r="X55" s="70" t="n"/>
      <c r="Y55" s="70" t="n"/>
      <c r="Z55" s="70" t="n"/>
      <c r="AA55" s="70" t="n"/>
      <c r="AB55" s="70" t="n"/>
      <c r="AC55" s="70" t="n"/>
      <c r="AD55" s="70" t="n"/>
      <c r="AE55" s="70" t="n"/>
      <c r="AF55" s="70" t="n"/>
      <c r="AG55" s="70" t="n"/>
      <c r="AH55" s="70" t="n"/>
      <c r="AI55" s="70" t="n"/>
      <c r="AJ55" s="70" t="n"/>
      <c r="AK55" s="70" t="n"/>
      <c r="AL55" s="70" t="n"/>
      <c r="AM55" s="70" t="n"/>
      <c r="AN55" s="70" t="n"/>
      <c r="AO55" s="70" t="n"/>
      <c r="AP55" s="70" t="n"/>
      <c r="AQ55" s="70" t="n"/>
      <c r="AR55" s="70" t="n"/>
      <c r="AS55" s="70" t="n"/>
      <c r="AT55" s="70" t="n"/>
      <c r="AU55" s="70" t="n"/>
      <c r="AV55" s="70" t="n"/>
      <c r="AW55" s="70" t="n"/>
      <c r="AX55" s="70" t="n"/>
      <c r="AY55" s="70" t="n"/>
    </row>
    <row customHeight="1" ht="15" r="56" s="24" spans="1:51">
      <c r="A56" s="70" t="n"/>
      <c r="B56" s="70" t="n"/>
      <c r="C56" s="70" t="n"/>
      <c r="D56" s="70" t="n"/>
      <c r="E56" s="70" t="n"/>
      <c r="F56" s="70" t="n"/>
      <c r="G56" s="70" t="n"/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  <c r="R56" s="70" t="n"/>
      <c r="S56" s="70" t="n"/>
      <c r="T56" s="70" t="n"/>
      <c r="U56" s="70" t="n"/>
      <c r="V56" s="70" t="n"/>
      <c r="W56" s="70" t="n"/>
      <c r="X56" s="70" t="n"/>
      <c r="Y56" s="70" t="n"/>
      <c r="Z56" s="70" t="n"/>
      <c r="AA56" s="70" t="n"/>
      <c r="AB56" s="70" t="n"/>
      <c r="AC56" s="70" t="n"/>
      <c r="AD56" s="70" t="n"/>
      <c r="AE56" s="70" t="n"/>
      <c r="AF56" s="70" t="n"/>
      <c r="AG56" s="70" t="n"/>
      <c r="AH56" s="70" t="n"/>
      <c r="AI56" s="70" t="n"/>
      <c r="AJ56" s="70" t="n"/>
      <c r="AK56" s="70" t="n"/>
      <c r="AL56" s="70" t="n"/>
      <c r="AM56" s="70" t="n"/>
      <c r="AN56" s="70" t="n"/>
      <c r="AO56" s="70" t="n"/>
      <c r="AP56" s="70" t="n"/>
      <c r="AQ56" s="70" t="n"/>
      <c r="AR56" s="70" t="n"/>
      <c r="AS56" s="70" t="n"/>
      <c r="AT56" s="70" t="n"/>
      <c r="AU56" s="70" t="n"/>
      <c r="AV56" s="70" t="n"/>
      <c r="AW56" s="70" t="n"/>
      <c r="AX56" s="70" t="n"/>
      <c r="AY56" s="70" t="n"/>
    </row>
    <row customHeight="1" ht="15" r="57" s="24" spans="1:51">
      <c r="AO57" s="247" t="s">
        <v>23</v>
      </c>
    </row>
    <row customHeight="1" ht="15" r="58" s="24" spans="1:51">
      <c r="AO58" s="70" t="n"/>
      <c r="AP58" s="70" t="n"/>
      <c r="AQ58" s="70" t="n"/>
      <c r="AR58" s="70" t="n"/>
      <c r="AS58" s="70" t="n"/>
      <c r="AT58" s="70" t="n"/>
      <c r="AU58" s="70" t="n"/>
      <c r="AV58" s="70" t="n"/>
      <c r="AW58" s="70" t="n"/>
      <c r="AX58" s="70" t="n"/>
      <c r="AY58" s="70" t="n"/>
    </row>
    <row customHeight="1" ht="15" r="59" s="24" spans="1:51">
      <c r="AO59" s="74" t="n"/>
      <c r="AP59" s="74" t="n"/>
      <c r="AQ59" s="76" t="n"/>
      <c r="AR59" s="76" t="n"/>
      <c r="AS59" s="76" t="n"/>
      <c r="AT59" s="76" t="n"/>
      <c r="AU59" s="76" t="n"/>
      <c r="AV59" s="76" t="n"/>
      <c r="AW59" s="76" t="n"/>
      <c r="AX59" s="76" t="n"/>
      <c r="AY59" s="76" t="n"/>
    </row>
    <row customHeight="1" ht="15" r="60" s="24" spans="1:51">
      <c r="A60" s="72" t="s">
        <v>16</v>
      </c>
      <c r="B60" s="72" t="n"/>
      <c r="C60" s="72" t="n"/>
      <c r="D60" s="72" t="n"/>
      <c r="E60" s="72" t="n"/>
      <c r="F60" s="72" t="n"/>
      <c r="G60" s="72" t="n"/>
      <c r="H60" s="72" t="n"/>
      <c r="I60" s="72" t="n"/>
      <c r="J60" s="72" t="n"/>
      <c r="K60" s="72" t="n"/>
      <c r="L60" s="72" t="n"/>
      <c r="M60" s="72" t="n"/>
      <c r="N60" s="72" t="n"/>
      <c r="O60" s="72" t="n"/>
      <c r="P60" s="72" t="n"/>
      <c r="Q60" s="72" t="n"/>
      <c r="R60" s="72" t="n"/>
      <c r="S60" s="72" t="n"/>
      <c r="T60" s="72" t="n"/>
      <c r="U60" s="72" t="n"/>
      <c r="V60" s="72" t="n"/>
      <c r="W60" s="72" t="n"/>
      <c r="X60" s="72" t="n"/>
      <c r="Y60" s="72" t="n"/>
      <c r="Z60" s="72" t="n"/>
      <c r="AA60" s="72" t="n"/>
      <c r="AB60" s="72" t="n"/>
      <c r="AC60" s="72" t="n"/>
      <c r="AD60" s="72" t="n"/>
      <c r="AE60" s="72" t="n"/>
      <c r="AF60" s="72" t="n"/>
      <c r="AO60" s="74" t="n"/>
      <c r="AP60" s="74" t="n"/>
      <c r="AQ60" s="76" t="n"/>
      <c r="AR60" s="76" t="n"/>
      <c r="AS60" s="76" t="n"/>
      <c r="AT60" s="76" t="n"/>
      <c r="AU60" s="76" t="n"/>
      <c r="AV60" s="76" t="n"/>
      <c r="AW60" s="76" t="n"/>
      <c r="AX60" s="76" t="n"/>
      <c r="AY60" s="76" t="n"/>
    </row>
    <row customHeight="1" ht="15" r="61" s="24" spans="1:51">
      <c r="A61" s="70" t="s">
        <v>24</v>
      </c>
      <c r="B61" s="73" t="n">
        <v>43221</v>
      </c>
      <c r="C61" s="73" t="n">
        <v>43222</v>
      </c>
      <c r="D61" s="73" t="n">
        <v>43223</v>
      </c>
      <c r="E61" s="73" t="n">
        <v>43224</v>
      </c>
      <c r="F61" s="73" t="n">
        <v>43225</v>
      </c>
      <c r="G61" s="73" t="n">
        <v>43226</v>
      </c>
      <c r="H61" s="73" t="n">
        <v>43227</v>
      </c>
      <c r="I61" s="73" t="n">
        <v>43228</v>
      </c>
      <c r="J61" s="73" t="n">
        <v>43229</v>
      </c>
      <c r="K61" s="73" t="n">
        <v>43230</v>
      </c>
      <c r="L61" s="73" t="n">
        <v>43231</v>
      </c>
      <c r="M61" s="73" t="n">
        <v>43232</v>
      </c>
      <c r="N61" s="73" t="n">
        <v>43233</v>
      </c>
      <c r="O61" s="73" t="n">
        <v>43234</v>
      </c>
      <c r="P61" s="73" t="n">
        <v>43235</v>
      </c>
      <c r="Q61" s="73" t="n">
        <v>43236</v>
      </c>
      <c r="R61" s="73" t="n">
        <v>43237</v>
      </c>
      <c r="S61" s="73" t="n">
        <v>43238</v>
      </c>
      <c r="T61" s="73" t="n">
        <v>43239</v>
      </c>
      <c r="U61" s="73" t="n">
        <v>43240</v>
      </c>
      <c r="V61" s="73" t="n">
        <v>43241</v>
      </c>
      <c r="W61" s="73" t="n">
        <v>43242</v>
      </c>
      <c r="X61" s="73" t="n">
        <v>43243</v>
      </c>
      <c r="Y61" s="73" t="n">
        <v>43244</v>
      </c>
      <c r="Z61" s="73" t="n">
        <v>43245</v>
      </c>
      <c r="AA61" s="73" t="n">
        <v>43246</v>
      </c>
      <c r="AB61" s="73" t="n">
        <v>43247</v>
      </c>
      <c r="AC61" s="73" t="n">
        <v>43248</v>
      </c>
      <c r="AD61" s="73" t="n">
        <v>43249</v>
      </c>
      <c r="AE61" s="73" t="n">
        <v>43250</v>
      </c>
      <c r="AF61" s="73" t="n">
        <v>43251</v>
      </c>
      <c r="AO61" s="74" t="n"/>
      <c r="AP61" s="74" t="n"/>
      <c r="AQ61" s="76" t="n"/>
      <c r="AR61" s="76" t="n"/>
      <c r="AS61" s="76" t="n"/>
      <c r="AT61" s="76" t="n"/>
      <c r="AU61" s="76" t="n"/>
      <c r="AV61" s="76" t="n"/>
      <c r="AW61" s="76" t="n"/>
      <c r="AX61" s="76" t="n"/>
      <c r="AY61" s="76" t="n"/>
    </row>
    <row customHeight="1" ht="15" r="62" s="24" spans="1:51">
      <c r="A62" s="7" t="s">
        <v>11</v>
      </c>
      <c r="B62" s="222" t="n">
        <v>0.4444444444444444</v>
      </c>
      <c r="C62" s="222" t="n">
        <v>0.4444444444444444</v>
      </c>
      <c r="D62" s="222" t="n">
        <v>0.4444444444444444</v>
      </c>
      <c r="E62" s="222" t="n">
        <v>0.4444444444444444</v>
      </c>
      <c r="F62" s="222" t="n">
        <v>0.4444444444444444</v>
      </c>
      <c r="G62" s="222" t="n">
        <v>0.4444444444444444</v>
      </c>
      <c r="H62" s="222" t="n">
        <v>0.328042328042328</v>
      </c>
      <c r="I62" s="222" t="n"/>
      <c r="J62" s="222" t="n"/>
      <c r="K62" s="222" t="n"/>
      <c r="L62" s="222" t="n"/>
      <c r="M62" s="222" t="n"/>
      <c r="N62" s="222" t="n"/>
      <c r="O62" s="222" t="n"/>
      <c r="P62" s="222" t="n"/>
      <c r="Q62" s="222" t="n"/>
      <c r="R62" s="222" t="n"/>
      <c r="S62" s="222" t="n"/>
      <c r="T62" s="222" t="n"/>
      <c r="U62" s="222" t="n"/>
      <c r="V62" s="222" t="n"/>
      <c r="W62" s="222" t="n"/>
      <c r="X62" s="222" t="n"/>
      <c r="Y62" s="222" t="n"/>
      <c r="Z62" s="222" t="n"/>
      <c r="AA62" s="222" t="n"/>
      <c r="AB62" s="222" t="n"/>
      <c r="AC62" s="222" t="n"/>
      <c r="AD62" s="222" t="n"/>
      <c r="AE62" s="222" t="n"/>
      <c r="AF62" s="222" t="n"/>
      <c r="AO62" s="74" t="n"/>
      <c r="AP62" s="74" t="n"/>
      <c r="AQ62" s="76" t="n"/>
      <c r="AR62" s="76" t="n"/>
      <c r="AS62" s="76" t="n"/>
      <c r="AT62" s="76" t="n"/>
      <c r="AU62" s="76" t="n"/>
      <c r="AV62" s="76" t="n"/>
      <c r="AW62" s="76" t="n"/>
      <c r="AX62" s="76" t="n"/>
      <c r="AY62" s="76" t="n"/>
    </row>
    <row customHeight="1" ht="15" r="63" s="24" spans="1:51">
      <c r="A63" s="7" t="s">
        <v>10</v>
      </c>
      <c r="B63" s="222" t="n">
        <v>0.6813186813186813</v>
      </c>
      <c r="C63" s="222" t="n">
        <v>0.6813186813186813</v>
      </c>
      <c r="D63" s="222" t="n">
        <v>0.6813186813186813</v>
      </c>
      <c r="E63" s="222" t="n">
        <v>0.6813186813186813</v>
      </c>
      <c r="F63" s="222" t="n">
        <v>0.6813186813186813</v>
      </c>
      <c r="G63" s="222" t="n">
        <v>0.6813186813186813</v>
      </c>
      <c r="H63" s="222" t="n">
        <v>0.6813186813186813</v>
      </c>
      <c r="I63" s="222" t="n"/>
      <c r="J63" s="222" t="n"/>
      <c r="K63" s="222" t="n"/>
      <c r="L63" s="222" t="n"/>
      <c r="M63" s="222" t="n"/>
      <c r="N63" s="222" t="n"/>
      <c r="O63" s="222" t="n"/>
      <c r="P63" s="222" t="n"/>
      <c r="Q63" s="222" t="n"/>
      <c r="R63" s="222" t="n"/>
      <c r="S63" s="222" t="n"/>
      <c r="T63" s="222" t="n"/>
      <c r="U63" s="222" t="n"/>
      <c r="V63" s="222" t="n"/>
      <c r="W63" s="222" t="n"/>
      <c r="X63" s="222" t="n"/>
      <c r="Y63" s="222" t="n"/>
      <c r="Z63" s="222" t="n"/>
      <c r="AA63" s="222" t="n"/>
      <c r="AB63" s="222" t="n"/>
      <c r="AC63" s="222" t="n"/>
      <c r="AD63" s="222" t="n"/>
      <c r="AE63" s="222" t="n"/>
      <c r="AF63" s="222" t="n"/>
      <c r="AO63" s="74" t="n"/>
      <c r="AP63" s="74" t="n"/>
      <c r="AQ63" s="76" t="n"/>
      <c r="AR63" s="76" t="n"/>
      <c r="AS63" s="76" t="n"/>
      <c r="AT63" s="76" t="n"/>
      <c r="AU63" s="76" t="n"/>
      <c r="AV63" s="76" t="n"/>
      <c r="AW63" s="76" t="n"/>
      <c r="AX63" s="76" t="n"/>
      <c r="AY63" s="76" t="n"/>
    </row>
    <row customHeight="1" ht="15" r="64" s="24" spans="1:51">
      <c r="A64" s="7" t="s">
        <v>12</v>
      </c>
      <c r="B64" s="222" t="n">
        <v>1</v>
      </c>
      <c r="C64" s="222" t="n">
        <v>1</v>
      </c>
      <c r="D64" s="222" t="n">
        <v>1</v>
      </c>
      <c r="E64" s="222" t="n">
        <v>1</v>
      </c>
      <c r="F64" s="222" t="n">
        <v>1</v>
      </c>
      <c r="G64" s="222" t="n">
        <v>1</v>
      </c>
      <c r="H64" s="222" t="n">
        <v>0.8787878787878788</v>
      </c>
      <c r="I64" s="222" t="n"/>
      <c r="J64" s="222" t="n"/>
      <c r="K64" s="222" t="n"/>
      <c r="L64" s="222" t="n"/>
      <c r="M64" s="222" t="n"/>
      <c r="N64" s="222" t="n"/>
      <c r="O64" s="222" t="n"/>
      <c r="P64" s="222" t="n"/>
      <c r="Q64" s="222" t="n"/>
      <c r="R64" s="222" t="n"/>
      <c r="S64" s="222" t="n"/>
      <c r="T64" s="222" t="n"/>
      <c r="U64" s="222" t="n"/>
      <c r="V64" s="222" t="n"/>
      <c r="W64" s="222" t="n"/>
      <c r="X64" s="222" t="n"/>
      <c r="Y64" s="222" t="n"/>
      <c r="Z64" s="222" t="n"/>
      <c r="AA64" s="222" t="n"/>
      <c r="AB64" s="222" t="n"/>
      <c r="AC64" s="222" t="n"/>
      <c r="AD64" s="222" t="n"/>
      <c r="AE64" s="222" t="n"/>
      <c r="AF64" s="222" t="n"/>
      <c r="AO64" s="74" t="n"/>
      <c r="AP64" s="74" t="n"/>
      <c r="AQ64" s="76" t="n"/>
      <c r="AR64" s="76" t="n"/>
      <c r="AS64" s="76" t="n"/>
      <c r="AT64" s="76" t="n"/>
      <c r="AU64" s="76" t="n"/>
      <c r="AV64" s="76" t="n"/>
      <c r="AW64" s="76" t="n"/>
      <c r="AX64" s="76" t="n"/>
      <c r="AY64" s="76" t="n"/>
    </row>
    <row customHeight="1" ht="15" r="65" s="24" spans="1:51">
      <c r="A65" s="7" t="s">
        <v>17</v>
      </c>
      <c r="B65" s="222" t="n">
        <v>0.88</v>
      </c>
      <c r="C65" s="222" t="n">
        <v>0.88</v>
      </c>
      <c r="D65" s="222" t="n">
        <v>0.88</v>
      </c>
      <c r="E65" s="222" t="n">
        <v>0.88</v>
      </c>
      <c r="F65" s="222" t="n">
        <v>0.88</v>
      </c>
      <c r="G65" s="222" t="n">
        <v>0.88</v>
      </c>
      <c r="H65" s="222" t="n">
        <v>0.9</v>
      </c>
      <c r="I65" s="222" t="n"/>
      <c r="J65" s="222" t="n"/>
      <c r="K65" s="222" t="n"/>
      <c r="L65" s="222" t="n"/>
      <c r="M65" s="222" t="n"/>
      <c r="N65" s="222" t="n"/>
      <c r="O65" s="222" t="n"/>
      <c r="P65" s="222" t="n"/>
      <c r="Q65" s="222" t="n"/>
      <c r="R65" s="222" t="n"/>
      <c r="S65" s="222" t="n"/>
      <c r="T65" s="222" t="n"/>
      <c r="U65" s="222" t="n"/>
      <c r="V65" s="222" t="n"/>
      <c r="W65" s="222" t="n"/>
      <c r="X65" s="222" t="n"/>
      <c r="Y65" s="222" t="n"/>
      <c r="Z65" s="222" t="n"/>
      <c r="AA65" s="222" t="n"/>
      <c r="AB65" s="222" t="n"/>
      <c r="AC65" s="222" t="n"/>
      <c r="AD65" s="222" t="n"/>
      <c r="AE65" s="222" t="n"/>
      <c r="AF65" s="222" t="n"/>
      <c r="AO65" s="74" t="n"/>
      <c r="AP65" s="74" t="n"/>
      <c r="AQ65" s="76" t="n"/>
      <c r="AR65" s="76" t="n"/>
      <c r="AS65" s="76" t="n"/>
      <c r="AT65" s="76" t="n"/>
      <c r="AU65" s="76" t="n"/>
      <c r="AV65" s="76" t="n"/>
      <c r="AW65" s="76" t="n"/>
      <c r="AX65" s="76" t="n"/>
      <c r="AY65" s="76" t="n"/>
    </row>
    <row customHeight="1" ht="15" r="66" s="24" spans="1:51">
      <c r="A66" s="11" t="s">
        <v>18</v>
      </c>
      <c r="B66" s="222" t="n">
        <v>0.9125</v>
      </c>
      <c r="C66" s="222" t="n">
        <v>0.9125</v>
      </c>
      <c r="D66" s="222" t="n">
        <v>0.9125</v>
      </c>
      <c r="E66" s="222" t="n">
        <v>0.9125</v>
      </c>
      <c r="F66" s="222" t="n">
        <v>0.9125</v>
      </c>
      <c r="G66" s="222" t="n">
        <v>0.9125</v>
      </c>
      <c r="H66" s="222" t="n">
        <v>0.7654320987654321</v>
      </c>
      <c r="I66" s="222" t="n"/>
      <c r="J66" s="222" t="n"/>
      <c r="K66" s="222" t="n"/>
      <c r="L66" s="222" t="n"/>
      <c r="M66" s="222" t="n"/>
      <c r="N66" s="222" t="n"/>
      <c r="O66" s="222" t="n"/>
      <c r="P66" s="222" t="n"/>
      <c r="Q66" s="222" t="n"/>
      <c r="R66" s="222" t="n"/>
      <c r="S66" s="222" t="n"/>
      <c r="T66" s="222" t="n"/>
      <c r="U66" s="222" t="n"/>
      <c r="V66" s="222" t="n"/>
      <c r="W66" s="222" t="n"/>
      <c r="X66" s="222" t="n"/>
      <c r="Y66" s="222" t="n"/>
      <c r="Z66" s="222" t="n"/>
      <c r="AA66" s="222" t="n"/>
      <c r="AB66" s="222" t="n"/>
      <c r="AC66" s="222" t="n"/>
      <c r="AD66" s="222" t="n"/>
      <c r="AE66" s="222" t="n"/>
      <c r="AF66" s="222" t="n"/>
      <c r="AO66" s="74" t="n"/>
      <c r="AP66" s="74" t="n"/>
      <c r="AQ66" s="76" t="n"/>
      <c r="AR66" s="76" t="n"/>
      <c r="AS66" s="76" t="n"/>
      <c r="AT66" s="76" t="n"/>
      <c r="AU66" s="76" t="n"/>
      <c r="AV66" s="76" t="n"/>
      <c r="AW66" s="76" t="n"/>
      <c r="AX66" s="76" t="n"/>
      <c r="AY66" s="76" t="n"/>
    </row>
    <row customHeight="1" ht="15" r="67" s="24" spans="1:51">
      <c r="A67" s="196" t="s">
        <v>14</v>
      </c>
      <c r="B67" s="147" t="n">
        <v>0.9523809523809523</v>
      </c>
      <c r="C67" s="147" t="n">
        <v>0.9523809523809523</v>
      </c>
      <c r="D67" s="147" t="n">
        <v>0.9523809523809523</v>
      </c>
      <c r="E67" s="147" t="n">
        <v>0.9523809523809523</v>
      </c>
      <c r="F67" s="147" t="n">
        <v>0.9523809523809523</v>
      </c>
      <c r="G67" s="147" t="n">
        <v>0.9523809523809523</v>
      </c>
      <c r="H67" s="147" t="n">
        <v>0.9285714285714286</v>
      </c>
      <c r="I67" s="147" t="n"/>
      <c r="J67" s="147" t="n"/>
      <c r="K67" s="147" t="n"/>
      <c r="L67" s="147" t="n"/>
      <c r="M67" s="147" t="n"/>
      <c r="N67" s="147" t="n"/>
      <c r="O67" s="147" t="n"/>
      <c r="P67" s="147" t="n"/>
      <c r="Q67" s="147" t="n"/>
      <c r="R67" s="147" t="n"/>
      <c r="S67" s="147" t="n"/>
      <c r="T67" s="147" t="n"/>
      <c r="U67" s="147" t="n"/>
      <c r="V67" s="147" t="n"/>
      <c r="W67" s="147" t="n"/>
      <c r="X67" s="147" t="n"/>
      <c r="Y67" s="147" t="n"/>
      <c r="Z67" s="147" t="n"/>
      <c r="AA67" s="147" t="n"/>
      <c r="AB67" s="147" t="n"/>
      <c r="AC67" s="147" t="n"/>
      <c r="AD67" s="147" t="n"/>
      <c r="AE67" s="147" t="n"/>
      <c r="AF67" s="147" t="n"/>
      <c r="AO67" s="74" t="n"/>
      <c r="AP67" s="74" t="n"/>
      <c r="AQ67" s="76" t="n"/>
      <c r="AR67" s="76" t="n"/>
      <c r="AS67" s="76" t="n"/>
      <c r="AT67" s="76" t="n"/>
      <c r="AU67" s="76" t="n"/>
      <c r="AV67" s="76" t="n"/>
      <c r="AW67" s="76" t="n"/>
      <c r="AX67" s="76" t="n"/>
      <c r="AY67" s="76" t="n"/>
    </row>
    <row customHeight="1" ht="15" r="68" s="24" spans="1:51">
      <c r="AO68" s="70" t="n"/>
      <c r="AP68" s="70" t="n"/>
      <c r="AQ68" s="70" t="n"/>
      <c r="AR68" s="70" t="n"/>
      <c r="AS68" s="70" t="n"/>
      <c r="AT68" s="70" t="n"/>
      <c r="AU68" s="70" t="n"/>
      <c r="AV68" s="70" t="n"/>
      <c r="AW68" s="70" t="n"/>
      <c r="AX68" s="70" t="n"/>
      <c r="AY68" s="70" t="n"/>
    </row>
    <row customHeight="1" ht="12.75" r="69" s="24" spans="1:51"/>
    <row customHeight="1" ht="15" r="85" s="24" spans="1:51">
      <c r="A85" s="238" t="s">
        <v>19</v>
      </c>
    </row>
    <row customHeight="1" ht="15" r="86" s="24" spans="1:51">
      <c r="A86" s="241" t="s">
        <v>24</v>
      </c>
      <c r="B86" s="190" t="n">
        <v>43221</v>
      </c>
      <c r="C86" s="190" t="n">
        <v>43222</v>
      </c>
      <c r="D86" s="190" t="n">
        <v>43223</v>
      </c>
      <c r="E86" s="190" t="n">
        <v>43224</v>
      </c>
      <c r="F86" s="190" t="n">
        <v>43225</v>
      </c>
      <c r="G86" s="190" t="n">
        <v>43226</v>
      </c>
      <c r="H86" s="190" t="n">
        <v>43227</v>
      </c>
      <c r="I86" s="190" t="n">
        <v>43228</v>
      </c>
      <c r="J86" s="190" t="n">
        <v>43229</v>
      </c>
      <c r="K86" s="190" t="n">
        <v>43230</v>
      </c>
      <c r="L86" s="190" t="n">
        <v>43231</v>
      </c>
      <c r="M86" s="190" t="n">
        <v>43232</v>
      </c>
      <c r="N86" s="190" t="n">
        <v>43233</v>
      </c>
      <c r="O86" s="190" t="n">
        <v>43234</v>
      </c>
      <c r="P86" s="190" t="n">
        <v>43235</v>
      </c>
      <c r="Q86" s="190" t="n">
        <v>43236</v>
      </c>
      <c r="R86" s="190" t="n">
        <v>43237</v>
      </c>
      <c r="S86" s="190" t="n">
        <v>43238</v>
      </c>
      <c r="T86" s="190" t="n">
        <v>43239</v>
      </c>
      <c r="U86" s="190" t="n">
        <v>43240</v>
      </c>
      <c r="V86" s="190" t="n">
        <v>43241</v>
      </c>
      <c r="W86" s="190" t="n">
        <v>43242</v>
      </c>
      <c r="X86" s="190" t="n">
        <v>43243</v>
      </c>
      <c r="Y86" s="190" t="n">
        <v>43244</v>
      </c>
      <c r="Z86" s="190" t="n">
        <v>43245</v>
      </c>
      <c r="AA86" s="190" t="n">
        <v>43246</v>
      </c>
      <c r="AB86" s="190" t="n">
        <v>43247</v>
      </c>
      <c r="AC86" s="190" t="n">
        <v>43248</v>
      </c>
      <c r="AD86" s="190" t="n">
        <v>43249</v>
      </c>
      <c r="AE86" s="190" t="n">
        <v>43250</v>
      </c>
      <c r="AF86" s="190" t="n">
        <v>43251</v>
      </c>
    </row>
    <row customHeight="1" ht="15" r="87" s="24" spans="1:51">
      <c r="A87" s="239" t="s">
        <v>11</v>
      </c>
      <c r="B87" s="191" t="n">
        <v>0.8571428571428571</v>
      </c>
      <c r="C87" s="191" t="n">
        <v>0.8571428571428571</v>
      </c>
      <c r="D87" s="191" t="n">
        <v>0.8571428571428571</v>
      </c>
      <c r="E87" s="191" t="n">
        <v>0.8571428571428571</v>
      </c>
      <c r="F87" s="191" t="n">
        <v>0.8571428571428571</v>
      </c>
      <c r="G87" s="191" t="n">
        <v>0.8571428571428571</v>
      </c>
      <c r="H87" s="240" t="n">
        <v>0.7744360902255639</v>
      </c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  <c r="AA87" s="240" t="n"/>
      <c r="AB87" s="240" t="n"/>
      <c r="AC87" s="191" t="n"/>
      <c r="AD87" s="191" t="n"/>
      <c r="AE87" s="191" t="n"/>
      <c r="AF87" s="239" t="n"/>
    </row>
    <row customHeight="1" ht="15" r="88" s="24" spans="1:51">
      <c r="A88" s="239" t="s">
        <v>20</v>
      </c>
      <c r="B88" s="191" t="n">
        <v>0.7638888888888888</v>
      </c>
      <c r="C88" s="191" t="n">
        <v>0.7638888888888888</v>
      </c>
      <c r="D88" s="191" t="n">
        <v>0.7638888888888888</v>
      </c>
      <c r="E88" s="191" t="n">
        <v>0.7638888888888888</v>
      </c>
      <c r="F88" s="191" t="n">
        <v>0.7638888888888888</v>
      </c>
      <c r="G88" s="191" t="n">
        <v>0.7638888888888888</v>
      </c>
      <c r="H88" s="240" t="n">
        <v>0.6527777777777778</v>
      </c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  <c r="AA88" s="240" t="n"/>
      <c r="AB88" s="240" t="n"/>
      <c r="AC88" s="191" t="n"/>
      <c r="AD88" s="191" t="n"/>
      <c r="AE88" s="191" t="n"/>
      <c r="AF88" s="239" t="n"/>
    </row>
    <row customHeight="1" ht="15" r="89" s="24" spans="1:51">
      <c r="A89" s="239" t="s">
        <v>12</v>
      </c>
      <c r="B89" s="191" t="n">
        <v>0.8441558441558441</v>
      </c>
      <c r="C89" s="191" t="n">
        <v>0.8441558441558441</v>
      </c>
      <c r="D89" s="191" t="n">
        <v>0.8441558441558441</v>
      </c>
      <c r="E89" s="191" t="n">
        <v>0.8441558441558441</v>
      </c>
      <c r="F89" s="191" t="n">
        <v>0.8441558441558441</v>
      </c>
      <c r="G89" s="191" t="n">
        <v>0.8441558441558441</v>
      </c>
      <c r="H89" s="240" t="n">
        <v>0.8125</v>
      </c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  <c r="AA89" s="240" t="n"/>
      <c r="AB89" s="240" t="n"/>
      <c r="AC89" s="191" t="n"/>
      <c r="AD89" s="191" t="n"/>
      <c r="AE89" s="191" t="n"/>
      <c r="AF89" s="239" t="n"/>
    </row>
  </sheetData>
  <mergeCells count="5">
    <mergeCell ref="B3:AN3"/>
    <mergeCell ref="AO3:AY3"/>
    <mergeCell ref="B26:AN26"/>
    <mergeCell ref="AO26:AY26"/>
    <mergeCell ref="AO57:AY57"/>
  </mergeCells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B29"/>
  <sheetViews>
    <sheetView workbookViewId="0" zoomScale="70" zoomScaleNormal="70">
      <pane activePane="bottomLeft" state="frozen" topLeftCell="A2" ySplit="1"/>
      <selection activeCell="M7" pane="bottomLeft" sqref="M7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8.140625"/>
    <col customWidth="1" max="4" min="4" style="24" width="62.140625"/>
    <col customWidth="1" max="12" min="5" style="24" width="8"/>
    <col customWidth="1" max="13" min="13" style="24" width="11.5703125"/>
    <col customWidth="1" max="27" min="14" style="24" width="8"/>
    <col bestFit="1" customWidth="1" max="28" min="28" style="24" width="51.85546875"/>
  </cols>
  <sheetData>
    <row customHeight="1" ht="76.5" r="1" s="24" spans="1:28">
      <c r="A1" s="11" t="s">
        <v>27</v>
      </c>
      <c r="B1" s="12" t="s">
        <v>28</v>
      </c>
      <c r="C1" s="11" t="s">
        <v>29</v>
      </c>
      <c r="D1" s="12" t="s">
        <v>30</v>
      </c>
      <c r="E1" s="40" t="s">
        <v>31</v>
      </c>
      <c r="F1" s="41" t="s">
        <v>32</v>
      </c>
      <c r="G1" s="40" t="s">
        <v>33</v>
      </c>
      <c r="H1" s="40" t="s">
        <v>34</v>
      </c>
      <c r="I1" s="41" t="s">
        <v>35</v>
      </c>
      <c r="J1" s="42" t="s">
        <v>36</v>
      </c>
      <c r="K1" s="40" t="s">
        <v>37</v>
      </c>
      <c r="L1" s="40" t="s">
        <v>38</v>
      </c>
      <c r="M1" s="43" t="s">
        <v>24</v>
      </c>
      <c r="N1" s="44" t="s">
        <v>39</v>
      </c>
      <c r="O1" s="28" t="s">
        <v>40</v>
      </c>
      <c r="P1" s="28" t="s">
        <v>41</v>
      </c>
      <c r="Q1" s="28" t="s">
        <v>42</v>
      </c>
      <c r="R1" s="28" t="s">
        <v>43</v>
      </c>
      <c r="S1" s="28" t="s">
        <v>44</v>
      </c>
      <c r="T1" s="28" t="s">
        <v>45</v>
      </c>
      <c r="U1" s="28" t="s">
        <v>46</v>
      </c>
      <c r="V1" s="28" t="s">
        <v>47</v>
      </c>
      <c r="W1" s="28" t="s">
        <v>48</v>
      </c>
      <c r="X1" s="28" t="s">
        <v>49</v>
      </c>
      <c r="Y1" s="28" t="s">
        <v>50</v>
      </c>
      <c r="Z1" s="28" t="s">
        <v>51</v>
      </c>
      <c r="AA1" s="29" t="s">
        <v>5</v>
      </c>
      <c r="AB1" s="28" t="s">
        <v>52</v>
      </c>
    </row>
    <row customHeight="1" ht="15" r="2" s="24" spans="1:28">
      <c r="A2" s="7" t="n">
        <v>1</v>
      </c>
      <c r="B2" s="7" t="s">
        <v>53</v>
      </c>
      <c r="C2" s="7" t="s">
        <v>54</v>
      </c>
      <c r="D2" s="7" t="s">
        <v>55</v>
      </c>
      <c r="E2" s="148">
        <f>NETWORKDAYS(Итого!C$2,Отчёт!C$2,Итого!C$3)</f>
        <v/>
      </c>
      <c r="F2" s="46" t="n">
        <v>0.5</v>
      </c>
      <c r="G2" s="45" t="n">
        <v>1</v>
      </c>
      <c r="H2" s="47">
        <f>F2*G2</f>
        <v/>
      </c>
      <c r="I2" s="48" t="n">
        <v>11</v>
      </c>
      <c r="J2" s="49">
        <f>E2*H2</f>
        <v/>
      </c>
      <c r="K2" s="50" t="n">
        <v>144</v>
      </c>
      <c r="L2" s="51">
        <f>J2*K2</f>
        <v/>
      </c>
      <c r="M2" s="252" t="n">
        <v>43230</v>
      </c>
      <c r="N2" s="52">
        <f>11-COUNTIF(O2:Y2,"х")</f>
        <v/>
      </c>
      <c r="O2" s="137" t="n">
        <v>1</v>
      </c>
      <c r="P2" s="137" t="n">
        <v>1</v>
      </c>
      <c r="Q2" s="137" t="s">
        <v>56</v>
      </c>
      <c r="R2" s="137" t="n">
        <v>1</v>
      </c>
      <c r="S2" s="137" t="s">
        <v>56</v>
      </c>
      <c r="T2" s="137" t="n">
        <v>1</v>
      </c>
      <c r="U2" s="137" t="n">
        <v>1</v>
      </c>
      <c r="V2" s="137" t="n">
        <v>1</v>
      </c>
      <c r="W2" s="137" t="n">
        <v>1</v>
      </c>
      <c r="X2" s="137" t="n">
        <v>0</v>
      </c>
      <c r="Y2" s="137" t="n">
        <v>1</v>
      </c>
      <c r="Z2" s="33">
        <f>COUNTIF(O2:Y2,"1")</f>
        <v/>
      </c>
      <c r="AA2" s="84">
        <f>Z2/N2</f>
        <v/>
      </c>
      <c r="AB2" s="232" t="s">
        <v>57</v>
      </c>
    </row>
    <row customHeight="1" ht="15" r="3" s="24" spans="1:28">
      <c r="A3" s="7" t="n">
        <v>2</v>
      </c>
      <c r="B3" s="7" t="s">
        <v>53</v>
      </c>
      <c r="C3" s="7" t="s">
        <v>58</v>
      </c>
      <c r="D3" s="7" t="s">
        <v>59</v>
      </c>
      <c r="E3" s="148">
        <f>NETWORKDAYS(Итого!C$2,Отчёт!C$2,Итого!C$3)</f>
        <v/>
      </c>
      <c r="F3" s="46" t="n">
        <v>0.5</v>
      </c>
      <c r="G3" s="45" t="n">
        <v>1</v>
      </c>
      <c r="H3" s="47">
        <f>F3*G3</f>
        <v/>
      </c>
      <c r="I3" s="48" t="n">
        <v>11</v>
      </c>
      <c r="J3" s="49">
        <f>E3*H3</f>
        <v/>
      </c>
      <c r="K3" s="50" t="n">
        <v>144</v>
      </c>
      <c r="L3" s="51">
        <f>J3*K3</f>
        <v/>
      </c>
      <c r="M3" s="252" t="n">
        <v>43234</v>
      </c>
      <c r="N3" s="52">
        <f>11-COUNTIF(O3:Y3,"х")</f>
        <v/>
      </c>
      <c r="O3" s="137" t="n">
        <v>1</v>
      </c>
      <c r="P3" s="137" t="n">
        <v>1</v>
      </c>
      <c r="Q3" s="137" t="s">
        <v>56</v>
      </c>
      <c r="R3" s="137" t="n">
        <v>1</v>
      </c>
      <c r="S3" s="137" t="s">
        <v>56</v>
      </c>
      <c r="T3" s="137" t="s">
        <v>56</v>
      </c>
      <c r="U3" s="137" t="s">
        <v>56</v>
      </c>
      <c r="V3" s="137" t="n">
        <v>1</v>
      </c>
      <c r="W3" s="137" t="n">
        <v>1</v>
      </c>
      <c r="X3" s="137" t="n">
        <v>1</v>
      </c>
      <c r="Y3" s="137" t="n">
        <v>1</v>
      </c>
      <c r="Z3" s="33">
        <f>COUNTIF(O3:Y3,"1")</f>
        <v/>
      </c>
      <c r="AA3" s="84">
        <f>Z3/N3</f>
        <v/>
      </c>
      <c r="AB3" s="157" t="s">
        <v>60</v>
      </c>
    </row>
    <row customHeight="1" ht="15" r="4" s="24" spans="1:28">
      <c r="A4" s="7" t="n">
        <v>3</v>
      </c>
      <c r="B4" s="7" t="s">
        <v>53</v>
      </c>
      <c r="C4" s="7" t="s">
        <v>1</v>
      </c>
      <c r="D4" s="7" t="s">
        <v>61</v>
      </c>
      <c r="E4" s="148">
        <f>NETWORKDAYS(Итого!C$2,Отчёт!C$2,Итого!C$3)</f>
        <v/>
      </c>
      <c r="F4" s="46" t="n">
        <v>0.5</v>
      </c>
      <c r="G4" s="45" t="n">
        <v>1</v>
      </c>
      <c r="H4" s="47">
        <f>F4*G4</f>
        <v/>
      </c>
      <c r="I4" s="48" t="n">
        <v>11</v>
      </c>
      <c r="J4" s="49">
        <f>E4*H4</f>
        <v/>
      </c>
      <c r="K4" s="50" t="n">
        <v>144</v>
      </c>
      <c r="L4" s="51">
        <f>J4*K4</f>
        <v/>
      </c>
      <c r="M4" s="252" t="n">
        <v>43234</v>
      </c>
      <c r="N4" s="52">
        <f>11-COUNTIF(O4:Y4,"х")</f>
        <v/>
      </c>
      <c r="O4" s="137" t="n">
        <v>1</v>
      </c>
      <c r="P4" s="137" t="n">
        <v>1</v>
      </c>
      <c r="Q4" s="137" t="s">
        <v>56</v>
      </c>
      <c r="R4" s="137" t="n">
        <v>1</v>
      </c>
      <c r="S4" s="137" t="s">
        <v>56</v>
      </c>
      <c r="T4" s="137" t="s">
        <v>56</v>
      </c>
      <c r="U4" s="137" t="n">
        <v>1</v>
      </c>
      <c r="V4" s="137" t="n">
        <v>1</v>
      </c>
      <c r="W4" s="137" t="n">
        <v>1</v>
      </c>
      <c r="X4" s="137" t="n">
        <v>1</v>
      </c>
      <c r="Y4" s="137" t="n">
        <v>1</v>
      </c>
      <c r="Z4" s="35">
        <f>COUNTIF(O4:Y4,"1")</f>
        <v/>
      </c>
      <c r="AA4" s="88">
        <f>Z4/N4</f>
        <v/>
      </c>
      <c r="AB4" s="232" t="s">
        <v>62</v>
      </c>
    </row>
    <row customHeight="1" ht="15" r="5" s="24" spans="1:28">
      <c r="A5" s="7" t="n">
        <v>4</v>
      </c>
      <c r="B5" s="7" t="s">
        <v>53</v>
      </c>
      <c r="C5" s="7" t="s">
        <v>63</v>
      </c>
      <c r="D5" s="7" t="s">
        <v>64</v>
      </c>
      <c r="E5" s="148">
        <f>NETWORKDAYS(Итого!C$2,Отчёт!C$2,Итого!C$3)</f>
        <v/>
      </c>
      <c r="F5" s="46" t="n">
        <v>0.5</v>
      </c>
      <c r="G5" s="45" t="n">
        <v>1</v>
      </c>
      <c r="H5" s="47">
        <f>F5*G5</f>
        <v/>
      </c>
      <c r="I5" s="48" t="n">
        <v>11</v>
      </c>
      <c r="J5" s="49">
        <f>E5*H5</f>
        <v/>
      </c>
      <c r="K5" s="50" t="n">
        <v>144</v>
      </c>
      <c r="L5" s="51">
        <f>J5*K5</f>
        <v/>
      </c>
      <c r="M5" s="252" t="n">
        <v>43234</v>
      </c>
      <c r="N5" s="52">
        <f>11-COUNTIF(O5:Y5,"х")</f>
        <v/>
      </c>
      <c r="O5" s="137" t="n">
        <v>1</v>
      </c>
      <c r="P5" s="137" t="n">
        <v>1</v>
      </c>
      <c r="Q5" s="137" t="s">
        <v>56</v>
      </c>
      <c r="R5" s="137" t="n">
        <v>1</v>
      </c>
      <c r="S5" s="137" t="s">
        <v>56</v>
      </c>
      <c r="T5" s="137" t="s">
        <v>56</v>
      </c>
      <c r="U5" s="137" t="n">
        <v>1</v>
      </c>
      <c r="V5" s="137" t="n">
        <v>1</v>
      </c>
      <c r="W5" s="137" t="n">
        <v>1</v>
      </c>
      <c r="X5" s="137" t="n">
        <v>1</v>
      </c>
      <c r="Y5" s="137" t="n">
        <v>1</v>
      </c>
      <c r="Z5" s="35">
        <f>COUNTIF(O5:Y5,"1")</f>
        <v/>
      </c>
      <c r="AA5" s="88">
        <f>Z5/N5</f>
        <v/>
      </c>
      <c r="AB5" s="123" t="s">
        <v>62</v>
      </c>
    </row>
    <row customHeight="1" ht="15" r="6" s="24" spans="1:28">
      <c r="A6" s="7" t="n">
        <v>5</v>
      </c>
      <c r="B6" s="7" t="s">
        <v>53</v>
      </c>
      <c r="C6" s="7" t="s">
        <v>65</v>
      </c>
      <c r="D6" s="7" t="s">
        <v>66</v>
      </c>
      <c r="E6" s="148" t="n">
        <v>0</v>
      </c>
      <c r="F6" s="46" t="n">
        <v>0.5</v>
      </c>
      <c r="G6" s="45" t="n">
        <v>1</v>
      </c>
      <c r="H6" s="47">
        <f>F6*G6</f>
        <v/>
      </c>
      <c r="I6" s="48" t="n">
        <v>11</v>
      </c>
      <c r="J6" s="49">
        <f>E6*H6</f>
        <v/>
      </c>
      <c r="K6" s="50" t="n">
        <v>144</v>
      </c>
      <c r="L6" s="51">
        <f>J6*K6</f>
        <v/>
      </c>
      <c r="M6" s="252" t="n">
        <v>43006</v>
      </c>
      <c r="N6" s="52">
        <f>11-COUNTIF(O6:Y6,"х")</f>
        <v/>
      </c>
      <c r="O6" s="137" t="n">
        <v>0</v>
      </c>
      <c r="P6" s="137" t="n">
        <v>0</v>
      </c>
      <c r="Q6" s="137" t="s">
        <v>56</v>
      </c>
      <c r="R6" s="137" t="n">
        <v>0</v>
      </c>
      <c r="S6" s="137" t="s">
        <v>56</v>
      </c>
      <c r="T6" s="137" t="s">
        <v>56</v>
      </c>
      <c r="U6" s="137" t="n">
        <v>0</v>
      </c>
      <c r="V6" s="137" t="n">
        <v>0</v>
      </c>
      <c r="W6" s="137" t="n">
        <v>0</v>
      </c>
      <c r="X6" s="137" t="n">
        <v>0</v>
      </c>
      <c r="Y6" s="137" t="n">
        <v>0</v>
      </c>
      <c r="Z6" s="35">
        <f>COUNTIF(O6:Y6,"1")</f>
        <v/>
      </c>
      <c r="AA6" s="88">
        <f>Z6/N6</f>
        <v/>
      </c>
      <c r="AB6" s="124" t="s">
        <v>67</v>
      </c>
    </row>
    <row customHeight="1" ht="15" r="7" s="24" spans="1:28">
      <c r="A7" s="7" t="n">
        <v>6</v>
      </c>
      <c r="B7" s="7" t="s">
        <v>53</v>
      </c>
      <c r="C7" s="7" t="s">
        <v>68</v>
      </c>
      <c r="D7" s="7" t="s">
        <v>69</v>
      </c>
      <c r="E7" s="148">
        <f>NETWORKDAYS(Итого!C$2,Отчёт!C$2,Итого!C$3)</f>
        <v/>
      </c>
      <c r="F7" s="46" t="n">
        <v>0.5</v>
      </c>
      <c r="G7" s="45" t="n">
        <v>1</v>
      </c>
      <c r="H7" s="47">
        <f>F7*G7</f>
        <v/>
      </c>
      <c r="I7" s="48" t="n">
        <v>11</v>
      </c>
      <c r="J7" s="49">
        <f>E7*H7</f>
        <v/>
      </c>
      <c r="K7" s="50" t="n">
        <v>144</v>
      </c>
      <c r="L7" s="51">
        <f>J7*K7</f>
        <v/>
      </c>
      <c r="M7" s="252" t="n">
        <v>43231</v>
      </c>
      <c r="N7" s="52">
        <f>11-COUNTIF(O7:Y7,"х")</f>
        <v/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137" t="n">
        <v>0</v>
      </c>
      <c r="W7" s="137" t="n">
        <v>0</v>
      </c>
      <c r="X7" s="137" t="n">
        <v>0</v>
      </c>
      <c r="Y7" s="137" t="n">
        <v>0</v>
      </c>
      <c r="Z7" s="35">
        <f>COUNTIF(O7:Y7,"1")</f>
        <v/>
      </c>
      <c r="AA7" s="88">
        <f>Z7/N7</f>
        <v/>
      </c>
      <c r="AB7" s="232" t="s">
        <v>70</v>
      </c>
    </row>
    <row customHeight="1" ht="15" r="8" s="24" spans="1:28">
      <c r="A8" s="7" t="n">
        <v>7</v>
      </c>
      <c r="B8" s="7" t="s">
        <v>53</v>
      </c>
      <c r="C8" s="7" t="s">
        <v>71</v>
      </c>
      <c r="D8" s="7" t="s">
        <v>72</v>
      </c>
      <c r="E8" s="148">
        <f>NETWORKDAYS(Итого!C$2,Отчёт!C$2,Итого!C$3)</f>
        <v/>
      </c>
      <c r="F8" s="46" t="n">
        <v>0.5</v>
      </c>
      <c r="G8" s="45" t="n">
        <v>1</v>
      </c>
      <c r="H8" s="47">
        <f>F8*G8</f>
        <v/>
      </c>
      <c r="I8" s="48" t="n">
        <v>11</v>
      </c>
      <c r="J8" s="49">
        <f>E8*H8</f>
        <v/>
      </c>
      <c r="K8" s="50" t="n">
        <v>144</v>
      </c>
      <c r="L8" s="51">
        <f>J8*K8</f>
        <v/>
      </c>
      <c r="M8" s="252" t="n">
        <v>43237</v>
      </c>
      <c r="N8" s="52">
        <f>11-COUNTIF(O8:Y8,"х")</f>
        <v/>
      </c>
      <c r="O8" s="137" t="n">
        <v>1</v>
      </c>
      <c r="P8" s="137" t="n">
        <v>0</v>
      </c>
      <c r="Q8" s="137" t="s">
        <v>56</v>
      </c>
      <c r="R8" s="137" t="n">
        <v>1</v>
      </c>
      <c r="S8" s="137" t="s">
        <v>56</v>
      </c>
      <c r="T8" s="137" t="s">
        <v>56</v>
      </c>
      <c r="U8" s="137" t="n">
        <v>0</v>
      </c>
      <c r="V8" s="137" t="n">
        <v>1</v>
      </c>
      <c r="W8" s="137" t="n">
        <v>1</v>
      </c>
      <c r="X8" s="137" t="n">
        <v>1</v>
      </c>
      <c r="Y8" s="137" t="n">
        <v>1</v>
      </c>
      <c r="Z8" s="35">
        <f>COUNTIF(O8:Y8,"1")</f>
        <v/>
      </c>
      <c r="AA8" s="88">
        <f>Z8/N8</f>
        <v/>
      </c>
      <c r="AB8" s="124" t="s">
        <v>73</v>
      </c>
    </row>
    <row customHeight="1" ht="15" r="9" s="24" spans="1:28">
      <c r="A9" s="7" t="n">
        <v>8</v>
      </c>
      <c r="B9" s="7" t="s">
        <v>53</v>
      </c>
      <c r="C9" s="7" t="s">
        <v>1</v>
      </c>
      <c r="D9" s="7" t="s">
        <v>74</v>
      </c>
      <c r="E9" s="148">
        <f>NETWORKDAYS(Итого!C$2,Отчёт!C$2,Итого!C$3)</f>
        <v/>
      </c>
      <c r="F9" s="46" t="n">
        <v>0.5</v>
      </c>
      <c r="G9" s="45" t="n">
        <v>1</v>
      </c>
      <c r="H9" s="47">
        <f>F9*G9</f>
        <v/>
      </c>
      <c r="I9" s="48" t="n">
        <v>11</v>
      </c>
      <c r="J9" s="49">
        <f>E9*H9</f>
        <v/>
      </c>
      <c r="K9" s="50" t="n">
        <v>144</v>
      </c>
      <c r="L9" s="51">
        <f>J9*K9</f>
        <v/>
      </c>
      <c r="M9" s="252" t="n">
        <v>43234</v>
      </c>
      <c r="N9" s="52">
        <f>11-COUNTIF(O9:Y9,"х")</f>
        <v/>
      </c>
      <c r="O9" s="137" t="n">
        <v>1</v>
      </c>
      <c r="P9" s="137" t="n">
        <v>1</v>
      </c>
      <c r="Q9" s="137" t="s">
        <v>56</v>
      </c>
      <c r="R9" s="137" t="n">
        <v>1</v>
      </c>
      <c r="S9" s="137" t="s">
        <v>56</v>
      </c>
      <c r="T9" s="137" t="n">
        <v>1</v>
      </c>
      <c r="U9" s="139" t="n">
        <v>0</v>
      </c>
      <c r="V9" s="137" t="n">
        <v>1</v>
      </c>
      <c r="W9" s="137" t="n">
        <v>1</v>
      </c>
      <c r="X9" s="137" t="n">
        <v>1</v>
      </c>
      <c r="Y9" s="137" t="n">
        <v>1</v>
      </c>
      <c r="Z9" s="35">
        <f>COUNTIF(O9:Y9,"1")</f>
        <v/>
      </c>
      <c r="AA9" s="88">
        <f>Z9/N9</f>
        <v/>
      </c>
      <c r="AB9" s="123" t="s">
        <v>75</v>
      </c>
    </row>
    <row customHeight="1" ht="15" r="10" s="24" spans="1:28">
      <c r="A10" s="7" t="n">
        <v>9</v>
      </c>
      <c r="B10" s="7" t="s">
        <v>53</v>
      </c>
      <c r="C10" s="7" t="s">
        <v>1</v>
      </c>
      <c r="D10" s="7" t="s">
        <v>76</v>
      </c>
      <c r="E10" s="148">
        <f>NETWORKDAYS(Итого!C$2,Отчёт!C$2,Итого!C$3)</f>
        <v/>
      </c>
      <c r="F10" s="46" t="n">
        <v>0.5</v>
      </c>
      <c r="G10" s="45" t="n">
        <v>1</v>
      </c>
      <c r="H10" s="47">
        <f>F10*G10</f>
        <v/>
      </c>
      <c r="I10" s="48" t="n">
        <v>11</v>
      </c>
      <c r="J10" s="49">
        <f>E10*H10</f>
        <v/>
      </c>
      <c r="K10" s="50" t="n">
        <v>144</v>
      </c>
      <c r="L10" s="51">
        <f>J10*K10</f>
        <v/>
      </c>
      <c r="M10" s="252" t="n">
        <v>43231</v>
      </c>
      <c r="N10" s="52">
        <f>11-COUNTIF(O10:Y10,"х")</f>
        <v/>
      </c>
      <c r="O10" s="137" t="n">
        <v>1</v>
      </c>
      <c r="P10" s="137" t="n">
        <v>1</v>
      </c>
      <c r="Q10" s="137" t="s">
        <v>56</v>
      </c>
      <c r="R10" s="137" t="n">
        <v>1</v>
      </c>
      <c r="S10" s="137" t="s">
        <v>56</v>
      </c>
      <c r="T10" s="137" t="s">
        <v>56</v>
      </c>
      <c r="U10" s="137" t="s">
        <v>56</v>
      </c>
      <c r="V10" s="137" t="n">
        <v>1</v>
      </c>
      <c r="W10" s="137" t="n">
        <v>1</v>
      </c>
      <c r="X10" s="137" t="n">
        <v>1</v>
      </c>
      <c r="Y10" s="137" t="n">
        <v>1</v>
      </c>
      <c r="Z10" s="35">
        <f>COUNTIF(O10:Y10,"1")</f>
        <v/>
      </c>
      <c r="AA10" s="88">
        <f>Z10/N10</f>
        <v/>
      </c>
      <c r="AB10" s="124" t="s">
        <v>77</v>
      </c>
    </row>
    <row customHeight="1" ht="15" r="11" s="24" spans="1:28">
      <c r="A11" s="7" t="n">
        <v>10</v>
      </c>
      <c r="B11" s="7" t="s">
        <v>53</v>
      </c>
      <c r="C11" s="7" t="s">
        <v>1</v>
      </c>
      <c r="D11" s="7" t="s">
        <v>78</v>
      </c>
      <c r="E11" s="148">
        <f>NETWORKDAYS(Итого!C$2,Отчёт!C$2,Итого!C$3)</f>
        <v/>
      </c>
      <c r="F11" s="46" t="n">
        <v>0.5</v>
      </c>
      <c r="G11" s="45" t="n">
        <v>1</v>
      </c>
      <c r="H11" s="47">
        <f>F11*G11</f>
        <v/>
      </c>
      <c r="I11" s="48" t="n">
        <v>11</v>
      </c>
      <c r="J11" s="49">
        <f>E11*H11</f>
        <v/>
      </c>
      <c r="K11" s="50" t="n">
        <v>144</v>
      </c>
      <c r="L11" s="51">
        <f>J11*K11</f>
        <v/>
      </c>
      <c r="M11" s="252" t="n">
        <v>43231</v>
      </c>
      <c r="N11" s="52">
        <f>11-COUNTIF(O11:Y11,"х")</f>
        <v/>
      </c>
      <c r="O11" s="137" t="n">
        <v>1</v>
      </c>
      <c r="P11" s="137" t="n">
        <v>1</v>
      </c>
      <c r="Q11" s="137" t="s">
        <v>56</v>
      </c>
      <c r="R11" s="137" t="n">
        <v>1</v>
      </c>
      <c r="S11" s="137" t="s">
        <v>56</v>
      </c>
      <c r="T11" s="137" t="n">
        <v>1</v>
      </c>
      <c r="U11" s="137" t="n">
        <v>1</v>
      </c>
      <c r="V11" s="137" t="n">
        <v>1</v>
      </c>
      <c r="W11" s="137" t="n">
        <v>1</v>
      </c>
      <c r="X11" s="137" t="n">
        <v>1</v>
      </c>
      <c r="Y11" s="137" t="n">
        <v>1</v>
      </c>
      <c r="Z11" s="35">
        <f>COUNTIF(O11:Y11,"1")</f>
        <v/>
      </c>
      <c r="AA11" s="88">
        <f>Z11/N11</f>
        <v/>
      </c>
      <c r="AB11" s="124" t="s">
        <v>79</v>
      </c>
    </row>
    <row customHeight="1" ht="15" r="12" s="24" spans="1:28">
      <c r="A12" s="7" t="n">
        <v>11</v>
      </c>
      <c r="B12" s="7" t="s">
        <v>53</v>
      </c>
      <c r="C12" s="7" t="s">
        <v>1</v>
      </c>
      <c r="D12" s="7" t="s">
        <v>80</v>
      </c>
      <c r="E12" s="148">
        <f>NETWORKDAYS(Итого!C$2,Отчёт!C$2,Итого!C$3)</f>
        <v/>
      </c>
      <c r="F12" s="46" t="n">
        <v>0.5</v>
      </c>
      <c r="G12" s="45" t="n">
        <v>1</v>
      </c>
      <c r="H12" s="47">
        <f>F12*G12</f>
        <v/>
      </c>
      <c r="I12" s="48" t="n">
        <v>11</v>
      </c>
      <c r="J12" s="49">
        <f>E12*H12</f>
        <v/>
      </c>
      <c r="K12" s="50" t="n">
        <v>144</v>
      </c>
      <c r="L12" s="51">
        <f>J12*K12</f>
        <v/>
      </c>
      <c r="M12" s="252" t="n">
        <v>43231</v>
      </c>
      <c r="N12" s="52">
        <f>11-COUNTIF(O12:Y12,"х")</f>
        <v/>
      </c>
      <c r="O12" s="137" t="n">
        <v>1</v>
      </c>
      <c r="P12" s="137" t="n">
        <v>1</v>
      </c>
      <c r="Q12" s="137" t="s">
        <v>56</v>
      </c>
      <c r="R12" s="137" t="n">
        <v>1</v>
      </c>
      <c r="S12" s="137" t="s">
        <v>56</v>
      </c>
      <c r="T12" s="137" t="s">
        <v>56</v>
      </c>
      <c r="U12" s="137" t="s">
        <v>56</v>
      </c>
      <c r="V12" s="137" t="n">
        <v>1</v>
      </c>
      <c r="W12" s="137" t="n">
        <v>1</v>
      </c>
      <c r="X12" s="137" t="n">
        <v>1</v>
      </c>
      <c r="Y12" s="137" t="n">
        <v>1</v>
      </c>
      <c r="Z12" s="35">
        <f>COUNTIF(O12:Y12,"1")</f>
        <v/>
      </c>
      <c r="AA12" s="88">
        <f>Z12/N12</f>
        <v/>
      </c>
      <c r="AB12" s="123" t="s">
        <v>77</v>
      </c>
    </row>
    <row customHeight="1" ht="15" r="13" s="24" spans="1:28">
      <c r="A13" s="7" t="n">
        <v>12</v>
      </c>
      <c r="B13" s="7" t="s">
        <v>53</v>
      </c>
      <c r="C13" s="7" t="s">
        <v>1</v>
      </c>
      <c r="D13" s="7" t="s">
        <v>81</v>
      </c>
      <c r="E13" s="148">
        <f>NETWORKDAYS(Итого!C$2,Отчёт!C$2,Итого!C$3)</f>
        <v/>
      </c>
      <c r="F13" s="46" t="n">
        <v>0.5</v>
      </c>
      <c r="G13" s="45" t="n">
        <v>1</v>
      </c>
      <c r="H13" s="47">
        <f>F13*G13</f>
        <v/>
      </c>
      <c r="I13" s="48" t="n">
        <v>11</v>
      </c>
      <c r="J13" s="49">
        <f>E13*H13</f>
        <v/>
      </c>
      <c r="K13" s="50" t="n">
        <v>144</v>
      </c>
      <c r="L13" s="51">
        <f>J13*K13</f>
        <v/>
      </c>
      <c r="M13" s="252" t="n">
        <v>43217</v>
      </c>
      <c r="N13" s="52">
        <f>11-COUNTIF(O13:Y13,"х")</f>
        <v/>
      </c>
      <c r="O13" s="137" t="n">
        <v>1</v>
      </c>
      <c r="P13" s="137" t="n">
        <v>1</v>
      </c>
      <c r="Q13" s="137" t="s">
        <v>56</v>
      </c>
      <c r="R13" s="137" t="n">
        <v>1</v>
      </c>
      <c r="S13" s="137" t="s">
        <v>56</v>
      </c>
      <c r="T13" s="137" t="s">
        <v>56</v>
      </c>
      <c r="U13" s="137" t="n">
        <v>1</v>
      </c>
      <c r="V13" s="137" t="n">
        <v>1</v>
      </c>
      <c r="W13" s="137" t="n">
        <v>1</v>
      </c>
      <c r="X13" s="137" t="n">
        <v>1</v>
      </c>
      <c r="Y13" s="137" t="n">
        <v>1</v>
      </c>
      <c r="Z13" s="35">
        <f>COUNTIF(O13:Y13,"1")</f>
        <v/>
      </c>
      <c r="AA13" s="88">
        <f>Z13/N13</f>
        <v/>
      </c>
      <c r="AB13" s="124" t="n"/>
    </row>
    <row customHeight="1" ht="15" r="14" s="24" spans="1:28">
      <c r="A14" s="7" t="n">
        <v>13</v>
      </c>
      <c r="B14" s="7" t="s">
        <v>53</v>
      </c>
      <c r="C14" s="7" t="s">
        <v>1</v>
      </c>
      <c r="D14" s="7" t="s">
        <v>82</v>
      </c>
      <c r="E14" s="148">
        <f>NETWORKDAYS(Итого!C$2,Отчёт!C$2,Итого!C$3)</f>
        <v/>
      </c>
      <c r="F14" s="46" t="n">
        <v>0.5</v>
      </c>
      <c r="G14" s="45" t="n">
        <v>1</v>
      </c>
      <c r="H14" s="47">
        <f>F14*G14</f>
        <v/>
      </c>
      <c r="I14" s="48" t="n">
        <v>11</v>
      </c>
      <c r="J14" s="49">
        <f>E14*H14</f>
        <v/>
      </c>
      <c r="K14" s="50" t="n">
        <v>144</v>
      </c>
      <c r="L14" s="51">
        <f>J14*K14</f>
        <v/>
      </c>
      <c r="M14" s="252" t="n">
        <v>43234</v>
      </c>
      <c r="N14" s="52">
        <f>11-COUNTIF(O14:Y14,"х")</f>
        <v/>
      </c>
      <c r="O14" s="137" t="n">
        <v>1</v>
      </c>
      <c r="P14" s="137" t="n">
        <v>1</v>
      </c>
      <c r="Q14" s="137" t="s">
        <v>56</v>
      </c>
      <c r="R14" s="137" t="n">
        <v>0</v>
      </c>
      <c r="S14" s="137" t="s">
        <v>56</v>
      </c>
      <c r="T14" s="137" t="s">
        <v>56</v>
      </c>
      <c r="U14" s="137" t="s">
        <v>56</v>
      </c>
      <c r="V14" s="137" t="n">
        <v>1</v>
      </c>
      <c r="W14" s="137" t="n">
        <v>1</v>
      </c>
      <c r="X14" s="137" t="n">
        <v>1</v>
      </c>
      <c r="Y14" s="137" t="n">
        <v>1</v>
      </c>
      <c r="Z14" s="35">
        <f>COUNTIF(O14:Y14,"1")</f>
        <v/>
      </c>
      <c r="AA14" s="88">
        <f>Z14/N14</f>
        <v/>
      </c>
      <c r="AB14" s="124" t="s">
        <v>83</v>
      </c>
    </row>
    <row customHeight="1" ht="15" r="15" s="24" spans="1:28">
      <c r="A15" s="7" t="n">
        <v>14</v>
      </c>
      <c r="B15" s="7" t="s">
        <v>53</v>
      </c>
      <c r="C15" s="7" t="s">
        <v>1</v>
      </c>
      <c r="D15" s="7" t="s">
        <v>84</v>
      </c>
      <c r="E15" s="148">
        <f>NETWORKDAYS(Итого!C$2,Отчёт!C$2,Итого!C$3)</f>
        <v/>
      </c>
      <c r="F15" s="46" t="n">
        <v>0.5</v>
      </c>
      <c r="G15" s="45" t="n">
        <v>1</v>
      </c>
      <c r="H15" s="47">
        <f>F15*G15</f>
        <v/>
      </c>
      <c r="I15" s="48" t="n">
        <v>11</v>
      </c>
      <c r="J15" s="49">
        <f>E15*H15</f>
        <v/>
      </c>
      <c r="K15" s="50" t="n">
        <v>144</v>
      </c>
      <c r="L15" s="51">
        <f>J15*K15</f>
        <v/>
      </c>
      <c r="M15" s="252" t="n">
        <v>43230</v>
      </c>
      <c r="N15" s="52">
        <f>11-COUNTIF(O15:Y15,"х")</f>
        <v/>
      </c>
      <c r="O15" s="137" t="n">
        <v>1</v>
      </c>
      <c r="P15" s="137" t="n">
        <v>1</v>
      </c>
      <c r="Q15" s="137" t="s">
        <v>56</v>
      </c>
      <c r="R15" s="137" t="n">
        <v>1</v>
      </c>
      <c r="S15" s="137" t="s">
        <v>56</v>
      </c>
      <c r="T15" s="137" t="s">
        <v>56</v>
      </c>
      <c r="U15" s="137" t="s">
        <v>56</v>
      </c>
      <c r="V15" s="137" t="n">
        <v>1</v>
      </c>
      <c r="W15" s="137" t="n">
        <v>1</v>
      </c>
      <c r="X15" s="137" t="n">
        <v>1</v>
      </c>
      <c r="Y15" s="137" t="n">
        <v>1</v>
      </c>
      <c r="Z15" s="35">
        <f>COUNTIF(O15:Y15,"1")</f>
        <v/>
      </c>
      <c r="AA15" s="88">
        <f>Z15/N15</f>
        <v/>
      </c>
      <c r="AB15" s="123" t="s">
        <v>60</v>
      </c>
    </row>
    <row customHeight="1" ht="15" r="16" s="24" spans="1:28">
      <c r="A16" s="7" t="n">
        <v>15</v>
      </c>
      <c r="B16" s="7" t="s">
        <v>53</v>
      </c>
      <c r="C16" s="7" t="s">
        <v>1</v>
      </c>
      <c r="D16" s="7" t="s">
        <v>85</v>
      </c>
      <c r="E16" s="148">
        <f>NETWORKDAYS(Итого!C$2,Отчёт!C$2,Итого!C$3)</f>
        <v/>
      </c>
      <c r="F16" s="46" t="n">
        <v>0.5</v>
      </c>
      <c r="G16" s="45" t="n">
        <v>1</v>
      </c>
      <c r="H16" s="47">
        <f>F16*G16</f>
        <v/>
      </c>
      <c r="I16" s="48" t="n">
        <v>11</v>
      </c>
      <c r="J16" s="49">
        <f>E16*H16</f>
        <v/>
      </c>
      <c r="K16" s="50" t="n">
        <v>144</v>
      </c>
      <c r="L16" s="51">
        <f>J16*K16</f>
        <v/>
      </c>
      <c r="M16" s="252" t="n">
        <v>43231</v>
      </c>
      <c r="N16" s="52">
        <f>11-COUNTIF(O16:Y16,"х")</f>
        <v/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1</v>
      </c>
      <c r="T16" s="137" t="n">
        <v>1</v>
      </c>
      <c r="U16" s="137" t="n">
        <v>0</v>
      </c>
      <c r="V16" s="137" t="n">
        <v>0</v>
      </c>
      <c r="W16" s="137" t="n">
        <v>0</v>
      </c>
      <c r="X16" s="137" t="n">
        <v>1</v>
      </c>
      <c r="Y16" s="137" t="n">
        <v>1</v>
      </c>
      <c r="Z16" s="35">
        <f>COUNTIF(O16:Y16,"1")</f>
        <v/>
      </c>
      <c r="AA16" s="88">
        <f>Z16/N16</f>
        <v/>
      </c>
      <c r="AB16" s="123" t="s">
        <v>86</v>
      </c>
    </row>
    <row customHeight="1" ht="15" r="17" s="24" spans="1:28">
      <c r="A17" s="7" t="n">
        <v>16</v>
      </c>
      <c r="B17" s="7" t="s">
        <v>53</v>
      </c>
      <c r="C17" s="7" t="s">
        <v>1</v>
      </c>
      <c r="D17" s="7" t="s">
        <v>87</v>
      </c>
      <c r="E17" s="148">
        <f>NETWORKDAYS(Итого!C$2,Отчёт!C$2,Итого!C$3)</f>
        <v/>
      </c>
      <c r="F17" s="46" t="n">
        <v>0.5</v>
      </c>
      <c r="G17" s="45" t="n">
        <v>1</v>
      </c>
      <c r="H17" s="47">
        <f>F17*G17</f>
        <v/>
      </c>
      <c r="I17" s="48" t="n">
        <v>11</v>
      </c>
      <c r="J17" s="49">
        <f>E17*H17</f>
        <v/>
      </c>
      <c r="K17" s="50" t="n">
        <v>144</v>
      </c>
      <c r="L17" s="51">
        <f>J17*K17</f>
        <v/>
      </c>
      <c r="M17" s="252" t="n">
        <v>43231</v>
      </c>
      <c r="N17" s="52">
        <f>11-COUNTIF(O17:Y17,"х")</f>
        <v/>
      </c>
      <c r="O17" s="137" t="n">
        <v>1</v>
      </c>
      <c r="P17" s="137" t="n">
        <v>1</v>
      </c>
      <c r="Q17" s="137" t="s">
        <v>56</v>
      </c>
      <c r="R17" s="137" t="n">
        <v>0</v>
      </c>
      <c r="S17" s="137" t="s">
        <v>56</v>
      </c>
      <c r="T17" s="137" t="n">
        <v>1</v>
      </c>
      <c r="U17" s="137" t="n">
        <v>1</v>
      </c>
      <c r="V17" s="137" t="n">
        <v>1</v>
      </c>
      <c r="W17" s="137" t="n">
        <v>0</v>
      </c>
      <c r="X17" s="137" t="n">
        <v>1</v>
      </c>
      <c r="Y17" s="137" t="n">
        <v>1</v>
      </c>
      <c r="Z17" s="35">
        <f>COUNTIF(O17:Y17,"1")</f>
        <v/>
      </c>
      <c r="AA17" s="88">
        <f>Z17/N17</f>
        <v/>
      </c>
      <c r="AB17" s="28" t="s">
        <v>86</v>
      </c>
    </row>
    <row customHeight="1" ht="15" r="18" s="24" spans="1:28">
      <c r="A18" s="7" t="n">
        <v>17</v>
      </c>
      <c r="B18" s="7" t="s">
        <v>53</v>
      </c>
      <c r="C18" s="7" t="s">
        <v>1</v>
      </c>
      <c r="D18" s="7" t="s">
        <v>88</v>
      </c>
      <c r="E18" s="148">
        <f>NETWORKDAYS(Итого!C$2,Отчёт!C$2,Итого!C$3)</f>
        <v/>
      </c>
      <c r="F18" s="46" t="n">
        <v>0.5</v>
      </c>
      <c r="G18" s="45" t="n">
        <v>1</v>
      </c>
      <c r="H18" s="47">
        <f>F18*G18</f>
        <v/>
      </c>
      <c r="I18" s="48" t="n">
        <v>11</v>
      </c>
      <c r="J18" s="49">
        <f>E18*H18</f>
        <v/>
      </c>
      <c r="K18" s="50" t="n">
        <v>144</v>
      </c>
      <c r="L18" s="51">
        <f>J18*K18</f>
        <v/>
      </c>
      <c r="M18" s="252" t="n">
        <v>43231</v>
      </c>
      <c r="N18" s="52">
        <f>11-COUNTIF(O18:Y18,"х")</f>
        <v/>
      </c>
      <c r="O18" s="137" t="n">
        <v>1</v>
      </c>
      <c r="P18" s="137" t="n">
        <v>1</v>
      </c>
      <c r="Q18" s="137" t="s">
        <v>56</v>
      </c>
      <c r="R18" s="137" t="n">
        <v>1</v>
      </c>
      <c r="S18" s="137" t="s">
        <v>56</v>
      </c>
      <c r="T18" s="137" t="n">
        <v>1</v>
      </c>
      <c r="U18" s="137" t="n">
        <v>1</v>
      </c>
      <c r="V18" s="137" t="n">
        <v>1</v>
      </c>
      <c r="W18" s="137" t="n">
        <v>1</v>
      </c>
      <c r="X18" s="137" t="n">
        <v>1</v>
      </c>
      <c r="Y18" s="137" t="n">
        <v>1</v>
      </c>
      <c r="Z18" s="35">
        <f>COUNTIF(O18:Y18,"1")</f>
        <v/>
      </c>
      <c r="AA18" s="88">
        <f>Z18/N18</f>
        <v/>
      </c>
      <c r="AB18" s="123" t="s">
        <v>77</v>
      </c>
    </row>
    <row customHeight="1" ht="15" r="19" s="24" spans="1:28">
      <c r="A19" s="7" t="n">
        <v>18</v>
      </c>
      <c r="B19" s="7" t="s">
        <v>53</v>
      </c>
      <c r="C19" s="7" t="s">
        <v>1</v>
      </c>
      <c r="D19" s="7" t="s">
        <v>89</v>
      </c>
      <c r="E19" s="148">
        <f>NETWORKDAYS(Итого!C$2,Отчёт!C$2,Итого!C$3)</f>
        <v/>
      </c>
      <c r="F19" s="46" t="n">
        <v>0.5</v>
      </c>
      <c r="G19" s="45" t="n">
        <v>1</v>
      </c>
      <c r="H19" s="47">
        <f>F19*G19</f>
        <v/>
      </c>
      <c r="I19" s="48" t="n">
        <v>11</v>
      </c>
      <c r="J19" s="49">
        <f>E19*H19</f>
        <v/>
      </c>
      <c r="K19" s="50" t="n">
        <v>144</v>
      </c>
      <c r="L19" s="51">
        <f>J19*K19</f>
        <v/>
      </c>
      <c r="M19" s="252" t="n">
        <v>43231</v>
      </c>
      <c r="N19" s="52">
        <f>11-COUNTIF(O19:Y19,"х")</f>
        <v/>
      </c>
      <c r="O19" s="137" t="n">
        <v>1</v>
      </c>
      <c r="P19" s="137" t="n">
        <v>1</v>
      </c>
      <c r="Q19" s="137" t="s">
        <v>56</v>
      </c>
      <c r="R19" s="137" t="n">
        <v>1</v>
      </c>
      <c r="S19" s="137" t="s">
        <v>56</v>
      </c>
      <c r="T19" s="137" t="s">
        <v>56</v>
      </c>
      <c r="U19" s="137" t="n">
        <v>0</v>
      </c>
      <c r="V19" s="137" t="n">
        <v>1</v>
      </c>
      <c r="W19" s="137" t="n">
        <v>1</v>
      </c>
      <c r="X19" s="137" t="n">
        <v>1</v>
      </c>
      <c r="Y19" s="137" t="n">
        <v>1</v>
      </c>
      <c r="Z19" s="35">
        <f>COUNTIF(O19:Y19,"1")</f>
        <v/>
      </c>
      <c r="AA19" s="88">
        <f>Z19/N19</f>
        <v/>
      </c>
      <c r="AB19" s="124" t="s">
        <v>90</v>
      </c>
    </row>
    <row customHeight="1" ht="15" r="20" s="24" spans="1:28">
      <c r="A20" s="7" t="n">
        <v>19</v>
      </c>
      <c r="B20" s="7" t="s">
        <v>53</v>
      </c>
      <c r="C20" s="7" t="s">
        <v>1</v>
      </c>
      <c r="D20" s="7" t="s">
        <v>91</v>
      </c>
      <c r="E20" s="148">
        <f>NETWORKDAYS(Итого!C$2,Отчёт!C$2,Итого!C$3)</f>
        <v/>
      </c>
      <c r="F20" s="46" t="n">
        <v>0.5</v>
      </c>
      <c r="G20" s="45" t="n">
        <v>1</v>
      </c>
      <c r="H20" s="47">
        <f>F20*G20</f>
        <v/>
      </c>
      <c r="I20" s="48" t="n">
        <v>11</v>
      </c>
      <c r="J20" s="49">
        <f>E20*H20</f>
        <v/>
      </c>
      <c r="K20" s="50" t="n">
        <v>144</v>
      </c>
      <c r="L20" s="51">
        <f>J20*K20</f>
        <v/>
      </c>
      <c r="M20" s="252" t="n">
        <v>43231</v>
      </c>
      <c r="N20" s="52">
        <f>11-COUNTIF(O20:Y20,"х")</f>
        <v/>
      </c>
      <c r="O20" s="137" t="n">
        <v>1</v>
      </c>
      <c r="P20" s="137" t="n">
        <v>1</v>
      </c>
      <c r="Q20" s="137" t="s">
        <v>56</v>
      </c>
      <c r="R20" s="137" t="n">
        <v>1</v>
      </c>
      <c r="S20" s="137" t="s">
        <v>56</v>
      </c>
      <c r="T20" s="137" t="s">
        <v>56</v>
      </c>
      <c r="U20" s="137" t="s">
        <v>56</v>
      </c>
      <c r="V20" s="137" t="n">
        <v>1</v>
      </c>
      <c r="W20" s="137" t="n">
        <v>1</v>
      </c>
      <c r="X20" s="137" t="n">
        <v>1</v>
      </c>
      <c r="Y20" s="137" t="n">
        <v>1</v>
      </c>
      <c r="Z20" s="35">
        <f>COUNTIF(O20:Y20,"1")</f>
        <v/>
      </c>
      <c r="AA20" s="88">
        <f>Z20/N20</f>
        <v/>
      </c>
      <c r="AB20" s="124" t="s">
        <v>92</v>
      </c>
    </row>
    <row customHeight="1" ht="15" r="21" s="24" spans="1:28">
      <c r="A21" s="7" t="n">
        <v>20</v>
      </c>
      <c r="B21" s="7" t="s">
        <v>53</v>
      </c>
      <c r="C21" s="7" t="s">
        <v>1</v>
      </c>
      <c r="D21" s="7" t="s">
        <v>93</v>
      </c>
      <c r="E21" s="148">
        <f>NETWORKDAYS(Итого!C$2,Отчёт!C$2,Итого!C$3)</f>
        <v/>
      </c>
      <c r="F21" s="46" t="n">
        <v>0.5</v>
      </c>
      <c r="G21" s="45" t="n">
        <v>1</v>
      </c>
      <c r="H21" s="47">
        <f>F21*G21</f>
        <v/>
      </c>
      <c r="I21" s="48" t="n">
        <v>11</v>
      </c>
      <c r="J21" s="49">
        <f>E21*H21</f>
        <v/>
      </c>
      <c r="K21" s="50" t="n">
        <v>144</v>
      </c>
      <c r="L21" s="51">
        <f>J21*K21</f>
        <v/>
      </c>
      <c r="M21" s="252" t="n">
        <v>43230</v>
      </c>
      <c r="N21" s="52">
        <f>11-COUNTIF(O21:Y21,"х")</f>
        <v/>
      </c>
      <c r="O21" s="137" t="n">
        <v>1</v>
      </c>
      <c r="P21" s="137" t="n">
        <v>1</v>
      </c>
      <c r="Q21" s="137" t="s">
        <v>56</v>
      </c>
      <c r="R21" s="137" t="n">
        <v>1</v>
      </c>
      <c r="S21" s="137" t="s">
        <v>56</v>
      </c>
      <c r="T21" s="137" t="n">
        <v>1</v>
      </c>
      <c r="U21" s="137" t="n">
        <v>1</v>
      </c>
      <c r="V21" s="137" t="n">
        <v>1</v>
      </c>
      <c r="W21" s="137" t="n">
        <v>1</v>
      </c>
      <c r="X21" s="137" t="n">
        <v>1</v>
      </c>
      <c r="Y21" s="137" t="n">
        <v>1</v>
      </c>
      <c r="Z21" s="35">
        <f>COUNTIF(O21:Y21,"1")</f>
        <v/>
      </c>
      <c r="AA21" s="88">
        <f>Z21/N21</f>
        <v/>
      </c>
      <c r="AB21" s="124" t="s">
        <v>94</v>
      </c>
    </row>
    <row customHeight="1" ht="15" r="22" s="24" spans="1:28">
      <c r="A22" s="7" t="n">
        <v>21</v>
      </c>
      <c r="B22" s="7" t="s">
        <v>53</v>
      </c>
      <c r="C22" s="7" t="s">
        <v>1</v>
      </c>
      <c r="D22" s="7" t="s">
        <v>95</v>
      </c>
      <c r="E22" s="148">
        <f>NETWORKDAYS(Итого!C$2,Отчёт!C$2,Итого!C$3)</f>
        <v/>
      </c>
      <c r="F22" s="46" t="n">
        <v>0.5</v>
      </c>
      <c r="G22" s="45" t="n">
        <v>1</v>
      </c>
      <c r="H22" s="47">
        <f>F22*G22</f>
        <v/>
      </c>
      <c r="I22" s="48" t="n">
        <v>11</v>
      </c>
      <c r="J22" s="49">
        <f>E22*H22</f>
        <v/>
      </c>
      <c r="K22" s="50" t="n">
        <v>144</v>
      </c>
      <c r="L22" s="51">
        <f>J22*K22</f>
        <v/>
      </c>
      <c r="M22" s="252" t="n">
        <v>43230</v>
      </c>
      <c r="N22" s="52">
        <f>11-COUNTIF(O22:Y22,"х")</f>
        <v/>
      </c>
      <c r="O22" s="137" t="n">
        <v>1</v>
      </c>
      <c r="P22" s="137" t="n">
        <v>1</v>
      </c>
      <c r="Q22" s="137" t="s">
        <v>56</v>
      </c>
      <c r="R22" s="137" t="n">
        <v>1</v>
      </c>
      <c r="S22" s="137" t="s">
        <v>56</v>
      </c>
      <c r="T22" s="137" t="n">
        <v>1</v>
      </c>
      <c r="U22" s="137" t="n">
        <v>0</v>
      </c>
      <c r="V22" s="137" t="n">
        <v>0</v>
      </c>
      <c r="W22" s="137" t="n">
        <v>1</v>
      </c>
      <c r="X22" s="137" t="n">
        <v>1</v>
      </c>
      <c r="Y22" s="137" t="n">
        <v>1</v>
      </c>
      <c r="Z22" s="35">
        <f>COUNTIF(O22:Y22,"1")</f>
        <v/>
      </c>
      <c r="AA22" s="88">
        <f>Z22/N22</f>
        <v/>
      </c>
      <c r="AB22" s="29" t="s">
        <v>96</v>
      </c>
    </row>
    <row customHeight="1" ht="15" r="23" s="24" spans="1:28">
      <c r="A23" s="7" t="n">
        <v>22</v>
      </c>
      <c r="B23" s="7" t="s">
        <v>53</v>
      </c>
      <c r="C23" s="7" t="s">
        <v>1</v>
      </c>
      <c r="D23" s="7" t="s">
        <v>97</v>
      </c>
      <c r="E23" s="148">
        <f>NETWORKDAYS(Итого!C$2,Отчёт!C$2,Итого!C$3)</f>
        <v/>
      </c>
      <c r="F23" s="46" t="n">
        <v>0.5</v>
      </c>
      <c r="G23" s="45" t="n">
        <v>1</v>
      </c>
      <c r="H23" s="47">
        <f>F23*G23</f>
        <v/>
      </c>
      <c r="I23" s="48" t="n">
        <v>11</v>
      </c>
      <c r="J23" s="49">
        <f>E23*H23</f>
        <v/>
      </c>
      <c r="K23" s="50" t="n">
        <v>144</v>
      </c>
      <c r="L23" s="51">
        <f>J23*K23</f>
        <v/>
      </c>
      <c r="M23" s="252" t="n">
        <v>43230</v>
      </c>
      <c r="N23" s="52">
        <f>11-COUNTIF(O23:Y23,"х")</f>
        <v/>
      </c>
      <c r="O23" s="137" t="n">
        <v>1</v>
      </c>
      <c r="P23" s="137" t="n">
        <v>1</v>
      </c>
      <c r="Q23" s="137" t="s">
        <v>56</v>
      </c>
      <c r="R23" s="137" t="n">
        <v>1</v>
      </c>
      <c r="S23" s="137" t="s">
        <v>56</v>
      </c>
      <c r="T23" s="137" t="s">
        <v>56</v>
      </c>
      <c r="U23" s="137" t="n">
        <v>1</v>
      </c>
      <c r="V23" s="137" t="n">
        <v>1</v>
      </c>
      <c r="W23" s="137" t="n">
        <v>1</v>
      </c>
      <c r="X23" s="137" t="n">
        <v>1</v>
      </c>
      <c r="Y23" s="137" t="n">
        <v>1</v>
      </c>
      <c r="Z23" s="35">
        <f>COUNTIF(O23:Y23,"1")</f>
        <v/>
      </c>
      <c r="AA23" s="88">
        <f>Z23/N23</f>
        <v/>
      </c>
      <c r="AB23" s="124" t="s">
        <v>98</v>
      </c>
    </row>
    <row customHeight="1" ht="15" r="24" s="24" spans="1:28">
      <c r="A24" s="7" t="n">
        <v>23</v>
      </c>
      <c r="B24" s="7" t="s">
        <v>53</v>
      </c>
      <c r="C24" s="7" t="s">
        <v>1</v>
      </c>
      <c r="D24" s="7" t="s">
        <v>99</v>
      </c>
      <c r="E24" s="148">
        <f>NETWORKDAYS(Итого!C$2,Отчёт!C$2,Итого!C$3)</f>
        <v/>
      </c>
      <c r="F24" s="46" t="n">
        <v>0.5</v>
      </c>
      <c r="G24" s="45" t="n">
        <v>1</v>
      </c>
      <c r="H24" s="47">
        <f>F24*G24</f>
        <v/>
      </c>
      <c r="I24" s="48" t="n">
        <v>11</v>
      </c>
      <c r="J24" s="49">
        <f>E24*H24</f>
        <v/>
      </c>
      <c r="K24" s="50" t="n">
        <v>144</v>
      </c>
      <c r="L24" s="51">
        <f>J24*K24</f>
        <v/>
      </c>
      <c r="M24" s="252" t="n">
        <v>43231</v>
      </c>
      <c r="N24" s="52">
        <f>11-COUNTIF(O24:Y24,"х")</f>
        <v/>
      </c>
      <c r="O24" s="137" t="n">
        <v>1</v>
      </c>
      <c r="P24" s="137" t="n">
        <v>1</v>
      </c>
      <c r="Q24" s="137" t="s">
        <v>56</v>
      </c>
      <c r="R24" s="137" t="s">
        <v>56</v>
      </c>
      <c r="S24" s="137" t="s">
        <v>56</v>
      </c>
      <c r="T24" s="137" t="s">
        <v>56</v>
      </c>
      <c r="U24" s="137" t="s">
        <v>56</v>
      </c>
      <c r="V24" s="137" t="n">
        <v>1</v>
      </c>
      <c r="W24" s="137" t="n">
        <v>1</v>
      </c>
      <c r="X24" s="137" t="n">
        <v>1</v>
      </c>
      <c r="Y24" s="137" t="n">
        <v>1</v>
      </c>
      <c r="Z24" s="35">
        <f>COUNTIF(O24:Y24,"1")</f>
        <v/>
      </c>
      <c r="AA24" s="88">
        <f>Z24/N24</f>
        <v/>
      </c>
      <c r="AB24" s="124" t="n"/>
    </row>
    <row customHeight="1" ht="15" r="25" s="24" spans="1:28">
      <c r="A25" s="7" t="n">
        <v>24</v>
      </c>
      <c r="B25" s="7" t="s">
        <v>53</v>
      </c>
      <c r="C25" s="7" t="s">
        <v>1</v>
      </c>
      <c r="D25" s="7" t="s">
        <v>100</v>
      </c>
      <c r="E25" s="148">
        <f>NETWORKDAYS(Итого!C$2,Отчёт!C$2,Итого!C$3)</f>
        <v/>
      </c>
      <c r="F25" s="46" t="n">
        <v>0.5</v>
      </c>
      <c r="G25" s="45" t="n">
        <v>1</v>
      </c>
      <c r="H25" s="47">
        <f>F25*G25</f>
        <v/>
      </c>
      <c r="I25" s="48" t="n">
        <v>11</v>
      </c>
      <c r="J25" s="49">
        <f>E25*H25</f>
        <v/>
      </c>
      <c r="K25" s="50" t="n">
        <v>144</v>
      </c>
      <c r="L25" s="51">
        <f>J25*K25</f>
        <v/>
      </c>
      <c r="M25" s="252" t="n">
        <v>43230</v>
      </c>
      <c r="N25" s="52">
        <f>11-COUNTIF(O25:Y25,"х")</f>
        <v/>
      </c>
      <c r="O25" s="137" t="n">
        <v>1</v>
      </c>
      <c r="P25" s="137" t="n">
        <v>1</v>
      </c>
      <c r="Q25" s="137" t="s">
        <v>56</v>
      </c>
      <c r="R25" s="137" t="n">
        <v>1</v>
      </c>
      <c r="S25" s="137" t="s">
        <v>56</v>
      </c>
      <c r="T25" s="137" t="n">
        <v>1</v>
      </c>
      <c r="U25" s="137" t="n">
        <v>1</v>
      </c>
      <c r="V25" s="137" t="n">
        <v>1</v>
      </c>
      <c r="W25" s="137" t="n">
        <v>1</v>
      </c>
      <c r="X25" s="137" t="n">
        <v>1</v>
      </c>
      <c r="Y25" s="137" t="n">
        <v>0</v>
      </c>
      <c r="Z25" s="35">
        <f>COUNTIF(O25:Y25,"1")</f>
        <v/>
      </c>
      <c r="AA25" s="88">
        <f>Z25/N25</f>
        <v/>
      </c>
      <c r="AB25" s="123" t="s">
        <v>101</v>
      </c>
    </row>
    <row customHeight="1" ht="15" r="26" s="24" spans="1:28">
      <c r="A26" s="7" t="n">
        <v>25</v>
      </c>
      <c r="B26" s="7" t="s">
        <v>53</v>
      </c>
      <c r="C26" s="7" t="s">
        <v>1</v>
      </c>
      <c r="D26" s="7" t="s">
        <v>102</v>
      </c>
      <c r="E26" s="148">
        <f>NETWORKDAYS(Итого!C$2,Отчёт!C$2,Итого!C$3)</f>
        <v/>
      </c>
      <c r="F26" s="46" t="n">
        <v>0.5</v>
      </c>
      <c r="G26" s="45" t="n">
        <v>1</v>
      </c>
      <c r="H26" s="47">
        <f>F26*G26</f>
        <v/>
      </c>
      <c r="I26" s="48" t="n">
        <v>11</v>
      </c>
      <c r="J26" s="49">
        <f>E26*H26</f>
        <v/>
      </c>
      <c r="K26" s="50" t="n">
        <v>144</v>
      </c>
      <c r="L26" s="51">
        <f>J26*K26</f>
        <v/>
      </c>
      <c r="M26" s="252" t="n">
        <v>43231</v>
      </c>
      <c r="N26" s="52">
        <f>11-COUNTIF(O26:Y26,"х")</f>
        <v/>
      </c>
      <c r="O26" s="137" t="n">
        <v>1</v>
      </c>
      <c r="P26" s="137" t="n">
        <v>1</v>
      </c>
      <c r="Q26" s="137" t="s">
        <v>56</v>
      </c>
      <c r="R26" s="137" t="n">
        <v>1</v>
      </c>
      <c r="S26" s="137" t="s">
        <v>56</v>
      </c>
      <c r="T26" s="137" t="s">
        <v>56</v>
      </c>
      <c r="U26" s="137" t="s">
        <v>56</v>
      </c>
      <c r="V26" s="137" t="n">
        <v>1</v>
      </c>
      <c r="W26" s="137" t="n">
        <v>1</v>
      </c>
      <c r="X26" s="137" t="n">
        <v>1</v>
      </c>
      <c r="Y26" s="137" t="n">
        <v>1</v>
      </c>
      <c r="Z26" s="35">
        <f>COUNTIF(O26:Y26,"1")</f>
        <v/>
      </c>
      <c r="AA26" s="88">
        <f>Z26/N26</f>
        <v/>
      </c>
      <c r="AB26" s="126" t="n"/>
    </row>
    <row customHeight="1" ht="15" r="27" s="24" spans="1:28">
      <c r="A27" s="7" t="n">
        <v>26</v>
      </c>
      <c r="B27" s="7" t="s">
        <v>53</v>
      </c>
      <c r="C27" s="7" t="s">
        <v>1</v>
      </c>
      <c r="D27" s="7" t="s">
        <v>103</v>
      </c>
      <c r="E27" s="148">
        <f>NETWORKDAYS(Итого!C$2,Отчёт!C$2,Итого!C$3)</f>
        <v/>
      </c>
      <c r="F27" s="46" t="n">
        <v>0.5</v>
      </c>
      <c r="G27" s="45" t="n">
        <v>1</v>
      </c>
      <c r="H27" s="47">
        <f>F27*G27</f>
        <v/>
      </c>
      <c r="I27" s="48" t="n">
        <v>11</v>
      </c>
      <c r="J27" s="49">
        <f>E27*H27</f>
        <v/>
      </c>
      <c r="K27" s="50" t="n">
        <v>144</v>
      </c>
      <c r="L27" s="51">
        <f>J27*K27</f>
        <v/>
      </c>
      <c r="M27" s="252" t="n">
        <v>43231</v>
      </c>
      <c r="N27" s="52">
        <f>11-COUNTIF(O27:Y27,"х")</f>
        <v/>
      </c>
      <c r="O27" s="137" t="n">
        <v>1</v>
      </c>
      <c r="P27" s="137" t="n">
        <v>1</v>
      </c>
      <c r="Q27" s="137" t="s">
        <v>56</v>
      </c>
      <c r="R27" s="137" t="n">
        <v>1</v>
      </c>
      <c r="S27" s="137" t="n">
        <v>0</v>
      </c>
      <c r="T27" s="137" t="n">
        <v>0</v>
      </c>
      <c r="U27" s="137" t="n">
        <v>0</v>
      </c>
      <c r="V27" s="137" t="n">
        <v>1</v>
      </c>
      <c r="W27" s="137" t="n">
        <v>1</v>
      </c>
      <c r="X27" s="137" t="n">
        <v>1</v>
      </c>
      <c r="Y27" s="137" t="n">
        <v>1</v>
      </c>
      <c r="Z27" s="35">
        <f>COUNTIF(O27:Y27,"1")</f>
        <v/>
      </c>
      <c r="AA27" s="88">
        <f>Z27/N27</f>
        <v/>
      </c>
      <c r="AB27" s="128" t="s">
        <v>104</v>
      </c>
    </row>
    <row customHeight="1" ht="12.75" r="28" s="24" spans="1:28">
      <c r="L28" s="224">
        <f>SUM(L2:L27)</f>
        <v/>
      </c>
      <c r="Z28" s="39" t="n"/>
    </row>
    <row customHeight="1" ht="12.75" r="29" s="24" spans="1:28"/>
  </sheetData>
  <autoFilter ref="A1:AB28"/>
  <conditionalFormatting sqref="M1">
    <cfRule dxfId="10" priority="4" type="expression">
      <formula>AND(TODAY()-ROUNDDOWN(M1,0)&gt;=(WEEKDAY(TODAY())),TODAY()-ROUNDDOWN(M1,0)&lt;(WEEKDAY(TODAY())+7))</formula>
    </cfRule>
  </conditionalFormatting>
  <conditionalFormatting sqref="O2:Y27">
    <cfRule dxfId="9" operator="equal" priority="2" type="cellIs">
      <formula>1</formula>
    </cfRule>
  </conditionalFormatting>
  <conditionalFormatting sqref="M2:M27">
    <cfRule dxfId="2" operator="lessThan" priority="1" type="cellIs">
      <formula>43011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X50"/>
  <sheetViews>
    <sheetView topLeftCell="D1" workbookViewId="0" zoomScale="70" zoomScaleNormal="70">
      <pane activePane="bottomLeft" state="frozen" topLeftCell="A2" ySplit="1"/>
      <selection activeCell="T10" pane="bottomLeft" sqref="T10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6.7109375"/>
    <col customWidth="1" max="4" min="4" style="24" width="70.7109375"/>
    <col customWidth="1" max="11" min="5" style="24" width="8"/>
    <col customWidth="1" max="12" min="12" style="24" width="9.5703125"/>
    <col customWidth="1" max="13" min="13" style="24" width="11"/>
    <col customWidth="1" max="14" min="14" style="24" width="9.5703125"/>
    <col customWidth="1" max="15" min="15" style="24" width="10.5703125"/>
    <col customWidth="1" max="23" min="16" style="24" width="8"/>
    <col customWidth="1" max="24" min="24" style="24" width="38.140625"/>
  </cols>
  <sheetData>
    <row customHeight="1" ht="76.5" r="1" s="24" spans="1:24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40</v>
      </c>
      <c r="P1" s="28" t="s">
        <v>42</v>
      </c>
      <c r="Q1" s="28" t="s">
        <v>45</v>
      </c>
      <c r="R1" s="28" t="s">
        <v>46</v>
      </c>
      <c r="S1" s="28" t="s">
        <v>47</v>
      </c>
      <c r="T1" s="28" t="s">
        <v>48</v>
      </c>
      <c r="U1" s="28" t="s">
        <v>49</v>
      </c>
      <c r="V1" s="28" t="s">
        <v>51</v>
      </c>
      <c r="W1" s="29" t="s">
        <v>5</v>
      </c>
      <c r="X1" s="28" t="s">
        <v>52</v>
      </c>
    </row>
    <row customHeight="1" ht="15" r="2" s="24" spans="1:24">
      <c r="A2" s="142" t="n">
        <v>1</v>
      </c>
      <c r="B2" s="58" t="s">
        <v>53</v>
      </c>
      <c r="C2" s="59" t="s">
        <v>1</v>
      </c>
      <c r="D2" s="60" t="s">
        <v>105</v>
      </c>
      <c r="E2" s="45">
        <f>NETWORKDAYS(Итого!C$2,Отчёт!C$2,Итого!C$3)</f>
        <v/>
      </c>
      <c r="F2" s="31" t="n">
        <v>0.5</v>
      </c>
      <c r="G2" s="45" t="n">
        <v>1</v>
      </c>
      <c r="H2" s="47">
        <f>F2*G2</f>
        <v/>
      </c>
      <c r="I2" s="61" t="n">
        <v>7</v>
      </c>
      <c r="J2" s="49">
        <f>E2*H2</f>
        <v/>
      </c>
      <c r="K2" s="50" t="n">
        <v>144</v>
      </c>
      <c r="L2" s="51">
        <f>J2*K2</f>
        <v/>
      </c>
      <c r="M2" s="252" t="n">
        <v>43224</v>
      </c>
      <c r="N2" s="32">
        <f>7-COUNTIF(O2:U2,"х")</f>
        <v/>
      </c>
      <c r="O2" s="137" t="n">
        <v>0</v>
      </c>
      <c r="P2" s="137" t="n">
        <v>0</v>
      </c>
      <c r="Q2" s="137" t="n">
        <v>1</v>
      </c>
      <c r="R2" s="137" t="n">
        <v>1</v>
      </c>
      <c r="S2" s="137" t="n">
        <v>0</v>
      </c>
      <c r="T2" s="137" t="n">
        <v>0</v>
      </c>
      <c r="U2" s="137" t="n">
        <v>0</v>
      </c>
      <c r="V2" s="33">
        <f>COUNTIF(O2:U2,"1")</f>
        <v/>
      </c>
      <c r="W2" s="84">
        <f>V2/N2</f>
        <v/>
      </c>
      <c r="X2" s="129" t="s">
        <v>106</v>
      </c>
    </row>
    <row customHeight="1" ht="15" r="3" s="24" spans="1:24">
      <c r="A3" s="142" t="n">
        <v>2</v>
      </c>
      <c r="B3" s="62" t="s">
        <v>53</v>
      </c>
      <c r="C3" s="142" t="s">
        <v>1</v>
      </c>
      <c r="D3" s="63" t="s">
        <v>107</v>
      </c>
      <c r="E3" s="45">
        <f>NETWORKDAYS(Итого!C$2,Отчёт!C$2,Итого!C$3)</f>
        <v/>
      </c>
      <c r="F3" s="31" t="n">
        <v>0.5</v>
      </c>
      <c r="G3" s="45" t="n">
        <v>1</v>
      </c>
      <c r="H3" s="47">
        <f>F3*G3</f>
        <v/>
      </c>
      <c r="I3" s="61" t="n">
        <v>7</v>
      </c>
      <c r="J3" s="49">
        <f>E3*H3</f>
        <v/>
      </c>
      <c r="K3" s="50" t="n">
        <v>144</v>
      </c>
      <c r="L3" s="51">
        <f>J3*K3</f>
        <v/>
      </c>
      <c r="M3" s="252" t="n">
        <v>43231</v>
      </c>
      <c r="N3" s="32">
        <f>7-COUNTIF(O3:U3,"х")</f>
        <v/>
      </c>
      <c r="O3" s="137" t="n">
        <v>0</v>
      </c>
      <c r="P3" s="137" t="n">
        <v>0</v>
      </c>
      <c r="Q3" s="137" t="n">
        <v>1</v>
      </c>
      <c r="R3" s="137" t="n">
        <v>1</v>
      </c>
      <c r="S3" s="137" t="n">
        <v>0</v>
      </c>
      <c r="T3" s="137" t="n">
        <v>0</v>
      </c>
      <c r="U3" s="137" t="n">
        <v>0</v>
      </c>
      <c r="V3" s="35">
        <f>COUNTIF(O3:U3,"1")</f>
        <v/>
      </c>
      <c r="W3" s="88">
        <f>V3/N3</f>
        <v/>
      </c>
      <c r="X3" s="128" t="s">
        <v>108</v>
      </c>
    </row>
    <row customHeight="1" ht="15" r="4" s="24" spans="1:24">
      <c r="A4" s="142" t="n">
        <v>3</v>
      </c>
      <c r="B4" s="62" t="s">
        <v>109</v>
      </c>
      <c r="C4" s="142" t="s">
        <v>1</v>
      </c>
      <c r="D4" s="63" t="s">
        <v>110</v>
      </c>
      <c r="E4" s="45">
        <f>NETWORKDAYS(Итого!C$2,Отчёт!C$2,Итого!C$3)</f>
        <v/>
      </c>
      <c r="F4" s="31" t="n">
        <v>0.5</v>
      </c>
      <c r="G4" s="45" t="n">
        <v>1</v>
      </c>
      <c r="H4" s="47">
        <f>F4*G4</f>
        <v/>
      </c>
      <c r="I4" s="61" t="n">
        <v>7</v>
      </c>
      <c r="J4" s="49">
        <f>E4*H4</f>
        <v/>
      </c>
      <c r="K4" s="50" t="n">
        <v>144</v>
      </c>
      <c r="L4" s="51">
        <f>J4*K4</f>
        <v/>
      </c>
      <c r="M4" s="252" t="n">
        <v>43231</v>
      </c>
      <c r="N4" s="32">
        <f>7-COUNTIF(O4:U4,"х")</f>
        <v/>
      </c>
      <c r="O4" s="137" t="s">
        <v>56</v>
      </c>
      <c r="P4" s="137" t="s">
        <v>56</v>
      </c>
      <c r="Q4" s="137" t="n">
        <v>1</v>
      </c>
      <c r="R4" s="137" t="n">
        <v>1</v>
      </c>
      <c r="S4" s="137" t="s">
        <v>56</v>
      </c>
      <c r="T4" s="137" t="s">
        <v>56</v>
      </c>
      <c r="U4" s="137" t="s">
        <v>56</v>
      </c>
      <c r="V4" s="35">
        <f>COUNTIF(O4:U4,"1")</f>
        <v/>
      </c>
      <c r="W4" s="88">
        <f>V4/N4</f>
        <v/>
      </c>
      <c r="X4" s="128" t="n"/>
    </row>
    <row customHeight="1" ht="15" r="5" s="24" spans="1:24">
      <c r="A5" s="142" t="n">
        <v>4</v>
      </c>
      <c r="B5" s="62" t="s">
        <v>53</v>
      </c>
      <c r="C5" s="142" t="s">
        <v>1</v>
      </c>
      <c r="D5" s="63" t="s">
        <v>111</v>
      </c>
      <c r="E5" s="45">
        <f>NETWORKDAYS(Итого!C$2,Отчёт!C$2,Итого!C$3)</f>
        <v/>
      </c>
      <c r="F5" s="31" t="n">
        <v>0.5</v>
      </c>
      <c r="G5" s="45" t="n">
        <v>1</v>
      </c>
      <c r="H5" s="47">
        <f>F5*G5</f>
        <v/>
      </c>
      <c r="I5" s="61" t="n">
        <v>7</v>
      </c>
      <c r="J5" s="49">
        <f>E5*H5</f>
        <v/>
      </c>
      <c r="K5" s="50" t="n">
        <v>144</v>
      </c>
      <c r="L5" s="51">
        <f>J5*K5</f>
        <v/>
      </c>
      <c r="M5" s="252" t="n">
        <v>43231</v>
      </c>
      <c r="N5" s="32">
        <f>7-COUNTIF(O5:U5,"х")</f>
        <v/>
      </c>
      <c r="O5" s="137" t="s">
        <v>56</v>
      </c>
      <c r="P5" s="137" t="s">
        <v>56</v>
      </c>
      <c r="Q5" s="137" t="n">
        <v>0</v>
      </c>
      <c r="R5" s="137" t="n">
        <v>1</v>
      </c>
      <c r="S5" s="137" t="s">
        <v>56</v>
      </c>
      <c r="T5" s="137" t="s">
        <v>56</v>
      </c>
      <c r="U5" s="137" t="s">
        <v>56</v>
      </c>
      <c r="V5" s="35">
        <f>COUNTIF(O5:U5,"1")</f>
        <v/>
      </c>
      <c r="W5" s="88">
        <f>V5/N5</f>
        <v/>
      </c>
      <c r="X5" s="124" t="s">
        <v>112</v>
      </c>
    </row>
    <row customHeight="1" ht="15" r="6" s="24" spans="1:24">
      <c r="A6" s="142" t="n">
        <v>5</v>
      </c>
      <c r="B6" s="62" t="s">
        <v>53</v>
      </c>
      <c r="C6" s="142" t="s">
        <v>1</v>
      </c>
      <c r="D6" s="63" t="s">
        <v>113</v>
      </c>
      <c r="E6" s="45">
        <f>NETWORKDAYS(Итого!C$2,Отчёт!C$2,Итого!C$3)</f>
        <v/>
      </c>
      <c r="F6" s="31" t="n">
        <v>0.5</v>
      </c>
      <c r="G6" s="45" t="n">
        <v>1</v>
      </c>
      <c r="H6" s="47">
        <f>F6*G6</f>
        <v/>
      </c>
      <c r="I6" s="61" t="n">
        <v>7</v>
      </c>
      <c r="J6" s="49">
        <f>E6*H6</f>
        <v/>
      </c>
      <c r="K6" s="50" t="n">
        <v>144</v>
      </c>
      <c r="L6" s="51">
        <f>J6*K6</f>
        <v/>
      </c>
      <c r="M6" s="252" t="n">
        <v>43231</v>
      </c>
      <c r="N6" s="32">
        <f>7-COUNTIF(O6:U6,"х")</f>
        <v/>
      </c>
      <c r="O6" s="137" t="n">
        <v>0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0</v>
      </c>
      <c r="V6" s="35">
        <f>COUNTIF(O6:U6,"1")</f>
        <v/>
      </c>
      <c r="W6" s="88">
        <f>V6/N6</f>
        <v/>
      </c>
      <c r="X6" s="128" t="s">
        <v>77</v>
      </c>
    </row>
    <row customHeight="1" ht="15" r="7" s="24" spans="1:24">
      <c r="A7" s="142" t="n">
        <v>6</v>
      </c>
      <c r="B7" s="62" t="s">
        <v>53</v>
      </c>
      <c r="C7" s="142" t="s">
        <v>1</v>
      </c>
      <c r="D7" s="63" t="s">
        <v>114</v>
      </c>
      <c r="E7" s="45">
        <f>NETWORKDAYS(Итого!C$2,Отчёт!C$2,Итого!C$3)</f>
        <v/>
      </c>
      <c r="F7" s="31" t="n">
        <v>0.5</v>
      </c>
      <c r="G7" s="45" t="n">
        <v>1</v>
      </c>
      <c r="H7" s="47">
        <f>F7*G7</f>
        <v/>
      </c>
      <c r="I7" s="61" t="n">
        <v>7</v>
      </c>
      <c r="J7" s="49">
        <f>E7*H7</f>
        <v/>
      </c>
      <c r="K7" s="50" t="n">
        <v>144</v>
      </c>
      <c r="L7" s="51">
        <f>J7*K7</f>
        <v/>
      </c>
      <c r="M7" s="252" t="n">
        <v>43231</v>
      </c>
      <c r="N7" s="32">
        <f>7-COUNTIF(O7:U7,"х")</f>
        <v/>
      </c>
      <c r="O7" s="137" t="n">
        <v>0</v>
      </c>
      <c r="P7" s="137" t="n">
        <v>0</v>
      </c>
      <c r="Q7" s="137" t="n">
        <v>1</v>
      </c>
      <c r="R7" s="137" t="n">
        <v>1</v>
      </c>
      <c r="S7" s="137" t="n">
        <v>1</v>
      </c>
      <c r="T7" s="137" t="n">
        <v>0</v>
      </c>
      <c r="U7" s="137" t="n">
        <v>0</v>
      </c>
      <c r="V7" s="35">
        <f>COUNTIF(O7:U7,"1")</f>
        <v/>
      </c>
      <c r="W7" s="88">
        <f>V7/N7</f>
        <v/>
      </c>
      <c r="X7" s="128" t="s">
        <v>77</v>
      </c>
    </row>
    <row customHeight="1" ht="15" r="8" s="24" spans="1:24">
      <c r="A8" s="142" t="n">
        <v>7</v>
      </c>
      <c r="B8" s="62" t="s">
        <v>53</v>
      </c>
      <c r="C8" s="142" t="s">
        <v>1</v>
      </c>
      <c r="D8" s="63" t="s">
        <v>115</v>
      </c>
      <c r="E8" s="45">
        <f>NETWORKDAYS(Итого!C$2,Отчёт!C$2,Итого!C$3)</f>
        <v/>
      </c>
      <c r="F8" s="31" t="n">
        <v>0.5</v>
      </c>
      <c r="G8" s="45" t="n">
        <v>1</v>
      </c>
      <c r="H8" s="47">
        <f>F8*G8</f>
        <v/>
      </c>
      <c r="I8" s="61" t="n">
        <v>7</v>
      </c>
      <c r="J8" s="49">
        <f>E8*H8</f>
        <v/>
      </c>
      <c r="K8" s="50" t="n">
        <v>144</v>
      </c>
      <c r="L8" s="51">
        <f>J8*K8</f>
        <v/>
      </c>
      <c r="M8" s="252" t="n">
        <v>43231</v>
      </c>
      <c r="N8" s="32">
        <f>7-COUNTIF(O8:U8,"х")</f>
        <v/>
      </c>
      <c r="O8" s="137" t="s">
        <v>56</v>
      </c>
      <c r="P8" s="137" t="s">
        <v>56</v>
      </c>
      <c r="Q8" s="137" t="n">
        <v>1</v>
      </c>
      <c r="R8" s="137" t="n">
        <v>1</v>
      </c>
      <c r="S8" s="137" t="s">
        <v>56</v>
      </c>
      <c r="T8" s="137" t="s">
        <v>56</v>
      </c>
      <c r="U8" s="137" t="s">
        <v>56</v>
      </c>
      <c r="V8" s="35">
        <f>COUNTIF(O8:U8,"1")</f>
        <v/>
      </c>
      <c r="W8" s="88">
        <f>V8/N8</f>
        <v/>
      </c>
      <c r="X8" s="124" t="s">
        <v>116</v>
      </c>
    </row>
    <row customHeight="1" ht="15" r="9" s="24" spans="1:24">
      <c r="A9" s="142" t="n">
        <v>8</v>
      </c>
      <c r="B9" s="62" t="s">
        <v>53</v>
      </c>
      <c r="C9" s="142" t="s">
        <v>1</v>
      </c>
      <c r="D9" s="63" t="s">
        <v>117</v>
      </c>
      <c r="E9" s="45">
        <f>NETWORKDAYS(Итого!C$2,Отчёт!C$2,Итого!C$3)</f>
        <v/>
      </c>
      <c r="F9" s="31" t="n">
        <v>0.5</v>
      </c>
      <c r="G9" s="45" t="n">
        <v>1</v>
      </c>
      <c r="H9" s="47">
        <f>F9*G9</f>
        <v/>
      </c>
      <c r="I9" s="61" t="n">
        <v>7</v>
      </c>
      <c r="J9" s="49">
        <f>E9*H9</f>
        <v/>
      </c>
      <c r="K9" s="50" t="n">
        <v>144</v>
      </c>
      <c r="L9" s="51">
        <f>J9*K9</f>
        <v/>
      </c>
      <c r="M9" s="252" t="n">
        <v>43231</v>
      </c>
      <c r="N9" s="32">
        <f>7-COUNTIF(O9:U9,"х")</f>
        <v/>
      </c>
      <c r="O9" s="137" t="n">
        <v>0</v>
      </c>
      <c r="P9" s="137" t="n">
        <v>0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0</v>
      </c>
      <c r="V9" s="35">
        <f>COUNTIF(O9:U9,"1")</f>
        <v/>
      </c>
      <c r="W9" s="88">
        <f>V9/N9</f>
        <v/>
      </c>
      <c r="X9" s="128" t="s">
        <v>77</v>
      </c>
    </row>
    <row customHeight="1" ht="15" r="10" s="24" spans="1:24">
      <c r="A10" s="142" t="n">
        <v>9</v>
      </c>
      <c r="B10" s="62" t="s">
        <v>53</v>
      </c>
      <c r="C10" s="142" t="s">
        <v>1</v>
      </c>
      <c r="D10" s="63" t="s">
        <v>118</v>
      </c>
      <c r="E10" s="45">
        <f>NETWORKDAYS(Итого!C$2,Отчёт!C$2,Итого!C$3)</f>
        <v/>
      </c>
      <c r="F10" s="31" t="n">
        <v>0.5</v>
      </c>
      <c r="G10" s="45" t="n">
        <v>1</v>
      </c>
      <c r="H10" s="47">
        <f>F10*G10</f>
        <v/>
      </c>
      <c r="I10" s="61" t="n">
        <v>7</v>
      </c>
      <c r="J10" s="49">
        <f>E10*H10</f>
        <v/>
      </c>
      <c r="K10" s="50" t="n">
        <v>144</v>
      </c>
      <c r="L10" s="51">
        <f>J10*K10</f>
        <v/>
      </c>
      <c r="M10" s="252" t="n">
        <v>43231</v>
      </c>
      <c r="N10" s="32">
        <f>7-COUNTIF(O10:U10,"х")</f>
        <v/>
      </c>
      <c r="O10" s="137" t="n">
        <v>0</v>
      </c>
      <c r="P10" s="137" t="n">
        <v>0</v>
      </c>
      <c r="Q10" s="137" t="n">
        <v>1</v>
      </c>
      <c r="R10" s="137" t="n">
        <v>1</v>
      </c>
      <c r="S10" s="137" t="n">
        <v>0</v>
      </c>
      <c r="T10" s="137" t="n">
        <v>1</v>
      </c>
      <c r="U10" s="137" t="n">
        <v>0</v>
      </c>
      <c r="V10" s="35">
        <f>COUNTIF(O10:U10,"1")</f>
        <v/>
      </c>
      <c r="W10" s="88">
        <f>V10/N10</f>
        <v/>
      </c>
      <c r="X10" s="29" t="s">
        <v>112</v>
      </c>
    </row>
    <row customHeight="1" ht="15" r="11" s="24" spans="1:24">
      <c r="A11" s="158" t="n"/>
      <c r="B11" s="159" t="n"/>
      <c r="C11" s="158" t="n"/>
      <c r="D11" s="160" t="n"/>
      <c r="E11" s="161" t="n"/>
      <c r="F11" s="162" t="n"/>
      <c r="G11" s="161" t="n"/>
      <c r="H11" s="163" t="n"/>
      <c r="I11" s="164" t="n"/>
      <c r="J11" s="165" t="n"/>
      <c r="K11" s="166" t="n"/>
      <c r="L11" s="223">
        <f>SUM(L2:L10)</f>
        <v/>
      </c>
      <c r="M11" s="253" t="n"/>
      <c r="N11" s="168" t="n"/>
      <c r="O11" s="170" t="n"/>
      <c r="P11" s="170" t="n"/>
      <c r="Q11" s="170" t="n"/>
      <c r="R11" s="170" t="n"/>
      <c r="S11" s="170" t="n"/>
      <c r="T11" s="170" t="n"/>
      <c r="U11" s="170" t="n"/>
      <c r="V11" s="171" t="n"/>
      <c r="W11" s="172" t="n"/>
      <c r="X11" s="173" t="n"/>
    </row>
    <row customHeight="1" ht="12.75" r="12" s="24" spans="1:24"/>
    <row customHeight="1" ht="12.75" r="13" s="24" spans="1:24">
      <c r="V13" s="39" t="n"/>
    </row>
    <row customHeight="1" ht="12.75" r="14" s="24" spans="1:24"/>
    <row customHeight="1" ht="12.75" r="15" s="24" spans="1:24"/>
    <row customHeight="1" ht="12.75" r="16" s="24" spans="1:24"/>
    <row customHeight="1" ht="12.75" r="17" s="24" spans="1:24"/>
    <row customHeight="1" ht="12.75" r="18" s="24" spans="1:24"/>
    <row customHeight="1" ht="12.75" r="19" s="24" spans="1:24"/>
    <row customHeight="1" ht="12.75" r="20" s="24" spans="1:24"/>
    <row customHeight="1" ht="12.75" r="21" s="24" spans="1:24"/>
    <row customHeight="1" ht="12.75" r="22" s="24" spans="1:24"/>
    <row customHeight="1" ht="12.75" r="23" s="24" spans="1:24"/>
    <row customHeight="1" ht="12.75" r="24" s="24" spans="1:24"/>
    <row customHeight="1" ht="12.75" r="25" s="24" spans="1:24"/>
    <row customHeight="1" ht="12.75" r="26" s="24" spans="1:24"/>
    <row customHeight="1" ht="12.75" r="27" s="24" spans="1:24"/>
    <row customHeight="1" ht="12.75" r="28" s="24" spans="1:24"/>
    <row customHeight="1" ht="12.75" r="29" s="24" spans="1:24"/>
    <row customHeight="1" ht="12.75" r="30" s="24" spans="1:24"/>
    <row customHeight="1" ht="12.75" r="31" s="24" spans="1:24"/>
    <row customHeight="1" ht="12.75" r="32" s="24" spans="1:24"/>
    <row customHeight="1" ht="12.75" r="33" s="24" spans="1:24"/>
    <row customHeight="1" ht="12.75" r="34" s="24" spans="1:24"/>
    <row customHeight="1" ht="12.75" r="35" s="24" spans="1:24"/>
    <row customHeight="1" ht="12.75" r="36" s="24" spans="1:24"/>
    <row customHeight="1" ht="12.75" r="37" s="24" spans="1:24"/>
    <row customHeight="1" ht="12.75" r="38" s="24" spans="1:24"/>
    <row customHeight="1" ht="12.75" r="39" s="24" spans="1:24"/>
    <row customHeight="1" ht="12.75" r="40" s="24" spans="1:24"/>
    <row customHeight="1" ht="12.75" r="41" s="24" spans="1:24"/>
    <row customHeight="1" ht="12.75" r="42" s="24" spans="1:24"/>
    <row customHeight="1" ht="12.75" r="43" s="24" spans="1:24"/>
    <row customHeight="1" ht="12.75" r="44" s="24" spans="1:24"/>
    <row customHeight="1" ht="12.75" r="45" s="24" spans="1:24"/>
    <row customHeight="1" ht="12.75" r="46" s="24" spans="1:24">
      <c r="B46" s="65" t="n"/>
      <c r="L46" s="37" t="n"/>
    </row>
    <row customHeight="1" ht="12.75" r="47" s="24" spans="1:24"/>
    <row customHeight="1" ht="12.75" r="48" s="24" spans="1:24"/>
    <row customHeight="1" ht="12.75" r="49" s="24" spans="1:24">
      <c r="N49" s="66" t="n"/>
    </row>
    <row customHeight="1" ht="12.75" r="50" s="24" spans="1:24"/>
  </sheetData>
  <autoFilter ref="A1:X13"/>
  <conditionalFormatting sqref="D1">
    <cfRule dxfId="11" priority="5" type="expression">
      <formula>AND(COUNTIF($D$1,D1)&gt;1,NOT(ISBLANK(D1)))</formula>
    </cfRule>
  </conditionalFormatting>
  <conditionalFormatting sqref="M1">
    <cfRule dxfId="10" priority="6" type="expression">
      <formula>AND(TODAY()-ROUNDDOWN(M1,0)&gt;=(WEEKDAY(TODAY())),TODAY()-ROUNDDOWN(M1,0)&lt;(WEEKDAY(TODAY())+7))</formula>
    </cfRule>
  </conditionalFormatting>
  <conditionalFormatting sqref="M2:M5 M11">
    <cfRule dxfId="2" operator="lessThan" priority="4" type="cellIs">
      <formula>43011</formula>
    </cfRule>
  </conditionalFormatting>
  <conditionalFormatting sqref="O2:U11">
    <cfRule dxfId="9" operator="equal" priority="3" type="cellIs">
      <formula>1</formula>
    </cfRule>
  </conditionalFormatting>
  <conditionalFormatting sqref="M6:M10">
    <cfRule dxfId="2" operator="lessThan" priority="2" type="cellIs">
      <formula>43011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X20"/>
  <sheetViews>
    <sheetView workbookViewId="0" zoomScale="70" zoomScaleNormal="70">
      <pane activePane="bottomLeft" state="frozen" topLeftCell="A2" ySplit="1"/>
      <selection activeCell="O2" pane="bottomLeft" sqref="O2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0.140625"/>
    <col customWidth="1" max="4" min="4" style="24" width="38.85546875"/>
    <col customWidth="1" max="12" min="5" style="24" width="8"/>
    <col customWidth="1" max="13" min="13" style="24" width="12.85546875"/>
    <col customWidth="1" max="23" min="14" style="24" width="8"/>
    <col customWidth="1" max="24" min="24" style="24" width="51.7109375"/>
  </cols>
  <sheetData>
    <row customHeight="1" ht="76.5" r="1" s="24" spans="1:24">
      <c r="A1" s="11" t="s">
        <v>27</v>
      </c>
      <c r="B1" s="12" t="s">
        <v>28</v>
      </c>
      <c r="C1" s="11" t="s">
        <v>29</v>
      </c>
      <c r="D1" s="12" t="s">
        <v>30</v>
      </c>
      <c r="E1" s="40" t="s">
        <v>31</v>
      </c>
      <c r="F1" s="41" t="s">
        <v>32</v>
      </c>
      <c r="G1" s="40" t="s">
        <v>33</v>
      </c>
      <c r="H1" s="40" t="s">
        <v>34</v>
      </c>
      <c r="I1" s="41" t="s">
        <v>35</v>
      </c>
      <c r="J1" s="42" t="s">
        <v>36</v>
      </c>
      <c r="K1" s="40" t="s">
        <v>37</v>
      </c>
      <c r="L1" s="40" t="s">
        <v>38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42</v>
      </c>
      <c r="R1" s="28" t="s">
        <v>46</v>
      </c>
      <c r="S1" s="28" t="s">
        <v>47</v>
      </c>
      <c r="T1" s="28" t="s">
        <v>48</v>
      </c>
      <c r="U1" s="28" t="s">
        <v>49</v>
      </c>
      <c r="V1" s="28" t="s">
        <v>51</v>
      </c>
      <c r="W1" s="29" t="s">
        <v>5</v>
      </c>
      <c r="X1" s="28" t="s">
        <v>52</v>
      </c>
    </row>
    <row customHeight="1" ht="15" r="2" s="24" spans="1:24">
      <c r="A2" s="7" t="n">
        <v>1</v>
      </c>
      <c r="B2" s="8" t="s">
        <v>109</v>
      </c>
      <c r="C2" s="7" t="s">
        <v>119</v>
      </c>
      <c r="D2" s="7" t="s">
        <v>120</v>
      </c>
      <c r="E2" s="45">
        <f>NETWORKDAYS(Итого!$C$2,Отчёт!$C$2,Итого!$C$3:$C$5)</f>
        <v/>
      </c>
      <c r="F2" s="46">
        <f>1/3</f>
        <v/>
      </c>
      <c r="G2" s="45" t="n">
        <v>3</v>
      </c>
      <c r="H2" s="47">
        <f>F2*G2</f>
        <v/>
      </c>
      <c r="I2" s="48" t="n">
        <v>11</v>
      </c>
      <c r="J2" s="49">
        <f>E2*H2</f>
        <v/>
      </c>
      <c r="K2" s="50" t="n">
        <v>144</v>
      </c>
      <c r="L2" s="51">
        <f>J2*K2</f>
        <v/>
      </c>
      <c r="M2" s="252" t="n">
        <v>43231</v>
      </c>
      <c r="N2" s="52">
        <f>7-COUNTIF(O2:U2,"х")</f>
        <v/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33">
        <f>COUNTIF(O2:U2,"1")</f>
        <v/>
      </c>
      <c r="W2" s="84">
        <f>V2/N2</f>
        <v/>
      </c>
      <c r="X2" s="129" t="s">
        <v>106</v>
      </c>
    </row>
    <row customHeight="1" ht="15" r="3" s="24" spans="1:24">
      <c r="A3" s="7" t="n">
        <v>2</v>
      </c>
      <c r="B3" s="8" t="s">
        <v>109</v>
      </c>
      <c r="C3" s="7" t="s">
        <v>121</v>
      </c>
      <c r="D3" s="7" t="s">
        <v>122</v>
      </c>
      <c r="E3" s="45">
        <f>NETWORKDAYS(Итого!$C$2,Отчёт!$C$2,Итого!$C$3:$C$5)</f>
        <v/>
      </c>
      <c r="F3" s="46">
        <f>1/3</f>
        <v/>
      </c>
      <c r="G3" s="45" t="n">
        <v>3</v>
      </c>
      <c r="H3" s="47">
        <f>F3*G3</f>
        <v/>
      </c>
      <c r="I3" s="48" t="n">
        <v>11</v>
      </c>
      <c r="J3" s="49">
        <f>E3*H3</f>
        <v/>
      </c>
      <c r="K3" s="50" t="n">
        <v>144</v>
      </c>
      <c r="L3" s="51">
        <f>J3*K3</f>
        <v/>
      </c>
      <c r="M3" s="252" t="n">
        <v>43236</v>
      </c>
      <c r="N3" s="52">
        <f>7-COUNTIF(O3:U3,"х")</f>
        <v/>
      </c>
      <c r="O3" s="137" t="s">
        <v>56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35">
        <f>COUNTIF(O3:U3,"1")</f>
        <v/>
      </c>
      <c r="W3" s="88">
        <f>V3/N3</f>
        <v/>
      </c>
      <c r="X3" s="128" t="s">
        <v>108</v>
      </c>
    </row>
    <row customHeight="1" ht="15" r="4" s="24" spans="1:24">
      <c r="A4" s="7" t="n">
        <v>3</v>
      </c>
      <c r="B4" s="8" t="s">
        <v>109</v>
      </c>
      <c r="C4" s="67" t="s">
        <v>1</v>
      </c>
      <c r="D4" s="7" t="s">
        <v>123</v>
      </c>
      <c r="E4" s="45">
        <f>NETWORKDAYS(Итого!$C$2,Отчёт!$C$2,Итого!$C$3:$C$5)</f>
        <v/>
      </c>
      <c r="F4" s="46">
        <f>1/3</f>
        <v/>
      </c>
      <c r="G4" s="45" t="n">
        <v>3</v>
      </c>
      <c r="H4" s="47">
        <f>F4*G4</f>
        <v/>
      </c>
      <c r="I4" s="48" t="n">
        <v>11</v>
      </c>
      <c r="J4" s="49">
        <f>E4*H4</f>
        <v/>
      </c>
      <c r="K4" s="50" t="n">
        <v>144</v>
      </c>
      <c r="L4" s="51">
        <f>J4*K4</f>
        <v/>
      </c>
      <c r="M4" s="252" t="n">
        <v>43231</v>
      </c>
      <c r="N4" s="52">
        <f>7-COUNTIF(O4:U4,"х")</f>
        <v/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35">
        <f>COUNTIF(O4:U4,"1")</f>
        <v/>
      </c>
      <c r="W4" s="88">
        <f>V4/N4</f>
        <v/>
      </c>
      <c r="X4" s="128" t="n"/>
    </row>
    <row customHeight="1" ht="15" r="5" s="24" spans="1:24">
      <c r="A5" s="7" t="n">
        <v>5</v>
      </c>
      <c r="B5" s="8" t="s">
        <v>109</v>
      </c>
      <c r="C5" s="7" t="s">
        <v>124</v>
      </c>
      <c r="D5" s="7" t="s">
        <v>125</v>
      </c>
      <c r="E5" s="45">
        <f>NETWORKDAYS(Итого!$C$2,Отчёт!$C$2,Итого!$C$3:$C$5)</f>
        <v/>
      </c>
      <c r="F5" s="46">
        <f>1/3</f>
        <v/>
      </c>
      <c r="G5" s="45" t="n">
        <v>3</v>
      </c>
      <c r="H5" s="47">
        <f>F5*G5</f>
        <v/>
      </c>
      <c r="I5" s="48" t="n">
        <v>11</v>
      </c>
      <c r="J5" s="49">
        <f>E5*H5</f>
        <v/>
      </c>
      <c r="K5" s="50" t="n">
        <v>144</v>
      </c>
      <c r="L5" s="51">
        <f>J5*K5</f>
        <v/>
      </c>
      <c r="M5" s="252" t="n">
        <v>43231</v>
      </c>
      <c r="N5" s="52">
        <f>7-COUNTIF(O5:U5,"х")</f>
        <v/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137" t="n">
        <v>1</v>
      </c>
      <c r="V5" s="35">
        <f>COUNTIF(O5:U5,"1")</f>
        <v/>
      </c>
      <c r="W5" s="88">
        <f>V5/N5</f>
        <v/>
      </c>
      <c r="X5" s="128" t="n"/>
    </row>
    <row customHeight="1" ht="15" r="6" s="24" spans="1:24">
      <c r="A6" s="7" t="n">
        <v>6</v>
      </c>
      <c r="B6" s="8" t="s">
        <v>109</v>
      </c>
      <c r="C6" s="7" t="s">
        <v>126</v>
      </c>
      <c r="D6" s="7" t="s">
        <v>127</v>
      </c>
      <c r="E6" s="45">
        <f>NETWORKDAYS(Итого!$C$2,Отчёт!$C$2,Итого!$C$3:$C$5)</f>
        <v/>
      </c>
      <c r="F6" s="46">
        <f>1/3</f>
        <v/>
      </c>
      <c r="G6" s="45" t="n">
        <v>3</v>
      </c>
      <c r="H6" s="47">
        <f>F6*G6</f>
        <v/>
      </c>
      <c r="I6" s="48" t="n">
        <v>11</v>
      </c>
      <c r="J6" s="49">
        <f>E6*H6</f>
        <v/>
      </c>
      <c r="K6" s="50" t="n">
        <v>144</v>
      </c>
      <c r="L6" s="51">
        <f>J6*K6</f>
        <v/>
      </c>
      <c r="M6" s="252" t="n">
        <v>43231</v>
      </c>
      <c r="N6" s="52">
        <f>7-COUNTIF(O6:U6,"х")</f>
        <v/>
      </c>
      <c r="O6" s="137" t="s">
        <v>56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1</v>
      </c>
      <c r="V6" s="35">
        <f>COUNTIF(O6:U6,"1")</f>
        <v/>
      </c>
      <c r="W6" s="88">
        <f>V6/N6</f>
        <v/>
      </c>
      <c r="X6" s="128" t="s">
        <v>77</v>
      </c>
    </row>
    <row customHeight="1" ht="15" r="7" s="24" spans="1:24">
      <c r="A7" s="7" t="n">
        <v>7</v>
      </c>
      <c r="B7" s="8" t="s">
        <v>109</v>
      </c>
      <c r="C7" s="7" t="s">
        <v>128</v>
      </c>
      <c r="D7" s="7" t="s">
        <v>129</v>
      </c>
      <c r="E7" s="45">
        <f>NETWORKDAYS(Итого!$C$2,Отчёт!$C$2,Итого!$C$3:$C$5)</f>
        <v/>
      </c>
      <c r="F7" s="46">
        <f>1/3</f>
        <v/>
      </c>
      <c r="G7" s="45" t="n">
        <v>3</v>
      </c>
      <c r="H7" s="47">
        <f>F7*G7</f>
        <v/>
      </c>
      <c r="I7" s="48" t="n">
        <v>11</v>
      </c>
      <c r="J7" s="49">
        <f>E7*H7</f>
        <v/>
      </c>
      <c r="K7" s="50" t="n">
        <v>144</v>
      </c>
      <c r="L7" s="51">
        <f>J7*K7</f>
        <v/>
      </c>
      <c r="M7" s="252" t="n">
        <v>43231</v>
      </c>
      <c r="N7" s="52">
        <f>7-COUNTIF(O7:U7,"х")</f>
        <v/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35">
        <f>COUNTIF(O7:U7,"1")</f>
        <v/>
      </c>
      <c r="W7" s="88">
        <f>V7/N7</f>
        <v/>
      </c>
      <c r="X7" s="125" t="s">
        <v>77</v>
      </c>
    </row>
    <row customHeight="1" ht="12.75" r="8" s="24" spans="1:24">
      <c r="L8" s="223">
        <f>SUM(L2:L7)</f>
        <v/>
      </c>
    </row>
    <row customHeight="1" ht="12.75" r="9" s="24" spans="1:24">
      <c r="V9" s="39" t="n"/>
      <c r="X9" t="s">
        <v>77</v>
      </c>
    </row>
    <row customHeight="1" ht="12.75" r="10" s="24" spans="1:24">
      <c r="X10" t="s">
        <v>112</v>
      </c>
    </row>
    <row customHeight="1" ht="12.75" r="11" s="24" spans="1:24"/>
    <row customHeight="1" ht="12.75" r="12" s="24" spans="1:24"/>
    <row customHeight="1" ht="12.75" r="13" s="24" spans="1:24"/>
    <row customHeight="1" ht="12.75" r="14" s="24" spans="1:24"/>
    <row customHeight="1" ht="12.75" r="15" s="24" spans="1:24"/>
    <row customHeight="1" ht="12.75" r="16" s="24" spans="1:24"/>
    <row customHeight="1" ht="12.75" r="17" s="24" spans="1:24"/>
    <row customHeight="1" ht="12.75" r="18" s="24" spans="1:24"/>
    <row customHeight="1" ht="12.75" r="19" s="24" spans="1:24"/>
    <row customHeight="1" ht="12.75" r="20" s="24" spans="1:24"/>
  </sheetData>
  <autoFilter ref="A1:X7"/>
  <conditionalFormatting sqref="M1">
    <cfRule dxfId="10" priority="3" type="expression">
      <formula>AND(TODAY()-ROUNDDOWN(M1,0)&gt;=(WEEKDAY(TODAY())),TODAY()-ROUNDDOWN(M1,0)&lt;(WEEKDAY(TODAY())+7))</formula>
    </cfRule>
  </conditionalFormatting>
  <conditionalFormatting sqref="M2:M7">
    <cfRule dxfId="2" operator="lessThan" priority="2" type="cellIs">
      <formula>43011</formula>
    </cfRule>
  </conditionalFormatting>
  <conditionalFormatting sqref="O2:U7">
    <cfRule dxfId="9" operator="equal" priority="1" type="cellIs">
      <formula>1</formula>
    </cfRule>
  </conditionalFormatting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B28"/>
  <sheetViews>
    <sheetView topLeftCell="G1" workbookViewId="0" zoomScale="70" zoomScaleNormal="70">
      <pane activePane="bottomLeft" state="frozen" topLeftCell="A2" ySplit="1"/>
      <selection activeCell="AB9" pane="bottomLeft" sqref="AB9"/>
    </sheetView>
  </sheetViews>
  <sheetFormatPr baseColWidth="8" customHeight="1" defaultColWidth="14.42578125" defaultRowHeight="15" outlineLevelCol="0"/>
  <cols>
    <col customWidth="1" max="1" min="1" style="24" width="8"/>
    <col customWidth="1" max="2" min="2" style="24" width="20.5703125"/>
    <col customWidth="1" max="3" min="3" style="24" width="49.85546875"/>
    <col customWidth="1" max="10" min="4" style="24" width="8"/>
    <col customWidth="1" max="11" min="11" style="24" width="9.5703125"/>
    <col bestFit="1" customWidth="1" max="12" min="12" style="24" width="11.7109375"/>
    <col customWidth="1" max="13" min="13" style="24" width="11.140625"/>
    <col customWidth="1" max="14" min="14" style="24" width="9.7109375"/>
    <col customWidth="1" max="15" min="15" style="24" width="13"/>
    <col customWidth="1" max="16" min="16" style="24" width="11.7109375"/>
    <col customWidth="1" max="23" min="17" style="24" width="8"/>
    <col customWidth="1" max="25" min="24" style="24" width="17.28515625"/>
    <col customWidth="1" max="27" min="26" style="24" width="8"/>
    <col customWidth="1" max="28" min="28" style="24" width="64.5703125"/>
  </cols>
  <sheetData>
    <row customHeight="1" ht="76.5" r="1" s="24" spans="1:28">
      <c r="A1" s="7" t="s">
        <v>27</v>
      </c>
      <c r="B1" s="7" t="s">
        <v>29</v>
      </c>
      <c r="C1" s="8" t="s">
        <v>30</v>
      </c>
      <c r="D1" s="53" t="s">
        <v>31</v>
      </c>
      <c r="E1" s="54" t="s">
        <v>32</v>
      </c>
      <c r="F1" s="53" t="s">
        <v>33</v>
      </c>
      <c r="G1" s="53" t="s">
        <v>34</v>
      </c>
      <c r="H1" s="54" t="s">
        <v>35</v>
      </c>
      <c r="I1" s="55" t="s">
        <v>36</v>
      </c>
      <c r="J1" s="53" t="s">
        <v>37</v>
      </c>
      <c r="K1" s="53" t="s">
        <v>38</v>
      </c>
      <c r="L1" s="68" t="s">
        <v>24</v>
      </c>
      <c r="M1" s="130" t="s">
        <v>39</v>
      </c>
      <c r="N1" s="28" t="s">
        <v>40</v>
      </c>
      <c r="O1" s="28" t="s">
        <v>41</v>
      </c>
      <c r="P1" s="28" t="s">
        <v>45</v>
      </c>
      <c r="Q1" s="28" t="s">
        <v>46</v>
      </c>
      <c r="R1" s="28" t="s">
        <v>47</v>
      </c>
      <c r="S1" s="28" t="s">
        <v>48</v>
      </c>
      <c r="T1" s="28" t="s">
        <v>49</v>
      </c>
      <c r="U1" s="28" t="s">
        <v>50</v>
      </c>
      <c r="V1" s="28" t="s">
        <v>130</v>
      </c>
      <c r="W1" s="28" t="s">
        <v>131</v>
      </c>
      <c r="X1" s="28" t="s">
        <v>132</v>
      </c>
      <c r="Y1" s="28" t="s">
        <v>133</v>
      </c>
      <c r="Z1" s="28" t="s">
        <v>51</v>
      </c>
      <c r="AA1" s="29" t="s">
        <v>5</v>
      </c>
      <c r="AB1" s="28" t="s">
        <v>52</v>
      </c>
    </row>
    <row customHeight="1" ht="15" r="2" s="24" spans="1:28">
      <c r="A2" s="142" t="n">
        <v>1</v>
      </c>
      <c r="B2" s="142" t="s">
        <v>134</v>
      </c>
      <c r="C2" s="142" t="s">
        <v>135</v>
      </c>
      <c r="D2" s="148">
        <f>NETWORKDAYS(Итого!$C$2,Отчёт!$C$2,Итого!$C$3)</f>
        <v/>
      </c>
      <c r="E2" s="46" t="n">
        <v>0.5</v>
      </c>
      <c r="F2" s="45" t="n">
        <v>1</v>
      </c>
      <c r="G2" s="47">
        <f>F2*E2</f>
        <v/>
      </c>
      <c r="H2" s="48" t="n">
        <v>7</v>
      </c>
      <c r="I2" s="49">
        <f>D2*G2</f>
        <v/>
      </c>
      <c r="J2" s="50" t="n">
        <v>144</v>
      </c>
      <c r="K2" s="51">
        <f>I2*J2</f>
        <v/>
      </c>
      <c r="L2" s="252" t="n">
        <v>43231</v>
      </c>
      <c r="M2" s="131">
        <f>12-COUNTIF(N2:Y2,"х")</f>
        <v/>
      </c>
      <c r="N2" s="137" t="n">
        <v>1</v>
      </c>
      <c r="O2" s="137" t="n">
        <v>1</v>
      </c>
      <c r="P2" s="137" t="n">
        <v>1</v>
      </c>
      <c r="Q2" s="137" t="n">
        <v>0</v>
      </c>
      <c r="R2" s="137" t="n">
        <v>1</v>
      </c>
      <c r="S2" s="137" t="n">
        <v>1</v>
      </c>
      <c r="T2" s="137" t="n">
        <v>1</v>
      </c>
      <c r="U2" s="137" t="n">
        <v>0</v>
      </c>
      <c r="V2" s="137" t="n">
        <v>1</v>
      </c>
      <c r="W2" s="137" t="n">
        <v>1</v>
      </c>
      <c r="X2" s="137" t="n">
        <v>1</v>
      </c>
      <c r="Y2" s="137" t="n">
        <v>1</v>
      </c>
      <c r="Z2" s="33">
        <f>COUNTIF(N2:Y2,"1")</f>
        <v/>
      </c>
      <c r="AA2" s="84">
        <f>Z2/M2</f>
        <v/>
      </c>
      <c r="AB2" s="132" t="s">
        <v>136</v>
      </c>
    </row>
    <row customHeight="1" ht="15" r="3" s="24" spans="1:28">
      <c r="A3" s="142" t="n">
        <v>2</v>
      </c>
      <c r="B3" s="142" t="s">
        <v>1</v>
      </c>
      <c r="C3" s="142" t="s">
        <v>137</v>
      </c>
      <c r="D3" s="148">
        <f>NETWORKDAYS(Итого!$C$2,Отчёт!$C$2,Итого!$C$3)</f>
        <v/>
      </c>
      <c r="E3" s="46">
        <f>1/3</f>
        <v/>
      </c>
      <c r="F3" s="45" t="n">
        <v>2</v>
      </c>
      <c r="G3" s="47">
        <f>F3*E3</f>
        <v/>
      </c>
      <c r="H3" s="48" t="n">
        <v>7</v>
      </c>
      <c r="I3" s="49">
        <f>D3*G3</f>
        <v/>
      </c>
      <c r="J3" s="50" t="n">
        <v>144</v>
      </c>
      <c r="K3" s="51">
        <f>I3*J3</f>
        <v/>
      </c>
      <c r="L3" s="252" t="n">
        <v>43231</v>
      </c>
      <c r="M3" s="131">
        <f>12-COUNTIF(N3:Y3,"х")</f>
        <v/>
      </c>
      <c r="N3" s="137" t="n">
        <v>1</v>
      </c>
      <c r="O3" s="137" t="n">
        <v>1</v>
      </c>
      <c r="P3" s="137" t="n">
        <v>1</v>
      </c>
      <c r="Q3" s="137" t="n">
        <v>0</v>
      </c>
      <c r="R3" s="137" t="n">
        <v>1</v>
      </c>
      <c r="S3" s="137" t="n">
        <v>1</v>
      </c>
      <c r="T3" s="137" t="n">
        <v>1</v>
      </c>
      <c r="U3" s="137" t="s">
        <v>56</v>
      </c>
      <c r="V3" s="137" t="n">
        <v>1</v>
      </c>
      <c r="W3" s="137" t="n">
        <v>1</v>
      </c>
      <c r="X3" s="137" t="n">
        <v>1</v>
      </c>
      <c r="Y3" s="137" t="n">
        <v>1</v>
      </c>
      <c r="Z3" s="33">
        <f>COUNTIF(N3:Y3,"1")</f>
        <v/>
      </c>
      <c r="AA3" s="88">
        <f>Z3/M3</f>
        <v/>
      </c>
      <c r="AB3" s="132" t="n"/>
    </row>
    <row customHeight="1" ht="15" r="4" s="24" spans="1:28">
      <c r="A4" s="142" t="n">
        <v>3</v>
      </c>
      <c r="B4" s="142" t="s">
        <v>138</v>
      </c>
      <c r="C4" s="142" t="s">
        <v>139</v>
      </c>
      <c r="D4" s="148">
        <f>NETWORKDAYS(Итого!$C$2,Отчёт!$C$2,Итого!$C$3)</f>
        <v/>
      </c>
      <c r="E4" s="46" t="n">
        <v>0.5</v>
      </c>
      <c r="F4" s="45" t="n">
        <v>1</v>
      </c>
      <c r="G4" s="47">
        <f>F4*E4</f>
        <v/>
      </c>
      <c r="H4" s="48" t="n">
        <v>7</v>
      </c>
      <c r="I4" s="49">
        <f>D4*G4</f>
        <v/>
      </c>
      <c r="J4" s="50" t="n">
        <v>144</v>
      </c>
      <c r="K4" s="51">
        <f>I4*J4</f>
        <v/>
      </c>
      <c r="L4" s="252" t="n">
        <v>43231</v>
      </c>
      <c r="M4" s="131">
        <f>12-COUNTIF(N4:Y4,"х")</f>
        <v/>
      </c>
      <c r="N4" s="137" t="n">
        <v>1</v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s">
        <v>56</v>
      </c>
      <c r="V4" s="137" t="n">
        <v>1</v>
      </c>
      <c r="W4" s="137" t="n">
        <v>1</v>
      </c>
      <c r="X4" s="137" t="n">
        <v>1</v>
      </c>
      <c r="Y4" s="137" t="n">
        <v>1</v>
      </c>
      <c r="Z4" s="33">
        <f>COUNTIF(N4:Y4,"1")</f>
        <v/>
      </c>
      <c r="AA4" s="88">
        <f>Z4/M4</f>
        <v/>
      </c>
      <c r="AB4" s="133" t="s">
        <v>140</v>
      </c>
    </row>
    <row customHeight="1" ht="15" r="5" s="24" spans="1:28">
      <c r="A5" s="142" t="n">
        <v>4</v>
      </c>
      <c r="B5" s="142" t="s">
        <v>1</v>
      </c>
      <c r="C5" s="142" t="s">
        <v>141</v>
      </c>
      <c r="D5" s="148">
        <f>NETWORKDAYS(Итого!$C$2,Отчёт!$C$2,Итого!$C$3)*3/5</f>
        <v/>
      </c>
      <c r="E5" s="46" t="n">
        <v>0.5</v>
      </c>
      <c r="F5" s="45" t="n">
        <v>1</v>
      </c>
      <c r="G5" s="47">
        <f>F5*E5</f>
        <v/>
      </c>
      <c r="H5" s="48" t="n">
        <v>7</v>
      </c>
      <c r="I5" s="49">
        <f>D5*G5</f>
        <v/>
      </c>
      <c r="J5" s="50" t="n">
        <v>144</v>
      </c>
      <c r="K5" s="51">
        <f>I5*J5</f>
        <v/>
      </c>
      <c r="L5" s="252" t="n">
        <v>43230</v>
      </c>
      <c r="M5" s="131">
        <f>12-COUNTIF(N5:Y5,"х")</f>
        <v/>
      </c>
      <c r="N5" s="137" t="n">
        <v>1</v>
      </c>
      <c r="O5" s="137" t="n">
        <v>1</v>
      </c>
      <c r="P5" s="137" t="n">
        <v>1</v>
      </c>
      <c r="Q5" s="137" t="n">
        <v>0</v>
      </c>
      <c r="R5" s="137" t="n">
        <v>1</v>
      </c>
      <c r="S5" s="137" t="n">
        <v>1</v>
      </c>
      <c r="T5" s="137" t="n">
        <v>1</v>
      </c>
      <c r="U5" s="137" t="n">
        <v>0</v>
      </c>
      <c r="V5" s="137" t="n">
        <v>1</v>
      </c>
      <c r="W5" s="137" t="n">
        <v>1</v>
      </c>
      <c r="X5" s="137" t="n">
        <v>1</v>
      </c>
      <c r="Y5" s="137" t="n">
        <v>1</v>
      </c>
      <c r="Z5" s="33">
        <f>COUNTIF(N5:Y5,"1")</f>
        <v/>
      </c>
      <c r="AA5" s="88">
        <f>Z5/M5</f>
        <v/>
      </c>
      <c r="AB5" s="133" t="s">
        <v>142</v>
      </c>
    </row>
    <row customHeight="1" ht="15" r="6" s="24" spans="1:28">
      <c r="A6" s="142" t="n">
        <v>5</v>
      </c>
      <c r="B6" s="142" t="s">
        <v>1</v>
      </c>
      <c r="C6" s="142" t="s">
        <v>143</v>
      </c>
      <c r="D6" s="148">
        <f>NETWORKDAYS(Итого!$C$2,Отчёт!$C$2,Итого!$C$3)</f>
        <v/>
      </c>
      <c r="E6" s="46">
        <f>1/3</f>
        <v/>
      </c>
      <c r="F6" s="45" t="n">
        <v>2</v>
      </c>
      <c r="G6" s="47">
        <f>F6*E6</f>
        <v/>
      </c>
      <c r="H6" s="48" t="n">
        <v>7</v>
      </c>
      <c r="I6" s="49">
        <f>D6*G6</f>
        <v/>
      </c>
      <c r="J6" s="50" t="n">
        <v>144</v>
      </c>
      <c r="K6" s="51">
        <f>I6*J6</f>
        <v/>
      </c>
      <c r="L6" s="252" t="n">
        <v>43231</v>
      </c>
      <c r="M6" s="131">
        <f>12-COUNTIF(N6:Y6,"х")</f>
        <v/>
      </c>
      <c r="N6" s="137" t="s">
        <v>56</v>
      </c>
      <c r="O6" s="137" t="s">
        <v>56</v>
      </c>
      <c r="P6" s="137" t="n">
        <v>1</v>
      </c>
      <c r="Q6" s="137" t="s">
        <v>56</v>
      </c>
      <c r="R6" s="137" t="s">
        <v>56</v>
      </c>
      <c r="S6" s="137" t="s">
        <v>56</v>
      </c>
      <c r="T6" s="137" t="s">
        <v>56</v>
      </c>
      <c r="U6" s="137" t="s">
        <v>56</v>
      </c>
      <c r="V6" s="137" t="s">
        <v>56</v>
      </c>
      <c r="W6" s="137" t="s">
        <v>56</v>
      </c>
      <c r="X6" s="137" t="s">
        <v>56</v>
      </c>
      <c r="Y6" s="137" t="s">
        <v>56</v>
      </c>
      <c r="Z6" s="33">
        <f>COUNTIF(N6:Y6,"1")</f>
        <v/>
      </c>
      <c r="AA6" s="88">
        <f>Z6/M6</f>
        <v/>
      </c>
      <c r="AB6" s="133" t="s">
        <v>144</v>
      </c>
    </row>
    <row customHeight="1" ht="15" r="7" s="24" spans="1:28">
      <c r="A7" s="142" t="n">
        <v>6</v>
      </c>
      <c r="B7" s="142" t="s">
        <v>1</v>
      </c>
      <c r="C7" s="142" t="s">
        <v>145</v>
      </c>
      <c r="D7" s="148">
        <f>NETWORKDAYS(Итого!$C$2,Отчёт!$C$2,Итого!$C$3)</f>
        <v/>
      </c>
      <c r="E7" s="46">
        <f>1/3</f>
        <v/>
      </c>
      <c r="F7" s="45" t="n">
        <v>2</v>
      </c>
      <c r="G7" s="47">
        <f>F7*E7</f>
        <v/>
      </c>
      <c r="H7" s="48" t="n">
        <v>7</v>
      </c>
      <c r="I7" s="49">
        <f>D7*G7</f>
        <v/>
      </c>
      <c r="J7" s="50" t="n">
        <v>144</v>
      </c>
      <c r="K7" s="51">
        <f>I7*J7</f>
        <v/>
      </c>
      <c r="L7" s="252" t="n">
        <v>43230</v>
      </c>
      <c r="M7" s="131">
        <f>12-COUNTIF(N7:Y7,"х")</f>
        <v/>
      </c>
      <c r="N7" s="137" t="n">
        <v>1</v>
      </c>
      <c r="O7" s="137" t="n">
        <v>1</v>
      </c>
      <c r="P7" s="137" t="n">
        <v>0</v>
      </c>
      <c r="Q7" s="137" t="n">
        <v>0</v>
      </c>
      <c r="R7" s="137" t="n">
        <v>1</v>
      </c>
      <c r="S7" s="137" t="n">
        <v>1</v>
      </c>
      <c r="T7" s="137" t="n">
        <v>0</v>
      </c>
      <c r="U7" s="137" t="s">
        <v>56</v>
      </c>
      <c r="V7" s="137" t="n">
        <v>1</v>
      </c>
      <c r="W7" s="137" t="n">
        <v>1</v>
      </c>
      <c r="X7" s="137" t="n">
        <v>1</v>
      </c>
      <c r="Y7" s="137" t="n">
        <v>1</v>
      </c>
      <c r="Z7" s="33">
        <f>COUNTIF(N7:Y7,"1")</f>
        <v/>
      </c>
      <c r="AA7" s="88">
        <f>Z7/M7</f>
        <v/>
      </c>
      <c r="AB7" s="133" t="s">
        <v>146</v>
      </c>
    </row>
    <row customHeight="1" ht="15" r="8" s="24" spans="1:28">
      <c r="A8" s="142" t="n">
        <v>7</v>
      </c>
      <c r="B8" s="142" t="s">
        <v>147</v>
      </c>
      <c r="C8" s="142" t="s">
        <v>148</v>
      </c>
      <c r="D8" s="148" t="n">
        <v>0</v>
      </c>
      <c r="E8" s="46" t="n">
        <v>0.5</v>
      </c>
      <c r="F8" s="45" t="n">
        <v>1</v>
      </c>
      <c r="G8" s="47">
        <f>F8*E8</f>
        <v/>
      </c>
      <c r="H8" s="48" t="n">
        <v>7</v>
      </c>
      <c r="I8" s="49">
        <f>D8*G8</f>
        <v/>
      </c>
      <c r="J8" s="50" t="n">
        <v>144</v>
      </c>
      <c r="K8" s="51">
        <f>I8*J8</f>
        <v/>
      </c>
      <c r="L8" s="252" t="n">
        <v>43138</v>
      </c>
      <c r="M8" s="131">
        <f>12-COUNTIF(N8:Y8,"х")</f>
        <v/>
      </c>
      <c r="N8" s="137" t="n">
        <v>0</v>
      </c>
      <c r="O8" s="137" t="n">
        <v>0</v>
      </c>
      <c r="P8" s="137" t="n">
        <v>0</v>
      </c>
      <c r="Q8" s="137" t="n">
        <v>0</v>
      </c>
      <c r="R8" s="137" t="n">
        <v>0</v>
      </c>
      <c r="S8" s="137" t="n">
        <v>0</v>
      </c>
      <c r="T8" s="137" t="n">
        <v>0</v>
      </c>
      <c r="U8" s="137" t="n">
        <v>0</v>
      </c>
      <c r="V8" s="137" t="n"/>
      <c r="W8" s="137" t="n"/>
      <c r="X8" s="137" t="n"/>
      <c r="Y8" s="137" t="n"/>
      <c r="Z8" s="33">
        <f>COUNTIF(N8:Y8,"1")</f>
        <v/>
      </c>
      <c r="AA8" s="84">
        <f>Z8/M8</f>
        <v/>
      </c>
      <c r="AB8" s="127" t="s">
        <v>149</v>
      </c>
    </row>
    <row customHeight="1" ht="15" r="9" s="24" spans="1:28">
      <c r="A9" s="142" t="n">
        <v>8</v>
      </c>
      <c r="B9" s="142" t="s">
        <v>150</v>
      </c>
      <c r="C9" s="142" t="s">
        <v>151</v>
      </c>
      <c r="D9" s="148">
        <f>NETWORKDAYS(Итого!$C$2,Отчёт!$C$2,Итого!$C$3)</f>
        <v/>
      </c>
      <c r="E9" s="46" t="n">
        <v>0.5</v>
      </c>
      <c r="F9" s="45" t="n">
        <v>1</v>
      </c>
      <c r="G9" s="47">
        <f>F9*E9</f>
        <v/>
      </c>
      <c r="H9" s="48" t="n">
        <v>7</v>
      </c>
      <c r="I9" s="49">
        <f>D9*G9</f>
        <v/>
      </c>
      <c r="J9" s="50" t="n">
        <v>144</v>
      </c>
      <c r="K9" s="51">
        <f>I9*J9</f>
        <v/>
      </c>
      <c r="L9" s="252" t="n">
        <v>43231</v>
      </c>
      <c r="M9" s="131">
        <f>12-COUNTIF(N9:Y9,"х")</f>
        <v/>
      </c>
      <c r="N9" s="137" t="n">
        <v>1</v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1</v>
      </c>
      <c r="V9" s="137" t="n">
        <v>1</v>
      </c>
      <c r="W9" s="137" t="n">
        <v>1</v>
      </c>
      <c r="X9" s="137" t="n">
        <v>1</v>
      </c>
      <c r="Y9" s="137" t="n">
        <v>1</v>
      </c>
      <c r="Z9" s="33">
        <f>COUNTIF(N9:Y9,"1")</f>
        <v/>
      </c>
      <c r="AA9" s="88">
        <f>Z9/M9</f>
        <v/>
      </c>
      <c r="AB9" s="124" t="n"/>
    </row>
    <row customHeight="1" ht="15" r="10" s="24" spans="1:28">
      <c r="A10" s="142" t="n">
        <v>9</v>
      </c>
      <c r="B10" s="142" t="s">
        <v>126</v>
      </c>
      <c r="C10" s="142" t="s">
        <v>152</v>
      </c>
      <c r="D10" s="148">
        <f>NETWORKDAYS(Итого!$C$2,Отчёт!$C$2,Итого!$C$3)</f>
        <v/>
      </c>
      <c r="E10" s="46" t="n">
        <v>0.5</v>
      </c>
      <c r="F10" s="45" t="n">
        <v>1</v>
      </c>
      <c r="G10" s="47">
        <f>F10*E10</f>
        <v/>
      </c>
      <c r="H10" s="48" t="n">
        <v>7</v>
      </c>
      <c r="I10" s="49">
        <f>D10*G10</f>
        <v/>
      </c>
      <c r="J10" s="50" t="n">
        <v>144</v>
      </c>
      <c r="K10" s="51">
        <f>I10*J10</f>
        <v/>
      </c>
      <c r="L10" s="252" t="n">
        <v>43231</v>
      </c>
      <c r="M10" s="131">
        <f>12-COUNTIF(N10:Y10,"х")</f>
        <v/>
      </c>
      <c r="N10" s="137" t="n">
        <v>1</v>
      </c>
      <c r="O10" s="137" t="n">
        <v>1</v>
      </c>
      <c r="P10" s="137" t="n">
        <v>0</v>
      </c>
      <c r="Q10" s="137" t="n">
        <v>0</v>
      </c>
      <c r="R10" s="137" t="n">
        <v>1</v>
      </c>
      <c r="S10" s="137" t="n">
        <v>1</v>
      </c>
      <c r="T10" s="137" t="n">
        <v>1</v>
      </c>
      <c r="U10" s="137" t="s">
        <v>56</v>
      </c>
      <c r="V10" s="137" t="n">
        <v>1</v>
      </c>
      <c r="W10" s="137" t="n">
        <v>1</v>
      </c>
      <c r="X10" s="137" t="n">
        <v>1</v>
      </c>
      <c r="Y10" s="137" t="n">
        <v>1</v>
      </c>
      <c r="Z10" s="33">
        <f>COUNTIF(N10:Y10,"1")</f>
        <v/>
      </c>
      <c r="AA10" s="84">
        <f>Z10/M10</f>
        <v/>
      </c>
      <c r="AB10" s="127" t="s">
        <v>153</v>
      </c>
    </row>
    <row customHeight="1" ht="15" r="11" s="24" spans="1:28">
      <c r="A11" s="142" t="n">
        <v>10</v>
      </c>
      <c r="B11" s="142" t="s">
        <v>1</v>
      </c>
      <c r="C11" s="142" t="s">
        <v>154</v>
      </c>
      <c r="D11" s="148">
        <f>NETWORKDAYS(Итого!$C$2,Отчёт!$C$2,Итого!$C$3)</f>
        <v/>
      </c>
      <c r="E11" s="46">
        <f>1/3</f>
        <v/>
      </c>
      <c r="F11" s="45" t="n">
        <v>2</v>
      </c>
      <c r="G11" s="47">
        <f>F11*E11</f>
        <v/>
      </c>
      <c r="H11" s="48" t="n">
        <v>7</v>
      </c>
      <c r="I11" s="49">
        <f>D11*G11</f>
        <v/>
      </c>
      <c r="J11" s="50" t="n">
        <v>144</v>
      </c>
      <c r="K11" s="51">
        <f>I11*J11</f>
        <v/>
      </c>
      <c r="L11" s="252" t="n">
        <v>43231</v>
      </c>
      <c r="M11" s="131">
        <f>12-COUNTIF(N11:Y11,"х")</f>
        <v/>
      </c>
      <c r="N11" s="137" t="n">
        <v>1</v>
      </c>
      <c r="O11" s="137" t="n">
        <v>1</v>
      </c>
      <c r="P11" s="137" t="n">
        <v>0</v>
      </c>
      <c r="Q11" s="137" t="n">
        <v>1</v>
      </c>
      <c r="R11" s="137" t="n">
        <v>1</v>
      </c>
      <c r="S11" s="137" t="n">
        <v>1</v>
      </c>
      <c r="T11" s="137" t="n">
        <v>1</v>
      </c>
      <c r="U11" s="137" t="s">
        <v>56</v>
      </c>
      <c r="V11" s="137" t="n">
        <v>0</v>
      </c>
      <c r="W11" s="137" t="n">
        <v>0</v>
      </c>
      <c r="X11" s="137" t="n">
        <v>1</v>
      </c>
      <c r="Y11" s="137" t="n">
        <v>1</v>
      </c>
      <c r="Z11" s="33">
        <f>COUNTIF(N11:Y11,"1")</f>
        <v/>
      </c>
      <c r="AA11" s="84">
        <f>Z11/M11</f>
        <v/>
      </c>
      <c r="AB11" s="129" t="s">
        <v>155</v>
      </c>
    </row>
    <row customHeight="1" ht="15" r="12" s="24" spans="1:28">
      <c r="A12" s="142" t="n">
        <v>11</v>
      </c>
      <c r="B12" s="142" t="s">
        <v>121</v>
      </c>
      <c r="C12" s="142" t="s">
        <v>156</v>
      </c>
      <c r="D12" s="148">
        <f>NETWORKDAYS(Итого!$C$2,Отчёт!$C$2,Итого!$C$3)*3/5</f>
        <v/>
      </c>
      <c r="E12" s="46" t="n">
        <v>0.5</v>
      </c>
      <c r="F12" s="45" t="n">
        <v>1</v>
      </c>
      <c r="G12" s="47">
        <f>F12*E12</f>
        <v/>
      </c>
      <c r="H12" s="48" t="n">
        <v>7</v>
      </c>
      <c r="I12" s="49">
        <f>D12*G12</f>
        <v/>
      </c>
      <c r="J12" s="50" t="n">
        <v>144</v>
      </c>
      <c r="K12" s="51">
        <f>I12*J12</f>
        <v/>
      </c>
      <c r="L12" s="252" t="n">
        <v>43230</v>
      </c>
      <c r="M12" s="131">
        <f>12-COUNTIF(N12:Y12,"х")</f>
        <v/>
      </c>
      <c r="N12" s="137" t="n">
        <v>1</v>
      </c>
      <c r="O12" s="137" t="n">
        <v>1</v>
      </c>
      <c r="P12" s="137" t="n">
        <v>1</v>
      </c>
      <c r="Q12" s="137" t="n">
        <v>0</v>
      </c>
      <c r="R12" s="137" t="n">
        <v>1</v>
      </c>
      <c r="S12" s="137" t="n">
        <v>1</v>
      </c>
      <c r="T12" s="137" t="n">
        <v>1</v>
      </c>
      <c r="U12" s="137" t="n">
        <v>1</v>
      </c>
      <c r="V12" s="137" t="n">
        <v>0</v>
      </c>
      <c r="W12" s="137" t="n">
        <v>1</v>
      </c>
      <c r="X12" s="137" t="n">
        <v>1</v>
      </c>
      <c r="Y12" s="137" t="n">
        <v>1</v>
      </c>
      <c r="Z12" s="33">
        <f>COUNTIF(N12:Y12,"1")</f>
        <v/>
      </c>
      <c r="AA12" s="84">
        <f>Z12/M12</f>
        <v/>
      </c>
      <c r="AB12" s="129" t="s">
        <v>153</v>
      </c>
    </row>
    <row customHeight="1" ht="15" r="13" s="24" spans="1:28">
      <c r="A13" s="142" t="n">
        <v>12</v>
      </c>
      <c r="B13" s="142" t="s">
        <v>157</v>
      </c>
      <c r="C13" s="142" t="s">
        <v>158</v>
      </c>
      <c r="D13" s="148">
        <f>NETWORKDAYS(Итого!$C$2,Отчёт!$C$2,Итого!$C$3)</f>
        <v/>
      </c>
      <c r="E13" s="46" t="n">
        <v>0.5</v>
      </c>
      <c r="F13" s="45" t="n">
        <v>1</v>
      </c>
      <c r="G13" s="47">
        <f>F13*E13</f>
        <v/>
      </c>
      <c r="H13" s="48" t="n">
        <v>7</v>
      </c>
      <c r="I13" s="49">
        <f>D13*G13</f>
        <v/>
      </c>
      <c r="J13" s="50" t="n">
        <v>144</v>
      </c>
      <c r="K13" s="51">
        <f>I13*J13</f>
        <v/>
      </c>
      <c r="L13" s="252" t="n">
        <v>43230</v>
      </c>
      <c r="M13" s="131">
        <f>12-COUNTIF(N13:Y13,"х")</f>
        <v/>
      </c>
      <c r="N13" s="137" t="n">
        <v>1</v>
      </c>
      <c r="O13" s="137" t="n">
        <v>1</v>
      </c>
      <c r="P13" s="137" t="n">
        <v>1</v>
      </c>
      <c r="Q13" s="137" t="n">
        <v>0</v>
      </c>
      <c r="R13" s="137" t="n">
        <v>1</v>
      </c>
      <c r="S13" s="137" t="n">
        <v>1</v>
      </c>
      <c r="T13" s="137" t="n">
        <v>1</v>
      </c>
      <c r="U13" s="137" t="s">
        <v>56</v>
      </c>
      <c r="V13" s="137" t="n">
        <v>1</v>
      </c>
      <c r="W13" s="137" t="n">
        <v>0</v>
      </c>
      <c r="X13" s="137" t="n">
        <v>1</v>
      </c>
      <c r="Y13" s="137" t="n">
        <v>1</v>
      </c>
      <c r="Z13" s="33">
        <f>COUNTIF(N13:Y13,"1")</f>
        <v/>
      </c>
      <c r="AA13" s="88">
        <f>Z13/M13</f>
        <v/>
      </c>
      <c r="AB13" s="124" t="s">
        <v>140</v>
      </c>
    </row>
    <row customHeight="1" ht="15" r="14" s="24" spans="1:28">
      <c r="A14" s="142" t="n">
        <v>13</v>
      </c>
      <c r="B14" s="142" t="s">
        <v>1</v>
      </c>
      <c r="C14" s="142" t="s">
        <v>159</v>
      </c>
      <c r="D14" s="148">
        <f>NETWORKDAYS(Итого!$C$2,Отчёт!$C$2,Итого!$C$3)</f>
        <v/>
      </c>
      <c r="E14" s="46">
        <f>1/3</f>
        <v/>
      </c>
      <c r="F14" s="45" t="n">
        <v>2</v>
      </c>
      <c r="G14" s="47">
        <f>F14*E14</f>
        <v/>
      </c>
      <c r="H14" s="48" t="n">
        <v>7</v>
      </c>
      <c r="I14" s="49">
        <f>D14*G14</f>
        <v/>
      </c>
      <c r="J14" s="50" t="n">
        <v>144</v>
      </c>
      <c r="K14" s="51">
        <f>I14*J14</f>
        <v/>
      </c>
      <c r="L14" s="252" t="n">
        <v>43230</v>
      </c>
      <c r="M14" s="131">
        <f>12-COUNTIF(N14:Y14,"х")</f>
        <v/>
      </c>
      <c r="N14" s="137" t="n">
        <v>1</v>
      </c>
      <c r="O14" s="137" t="n">
        <v>1</v>
      </c>
      <c r="P14" s="137" t="n">
        <v>1</v>
      </c>
      <c r="Q14" s="137" t="n">
        <v>0</v>
      </c>
      <c r="R14" s="137" t="n">
        <v>1</v>
      </c>
      <c r="S14" s="137" t="n">
        <v>1</v>
      </c>
      <c r="T14" s="137" t="n">
        <v>1</v>
      </c>
      <c r="U14" s="137" t="s">
        <v>56</v>
      </c>
      <c r="V14" s="137" t="n">
        <v>0</v>
      </c>
      <c r="W14" s="137" t="n">
        <v>0</v>
      </c>
      <c r="X14" s="137" t="n">
        <v>1</v>
      </c>
      <c r="Y14" s="137" t="n">
        <v>1</v>
      </c>
      <c r="Z14" s="33">
        <f>COUNTIF(N14:Y14,"1")</f>
        <v/>
      </c>
      <c r="AA14" s="88">
        <f>Z14/M14</f>
        <v/>
      </c>
      <c r="AB14" s="129" t="s">
        <v>160</v>
      </c>
    </row>
    <row customHeight="1" ht="15" r="15" s="24" spans="1:28">
      <c r="A15" s="142" t="n">
        <v>14</v>
      </c>
      <c r="B15" s="142" t="s">
        <v>161</v>
      </c>
      <c r="C15" s="142" t="s">
        <v>162</v>
      </c>
      <c r="D15" s="148">
        <f>NETWORKDAYS(Итого!$C$2,Отчёт!$C$2,Итого!$C$3)</f>
        <v/>
      </c>
      <c r="E15" s="46" t="n">
        <v>0.5</v>
      </c>
      <c r="F15" s="45" t="n">
        <v>1</v>
      </c>
      <c r="G15" s="47">
        <f>F15*E15</f>
        <v/>
      </c>
      <c r="H15" s="48" t="n">
        <v>7</v>
      </c>
      <c r="I15" s="49">
        <f>D15*G15</f>
        <v/>
      </c>
      <c r="J15" s="50" t="n">
        <v>144</v>
      </c>
      <c r="K15" s="51">
        <f>I15*J15</f>
        <v/>
      </c>
      <c r="L15" s="252" t="n">
        <v>43231</v>
      </c>
      <c r="M15" s="131">
        <f>12-COUNTIF(N15:Y15,"х")</f>
        <v/>
      </c>
      <c r="N15" s="137" t="n">
        <v>1</v>
      </c>
      <c r="O15" s="137" t="n">
        <v>1</v>
      </c>
      <c r="P15" s="137" t="n">
        <v>1</v>
      </c>
      <c r="Q15" s="137" t="n">
        <v>0</v>
      </c>
      <c r="R15" s="137" t="n">
        <v>1</v>
      </c>
      <c r="S15" s="137" t="n">
        <v>1</v>
      </c>
      <c r="T15" s="137" t="n">
        <v>1</v>
      </c>
      <c r="U15" s="137" t="n">
        <v>1</v>
      </c>
      <c r="V15" s="137" t="n">
        <v>1</v>
      </c>
      <c r="W15" s="137" t="n">
        <v>1</v>
      </c>
      <c r="X15" s="137" t="n">
        <v>1</v>
      </c>
      <c r="Y15" s="137" t="n">
        <v>1</v>
      </c>
      <c r="Z15" s="33">
        <f>COUNTIF(N15:Y15,"1")</f>
        <v/>
      </c>
      <c r="AA15" s="88">
        <f>Z15/M15</f>
        <v/>
      </c>
      <c r="AB15" s="123" t="s">
        <v>155</v>
      </c>
    </row>
    <row customHeight="1" ht="15" r="16" s="24" spans="1:28">
      <c r="A16" s="142" t="n">
        <v>15</v>
      </c>
      <c r="B16" s="142" t="s">
        <v>163</v>
      </c>
      <c r="C16" s="142" t="s">
        <v>164</v>
      </c>
      <c r="D16" s="148">
        <f>NETWORKDAYS(Итого!$C$2,Отчёт!$C$2,Итого!$C$3)</f>
        <v/>
      </c>
      <c r="E16" s="46">
        <f>1/3</f>
        <v/>
      </c>
      <c r="F16" s="45" t="n">
        <v>2</v>
      </c>
      <c r="G16" s="47">
        <f>F16*E16</f>
        <v/>
      </c>
      <c r="H16" s="48" t="n">
        <v>7</v>
      </c>
      <c r="I16" s="49">
        <f>D16*G16</f>
        <v/>
      </c>
      <c r="J16" s="50" t="n">
        <v>144</v>
      </c>
      <c r="K16" s="51">
        <f>I16*J16</f>
        <v/>
      </c>
      <c r="L16" s="252" t="n">
        <v>43231</v>
      </c>
      <c r="M16" s="131">
        <f>12-COUNTIF(N16:Y16,"х")</f>
        <v/>
      </c>
      <c r="N16" s="137" t="n">
        <v>1</v>
      </c>
      <c r="O16" s="137" t="n">
        <v>1</v>
      </c>
      <c r="P16" s="137" t="n">
        <v>1</v>
      </c>
      <c r="Q16" s="137" t="n">
        <v>0</v>
      </c>
      <c r="R16" s="137" t="n">
        <v>1</v>
      </c>
      <c r="S16" s="137" t="n">
        <v>1</v>
      </c>
      <c r="T16" s="137" t="n">
        <v>1</v>
      </c>
      <c r="U16" s="137" t="s">
        <v>56</v>
      </c>
      <c r="V16" s="137" t="n">
        <v>1</v>
      </c>
      <c r="W16" s="137" t="n">
        <v>1</v>
      </c>
      <c r="X16" s="137" t="n">
        <v>1</v>
      </c>
      <c r="Y16" s="137" t="n">
        <v>1</v>
      </c>
      <c r="Z16" s="33">
        <f>COUNTIF(N16:Y16,"1")</f>
        <v/>
      </c>
      <c r="AA16" s="88">
        <f>Z16/M16</f>
        <v/>
      </c>
      <c r="AB16" s="124" t="s">
        <v>155</v>
      </c>
    </row>
    <row customHeight="1" ht="15" r="17" s="24" spans="1:28">
      <c r="A17" s="142" t="n">
        <v>16</v>
      </c>
      <c r="B17" s="142" t="s">
        <v>165</v>
      </c>
      <c r="C17" s="142" t="s">
        <v>166</v>
      </c>
      <c r="D17" s="148">
        <f>NETWORKDAYS(Итого!$C$2,Отчёт!$C$2,Итого!$C$3)*3/5</f>
        <v/>
      </c>
      <c r="E17" s="46" t="n">
        <v>0.5</v>
      </c>
      <c r="F17" s="45" t="n">
        <v>1</v>
      </c>
      <c r="G17" s="47">
        <f>F17*E17</f>
        <v/>
      </c>
      <c r="H17" s="48" t="n">
        <v>7</v>
      </c>
      <c r="I17" s="49">
        <f>D17*G17</f>
        <v/>
      </c>
      <c r="J17" s="50" t="n">
        <v>144</v>
      </c>
      <c r="K17" s="51">
        <f>I17*J17</f>
        <v/>
      </c>
      <c r="L17" s="252" t="n">
        <v>43231</v>
      </c>
      <c r="M17" s="131">
        <f>12-COUNTIF(N17:Y17,"х")</f>
        <v/>
      </c>
      <c r="N17" s="137" t="n">
        <v>1</v>
      </c>
      <c r="O17" s="137" t="n">
        <v>1</v>
      </c>
      <c r="P17" s="137" t="n">
        <v>1</v>
      </c>
      <c r="Q17" s="137" t="n">
        <v>0</v>
      </c>
      <c r="R17" s="137" t="n">
        <v>1</v>
      </c>
      <c r="S17" s="137" t="n">
        <v>1</v>
      </c>
      <c r="T17" s="137" t="n">
        <v>1</v>
      </c>
      <c r="U17" s="137" t="n">
        <v>0</v>
      </c>
      <c r="V17" s="137" t="n">
        <v>1</v>
      </c>
      <c r="W17" s="137" t="n">
        <v>0</v>
      </c>
      <c r="X17" s="137" t="n">
        <v>1</v>
      </c>
      <c r="Y17" s="137" t="n">
        <v>1</v>
      </c>
      <c r="Z17" s="33">
        <f>COUNTIF(N17:Y17,"1")</f>
        <v/>
      </c>
      <c r="AA17" s="88">
        <f>Z17/M17</f>
        <v/>
      </c>
      <c r="AB17" s="124" t="s">
        <v>160</v>
      </c>
    </row>
    <row customHeight="1" ht="15" r="18" s="24" spans="1:28">
      <c r="A18" s="142" t="n">
        <v>17</v>
      </c>
      <c r="B18" s="142" t="s">
        <v>1</v>
      </c>
      <c r="C18" s="142" t="s">
        <v>167</v>
      </c>
      <c r="D18" s="148">
        <f>NETWORKDAYS(Итого!$C$2,Отчёт!$C$2,Итого!$C$3)</f>
        <v/>
      </c>
      <c r="E18" s="46">
        <f>1/3</f>
        <v/>
      </c>
      <c r="F18" s="45" t="n">
        <v>2</v>
      </c>
      <c r="G18" s="47">
        <f>F18*E18</f>
        <v/>
      </c>
      <c r="H18" s="48" t="n">
        <v>7</v>
      </c>
      <c r="I18" s="49">
        <f>D18*G18</f>
        <v/>
      </c>
      <c r="J18" s="50" t="n">
        <v>144</v>
      </c>
      <c r="K18" s="51">
        <f>I18*J18</f>
        <v/>
      </c>
      <c r="L18" s="252" t="n">
        <v>43230</v>
      </c>
      <c r="M18" s="131">
        <f>12-COUNTIF(N18:Y18,"х")</f>
        <v/>
      </c>
      <c r="N18" s="137" t="n">
        <v>1</v>
      </c>
      <c r="O18" s="137" t="n">
        <v>1</v>
      </c>
      <c r="P18" s="137" t="n">
        <v>1</v>
      </c>
      <c r="Q18" s="137" t="n">
        <v>0</v>
      </c>
      <c r="R18" s="137" t="n">
        <v>1</v>
      </c>
      <c r="S18" s="137" t="n">
        <v>1</v>
      </c>
      <c r="T18" s="137" t="n">
        <v>1</v>
      </c>
      <c r="U18" s="137" t="s">
        <v>56</v>
      </c>
      <c r="V18" s="137" t="n">
        <v>1</v>
      </c>
      <c r="W18" s="137" t="n">
        <v>1</v>
      </c>
      <c r="X18" s="137" t="n">
        <v>1</v>
      </c>
      <c r="Y18" s="137" t="n">
        <v>1</v>
      </c>
      <c r="Z18" s="33">
        <f>COUNTIF(N18:Y18,"1")</f>
        <v/>
      </c>
      <c r="AA18" s="88">
        <f>Z18/M18</f>
        <v/>
      </c>
      <c r="AB18" s="124" t="s">
        <v>160</v>
      </c>
    </row>
    <row customHeight="1" ht="15" r="19" s="24" spans="1:28">
      <c r="A19" s="142" t="n">
        <v>18</v>
      </c>
      <c r="B19" s="142" t="s">
        <v>168</v>
      </c>
      <c r="C19" s="142" t="s">
        <v>169</v>
      </c>
      <c r="D19" s="148">
        <f>NETWORKDAYS(Итого!$C$2,Отчёт!$C$2,Итого!$C$3)</f>
        <v/>
      </c>
      <c r="E19" s="46">
        <f>1/3</f>
        <v/>
      </c>
      <c r="F19" s="45" t="n">
        <v>2</v>
      </c>
      <c r="G19" s="47">
        <f>F19*E19</f>
        <v/>
      </c>
      <c r="H19" s="48" t="n">
        <v>7</v>
      </c>
      <c r="I19" s="49">
        <f>D19*G19</f>
        <v/>
      </c>
      <c r="J19" s="50" t="n">
        <v>144</v>
      </c>
      <c r="K19" s="51">
        <f>I19*J19</f>
        <v/>
      </c>
      <c r="L19" s="252" t="n">
        <v>43230</v>
      </c>
      <c r="M19" s="131">
        <f>12-COUNTIF(N19:Y19,"х")</f>
        <v/>
      </c>
      <c r="N19" s="137" t="n">
        <v>1</v>
      </c>
      <c r="O19" s="137" t="n">
        <v>1</v>
      </c>
      <c r="P19" s="137" t="n">
        <v>1</v>
      </c>
      <c r="Q19" s="137" t="n">
        <v>1</v>
      </c>
      <c r="R19" s="137" t="n">
        <v>1</v>
      </c>
      <c r="S19" s="137" t="n">
        <v>1</v>
      </c>
      <c r="T19" s="137" t="n">
        <v>1</v>
      </c>
      <c r="U19" s="137" t="s">
        <v>56</v>
      </c>
      <c r="V19" s="137" t="n">
        <v>1</v>
      </c>
      <c r="W19" s="137" t="n">
        <v>1</v>
      </c>
      <c r="X19" s="137" t="n">
        <v>1</v>
      </c>
      <c r="Y19" s="137" t="n">
        <v>1</v>
      </c>
      <c r="Z19" s="33">
        <f>COUNTIF(N19:Y19,"1")</f>
        <v/>
      </c>
      <c r="AA19" s="88">
        <f>Z19/M19</f>
        <v/>
      </c>
      <c r="AB19" s="124" t="s">
        <v>170</v>
      </c>
    </row>
    <row customHeight="1" ht="15" r="20" s="24" spans="1:28">
      <c r="A20" s="142" t="n">
        <v>19</v>
      </c>
      <c r="B20" s="142" t="s">
        <v>171</v>
      </c>
      <c r="C20" s="142" t="s">
        <v>172</v>
      </c>
      <c r="D20" s="148">
        <f>NETWORKDAYS(Итого!$C$2,Отчёт!$C$2,Итого!$C$3)</f>
        <v/>
      </c>
      <c r="E20" s="46" t="n">
        <v>0.5</v>
      </c>
      <c r="F20" s="45" t="n">
        <v>1</v>
      </c>
      <c r="G20" s="47">
        <f>F20*E20</f>
        <v/>
      </c>
      <c r="H20" s="48" t="n">
        <v>7</v>
      </c>
      <c r="I20" s="49">
        <f>D20*G20</f>
        <v/>
      </c>
      <c r="J20" s="50" t="n">
        <v>144</v>
      </c>
      <c r="K20" s="51">
        <f>I20*J20</f>
        <v/>
      </c>
      <c r="L20" s="252" t="n">
        <v>43230</v>
      </c>
      <c r="M20" s="131">
        <f>12-COUNTIF(N20:Y20,"х")</f>
        <v/>
      </c>
      <c r="N20" s="137" t="n">
        <v>1</v>
      </c>
      <c r="O20" s="137" t="n">
        <v>1</v>
      </c>
      <c r="P20" s="137" t="n">
        <v>1</v>
      </c>
      <c r="Q20" s="137" t="n">
        <v>0</v>
      </c>
      <c r="R20" s="137" t="n">
        <v>1</v>
      </c>
      <c r="S20" s="137" t="s">
        <v>56</v>
      </c>
      <c r="T20" s="137" t="n">
        <v>1</v>
      </c>
      <c r="U20" s="137" t="n">
        <v>1</v>
      </c>
      <c r="V20" s="137" t="n">
        <v>1</v>
      </c>
      <c r="W20" s="137" t="n">
        <v>1</v>
      </c>
      <c r="X20" s="137" t="n">
        <v>1</v>
      </c>
      <c r="Y20" s="137" t="n">
        <v>1</v>
      </c>
      <c r="Z20" s="33">
        <f>COUNTIF(N20:Y20,"1")</f>
        <v/>
      </c>
      <c r="AA20" s="88">
        <f>Z20/M20</f>
        <v/>
      </c>
      <c r="AB20" s="124" t="s">
        <v>146</v>
      </c>
    </row>
    <row customHeight="1" ht="15" r="21" s="24" spans="1:28">
      <c r="A21" s="142" t="n">
        <v>20</v>
      </c>
      <c r="B21" s="142" t="s">
        <v>163</v>
      </c>
      <c r="C21" s="142" t="s">
        <v>173</v>
      </c>
      <c r="D21" s="148">
        <f>NETWORKDAYS(Итого!$C$2,Отчёт!$C$2,Итого!$C$3)</f>
        <v/>
      </c>
      <c r="E21" s="46">
        <f>1/3</f>
        <v/>
      </c>
      <c r="F21" s="45" t="n">
        <v>2</v>
      </c>
      <c r="G21" s="47">
        <f>F21*E21</f>
        <v/>
      </c>
      <c r="H21" s="48" t="n">
        <v>7</v>
      </c>
      <c r="I21" s="49">
        <f>D21*G21</f>
        <v/>
      </c>
      <c r="J21" s="50" t="n">
        <v>144</v>
      </c>
      <c r="K21" s="51">
        <f>I21*J21</f>
        <v/>
      </c>
      <c r="L21" s="252" t="n">
        <v>43231</v>
      </c>
      <c r="M21" s="131">
        <f>12-COUNTIF(N21:Y21,"х")</f>
        <v/>
      </c>
      <c r="N21" s="137" t="n">
        <v>1</v>
      </c>
      <c r="O21" s="137" t="n">
        <v>1</v>
      </c>
      <c r="P21" s="137" t="n">
        <v>1</v>
      </c>
      <c r="Q21" s="137" t="n">
        <v>1</v>
      </c>
      <c r="R21" s="137" t="n">
        <v>1</v>
      </c>
      <c r="S21" s="137" t="n">
        <v>1</v>
      </c>
      <c r="T21" s="137" t="n">
        <v>1</v>
      </c>
      <c r="U21" s="137" t="s">
        <v>56</v>
      </c>
      <c r="V21" s="137" t="n">
        <v>1</v>
      </c>
      <c r="W21" s="137" t="n">
        <v>1</v>
      </c>
      <c r="X21" s="137" t="n">
        <v>1</v>
      </c>
      <c r="Y21" s="137" t="n">
        <v>1</v>
      </c>
      <c r="Z21" s="33">
        <f>COUNTIF(N21:Y21,"1")</f>
        <v/>
      </c>
      <c r="AA21" s="88">
        <f>Z21/M21</f>
        <v/>
      </c>
      <c r="AB21" s="124" t="s">
        <v>174</v>
      </c>
    </row>
    <row r="22" spans="1:28">
      <c r="A22" s="142" t="n">
        <v>21</v>
      </c>
      <c r="B22" s="142" t="s">
        <v>1</v>
      </c>
      <c r="C22" s="142" t="s">
        <v>175</v>
      </c>
      <c r="D22" s="148">
        <f>NETWORKDAYS(Итого!$C$2,Отчёт!$C$2,Итого!$C$3)</f>
        <v/>
      </c>
      <c r="E22" s="46">
        <f>1/3</f>
        <v/>
      </c>
      <c r="F22" s="45" t="n">
        <v>2</v>
      </c>
      <c r="G22" s="47">
        <f>F22*E22</f>
        <v/>
      </c>
      <c r="H22" s="48" t="n">
        <v>7</v>
      </c>
      <c r="I22" s="49">
        <f>D22*G22</f>
        <v/>
      </c>
      <c r="J22" s="50" t="n">
        <v>144</v>
      </c>
      <c r="K22" s="51">
        <f>I22*J22</f>
        <v/>
      </c>
      <c r="L22" s="252" t="n">
        <v>43231</v>
      </c>
      <c r="M22" s="131">
        <f>12-COUNTIF(N22:Y22,"х")</f>
        <v/>
      </c>
      <c r="N22" s="137" t="n">
        <v>1</v>
      </c>
      <c r="O22" s="137" t="n">
        <v>1</v>
      </c>
      <c r="P22" s="137" t="n">
        <v>1</v>
      </c>
      <c r="Q22" s="137" t="n">
        <v>0</v>
      </c>
      <c r="R22" s="137" t="n">
        <v>1</v>
      </c>
      <c r="S22" s="137" t="n">
        <v>1</v>
      </c>
      <c r="T22" s="137" t="n">
        <v>1</v>
      </c>
      <c r="U22" s="137" t="s">
        <v>56</v>
      </c>
      <c r="V22" s="137" t="n">
        <v>1</v>
      </c>
      <c r="W22" s="137" t="n">
        <v>1</v>
      </c>
      <c r="X22" s="137" t="n">
        <v>1</v>
      </c>
      <c r="Y22" s="137" t="n">
        <v>1</v>
      </c>
      <c r="Z22" s="33">
        <f>COUNTIF(N22:Y22,"1")</f>
        <v/>
      </c>
      <c r="AA22" s="88">
        <f>Z22/M22</f>
        <v/>
      </c>
      <c r="AB22" s="124" t="s">
        <v>155</v>
      </c>
    </row>
    <row customHeight="1" ht="12.75" r="23" s="24" spans="1:28">
      <c r="K23" s="223">
        <f>SUM(K2:K22)</f>
        <v/>
      </c>
      <c r="W23" s="38" t="n"/>
      <c r="Z23" s="39" t="n"/>
    </row>
    <row customHeight="1" ht="12.75" r="24" s="24" spans="1:28"/>
    <row customHeight="1" ht="12.75" r="25" s="24" spans="1:28">
      <c r="AB25" t="s">
        <v>176</v>
      </c>
    </row>
    <row customHeight="1" ht="12.75" r="26" s="24" spans="1:28"/>
    <row customHeight="1" ht="12.75" r="27" s="24" spans="1:28"/>
    <row customHeight="1" ht="12.75" r="28" s="24" spans="1:28"/>
  </sheetData>
  <autoFilter ref="A1:AB23"/>
  <conditionalFormatting sqref="W23">
    <cfRule dxfId="59" operator="equal" priority="8" type="cellIs">
      <formula>1</formula>
    </cfRule>
  </conditionalFormatting>
  <conditionalFormatting sqref="L2:L14">
    <cfRule dxfId="2" operator="lessThan" priority="7" type="cellIs">
      <formula>43011</formula>
    </cfRule>
  </conditionalFormatting>
  <conditionalFormatting sqref="U15:Y21 V22:Y22 N2:Y14 N15:T22">
    <cfRule dxfId="9" operator="equal" priority="6" type="cellIs">
      <formula>1</formula>
    </cfRule>
  </conditionalFormatting>
  <conditionalFormatting sqref="L15:L21">
    <cfRule dxfId="2" operator="lessThan" priority="5" type="cellIs">
      <formula>43011</formula>
    </cfRule>
  </conditionalFormatting>
  <conditionalFormatting sqref="U22">
    <cfRule dxfId="9" operator="equal" priority="3" type="cellIs">
      <formula>1</formula>
    </cfRule>
  </conditionalFormatting>
  <conditionalFormatting sqref="L22">
    <cfRule dxfId="2" operator="lessThan" priority="2" type="cellIs">
      <formula>43011</formula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AG30"/>
  <sheetViews>
    <sheetView topLeftCell="F1" workbookViewId="0" zoomScale="70" zoomScaleNormal="70">
      <pane activePane="bottomLeft" state="frozen" topLeftCell="A2" ySplit="1"/>
      <selection activeCell="Y16" pane="bottomLeft" sqref="Y16"/>
    </sheetView>
  </sheetViews>
  <sheetFormatPr baseColWidth="8" customHeight="1" defaultColWidth="14.42578125" defaultRowHeight="15" outlineLevelCol="0"/>
  <cols>
    <col customWidth="1" max="2" min="1" style="24" width="8"/>
    <col customWidth="1" max="3" min="3" style="24" width="15.42578125"/>
    <col customWidth="1" max="4" min="4" style="24" width="48.85546875"/>
    <col customWidth="1" max="12" min="5" style="24" width="8"/>
    <col customWidth="1" max="13" min="13" style="24" width="11.5703125"/>
    <col customWidth="1" max="28" min="14" style="24" width="8"/>
    <col customWidth="1" max="30" min="29" style="24" width="17.28515625"/>
    <col customWidth="1" max="32" min="31" style="24" width="8"/>
    <col customWidth="1" max="33" min="33" style="24" width="33.42578125"/>
  </cols>
  <sheetData>
    <row customHeight="1" ht="76.5" r="1" s="24" spans="1:33">
      <c r="A1" s="7" t="s">
        <v>27</v>
      </c>
      <c r="B1" s="8" t="s">
        <v>28</v>
      </c>
      <c r="C1" s="7" t="s">
        <v>29</v>
      </c>
      <c r="D1" s="8" t="s">
        <v>30</v>
      </c>
      <c r="E1" s="53" t="s">
        <v>31</v>
      </c>
      <c r="F1" s="54" t="s">
        <v>32</v>
      </c>
      <c r="G1" s="53" t="s">
        <v>33</v>
      </c>
      <c r="H1" s="53" t="s">
        <v>34</v>
      </c>
      <c r="I1" s="54" t="s">
        <v>35</v>
      </c>
      <c r="J1" s="55" t="s">
        <v>36</v>
      </c>
      <c r="K1" s="53" t="s">
        <v>37</v>
      </c>
      <c r="L1" s="53" t="s">
        <v>38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42</v>
      </c>
      <c r="R1" s="28" t="s">
        <v>177</v>
      </c>
      <c r="S1" s="28" t="s">
        <v>178</v>
      </c>
      <c r="T1" s="28" t="s">
        <v>132</v>
      </c>
      <c r="U1" s="28" t="s">
        <v>133</v>
      </c>
      <c r="V1" s="28" t="s">
        <v>45</v>
      </c>
      <c r="W1" s="28" t="s">
        <v>46</v>
      </c>
      <c r="X1" s="28" t="s">
        <v>47</v>
      </c>
      <c r="Y1" s="28" t="s">
        <v>48</v>
      </c>
      <c r="Z1" s="28" t="s">
        <v>49</v>
      </c>
      <c r="AA1" s="28" t="s">
        <v>50</v>
      </c>
      <c r="AB1" s="28" t="s">
        <v>130</v>
      </c>
      <c r="AC1" s="28" t="s">
        <v>131</v>
      </c>
      <c r="AD1" s="28" t="s">
        <v>179</v>
      </c>
      <c r="AE1" s="28" t="s">
        <v>51</v>
      </c>
      <c r="AF1" s="29" t="s">
        <v>5</v>
      </c>
      <c r="AG1" s="28" t="s">
        <v>52</v>
      </c>
    </row>
    <row customHeight="1" ht="15" r="2" s="24" spans="1:33">
      <c r="A2" s="7" t="n">
        <v>1</v>
      </c>
      <c r="B2" s="7" t="s">
        <v>53</v>
      </c>
      <c r="C2" s="7" t="s">
        <v>1</v>
      </c>
      <c r="D2" s="7" t="s">
        <v>180</v>
      </c>
      <c r="E2" s="45">
        <f>NETWORKDAYS(Итого!$C$2,Отчёт!$C$2,Итого!$C$3:$C$5)</f>
        <v/>
      </c>
      <c r="F2" s="46" t="n">
        <v>0.5</v>
      </c>
      <c r="G2" s="45" t="n">
        <v>1</v>
      </c>
      <c r="H2" s="47">
        <f>F2*G2</f>
        <v/>
      </c>
      <c r="I2" s="61" t="n">
        <v>6</v>
      </c>
      <c r="J2" s="49">
        <f>E2*H2</f>
        <v/>
      </c>
      <c r="K2" s="50" t="n">
        <v>144</v>
      </c>
      <c r="L2" s="51">
        <f>J2*K2</f>
        <v/>
      </c>
      <c r="M2" s="252" t="n">
        <v>43231</v>
      </c>
      <c r="N2" s="32">
        <f>16-COUNTIF(O2:AD2,"х")</f>
        <v/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137" t="n">
        <v>1</v>
      </c>
      <c r="V2" s="137" t="n">
        <v>1</v>
      </c>
      <c r="W2" s="137" t="n">
        <v>1</v>
      </c>
      <c r="X2" s="137" t="n">
        <v>1</v>
      </c>
      <c r="Y2" s="137" t="n">
        <v>1</v>
      </c>
      <c r="Z2" s="137" t="n">
        <v>1</v>
      </c>
      <c r="AA2" s="137" t="n">
        <v>1</v>
      </c>
      <c r="AB2" s="137" t="n">
        <v>1</v>
      </c>
      <c r="AC2" s="137" t="n">
        <v>1</v>
      </c>
      <c r="AD2" s="137" t="n">
        <v>0</v>
      </c>
      <c r="AE2" s="33">
        <f>COUNTIF(O2:AD2,"1")</f>
        <v/>
      </c>
      <c r="AF2" s="84">
        <f>AE2/N2</f>
        <v/>
      </c>
      <c r="AG2" s="156" t="n"/>
    </row>
    <row customHeight="1" ht="15" r="3" s="24" spans="1:33">
      <c r="A3" s="7" t="n">
        <v>2</v>
      </c>
      <c r="B3" s="7" t="s">
        <v>53</v>
      </c>
      <c r="C3" s="7" t="s">
        <v>1</v>
      </c>
      <c r="D3" s="7" t="s">
        <v>181</v>
      </c>
      <c r="E3" s="45">
        <f>NETWORKDAYS(Итого!$C$2,Отчёт!$C$2,Итого!$C$3:$C$5)</f>
        <v/>
      </c>
      <c r="F3" s="46" t="n">
        <v>0.5</v>
      </c>
      <c r="G3" s="45" t="n">
        <v>1</v>
      </c>
      <c r="H3" s="47">
        <f>F3*G3</f>
        <v/>
      </c>
      <c r="I3" s="61" t="n">
        <v>6</v>
      </c>
      <c r="J3" s="49">
        <f>E3*H3</f>
        <v/>
      </c>
      <c r="K3" s="50" t="n">
        <v>144</v>
      </c>
      <c r="L3" s="51">
        <f>J3*K3</f>
        <v/>
      </c>
      <c r="M3" s="252" t="n">
        <v>43231</v>
      </c>
      <c r="N3" s="32">
        <f>16-COUNTIF(O3:AD3,"х")</f>
        <v/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1</v>
      </c>
      <c r="T3" s="137" t="n">
        <v>1</v>
      </c>
      <c r="U3" s="137" t="n">
        <v>1</v>
      </c>
      <c r="V3" s="137" t="n">
        <v>1</v>
      </c>
      <c r="W3" s="137" t="n">
        <v>1</v>
      </c>
      <c r="X3" s="137" t="n">
        <v>1</v>
      </c>
      <c r="Y3" s="137" t="n">
        <v>1</v>
      </c>
      <c r="Z3" s="137" t="n">
        <v>1</v>
      </c>
      <c r="AA3" s="137" t="n">
        <v>1</v>
      </c>
      <c r="AB3" s="137" t="n">
        <v>1</v>
      </c>
      <c r="AC3" s="137" t="n">
        <v>1</v>
      </c>
      <c r="AD3" s="137" t="n">
        <v>1</v>
      </c>
      <c r="AE3" s="35">
        <f>COUNTIF(O3:AD3,"1")</f>
        <v/>
      </c>
      <c r="AF3" s="88">
        <f>AE3/N3</f>
        <v/>
      </c>
      <c r="AG3" s="134" t="n"/>
    </row>
    <row customHeight="1" ht="15" r="4" s="24" spans="1:33">
      <c r="A4" s="7" t="n">
        <v>3</v>
      </c>
      <c r="B4" s="7" t="s">
        <v>53</v>
      </c>
      <c r="C4" s="7" t="s">
        <v>1</v>
      </c>
      <c r="D4" s="7" t="s">
        <v>182</v>
      </c>
      <c r="E4" s="45">
        <f>NETWORKDAYS(Итого!$C$2,Отчёт!$C$2,Итого!$C$3:$C$5)</f>
        <v/>
      </c>
      <c r="F4" s="46" t="n">
        <v>0.5</v>
      </c>
      <c r="G4" s="45" t="n">
        <v>1</v>
      </c>
      <c r="H4" s="47">
        <f>F4*G4</f>
        <v/>
      </c>
      <c r="I4" s="61" t="n">
        <v>6</v>
      </c>
      <c r="J4" s="49">
        <f>E4*H4</f>
        <v/>
      </c>
      <c r="K4" s="50" t="n">
        <v>144</v>
      </c>
      <c r="L4" s="51">
        <f>J4*K4</f>
        <v/>
      </c>
      <c r="M4" s="252" t="n">
        <v>43231</v>
      </c>
      <c r="N4" s="32">
        <f>16-COUNTIF(O4:AD4,"х")</f>
        <v/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137" t="n">
        <v>1</v>
      </c>
      <c r="V4" s="137" t="n">
        <v>1</v>
      </c>
      <c r="W4" s="137" t="n">
        <v>1</v>
      </c>
      <c r="X4" s="137" t="n">
        <v>1</v>
      </c>
      <c r="Y4" s="137" t="n">
        <v>1</v>
      </c>
      <c r="Z4" s="137" t="n">
        <v>1</v>
      </c>
      <c r="AA4" s="137" t="n">
        <v>1</v>
      </c>
      <c r="AB4" s="137" t="n">
        <v>1</v>
      </c>
      <c r="AC4" s="137" t="n">
        <v>1</v>
      </c>
      <c r="AD4" s="137" t="n">
        <v>0</v>
      </c>
      <c r="AE4" s="35">
        <f>COUNTIF(O4:AD4,"1")</f>
        <v/>
      </c>
      <c r="AF4" s="88">
        <f>AE4/N4</f>
        <v/>
      </c>
      <c r="AG4" s="134" t="s">
        <v>183</v>
      </c>
    </row>
    <row customHeight="1" ht="15" r="5" s="24" spans="1:33">
      <c r="A5" s="7" t="n">
        <v>4</v>
      </c>
      <c r="B5" s="7" t="s">
        <v>53</v>
      </c>
      <c r="C5" s="7" t="s">
        <v>1</v>
      </c>
      <c r="D5" s="7" t="s">
        <v>184</v>
      </c>
      <c r="E5" s="45">
        <f>NETWORKDAYS(Итого!$C$2,Отчёт!$C$2,Итого!$C$3:$C$5)</f>
        <v/>
      </c>
      <c r="F5" s="46" t="n">
        <v>0.5</v>
      </c>
      <c r="G5" s="45" t="n">
        <v>1</v>
      </c>
      <c r="H5" s="47">
        <f>F5*G5</f>
        <v/>
      </c>
      <c r="I5" s="61" t="n">
        <v>6</v>
      </c>
      <c r="J5" s="49">
        <f>E5*H5</f>
        <v/>
      </c>
      <c r="K5" s="50" t="n">
        <v>144</v>
      </c>
      <c r="L5" s="51">
        <f>J5*K5</f>
        <v/>
      </c>
      <c r="M5" s="252" t="n">
        <v>43231</v>
      </c>
      <c r="N5" s="32">
        <f>16-COUNTIF(O5:AD5,"х")</f>
        <v/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137" t="n">
        <v>1</v>
      </c>
      <c r="V5" s="137" t="n">
        <v>1</v>
      </c>
      <c r="W5" s="137" t="n">
        <v>1</v>
      </c>
      <c r="X5" s="137" t="n">
        <v>1</v>
      </c>
      <c r="Y5" s="137" t="n">
        <v>1</v>
      </c>
      <c r="Z5" s="137" t="n">
        <v>1</v>
      </c>
      <c r="AA5" s="137" t="n">
        <v>1</v>
      </c>
      <c r="AB5" s="137" t="n">
        <v>1</v>
      </c>
      <c r="AC5" s="137" t="n">
        <v>1</v>
      </c>
      <c r="AD5" s="137" t="n">
        <v>0</v>
      </c>
      <c r="AE5" s="35">
        <f>COUNTIF(O5:AD5,"1")</f>
        <v/>
      </c>
      <c r="AF5" s="88">
        <f>AE5/N5</f>
        <v/>
      </c>
      <c r="AG5" s="28" t="s">
        <v>185</v>
      </c>
    </row>
    <row customHeight="1" ht="15" r="6" s="24" spans="1:33">
      <c r="A6" s="7" t="n">
        <v>5</v>
      </c>
      <c r="B6" s="7" t="s">
        <v>53</v>
      </c>
      <c r="C6" s="7" t="s">
        <v>1</v>
      </c>
      <c r="D6" s="7" t="s">
        <v>186</v>
      </c>
      <c r="E6" s="45">
        <f>NETWORKDAYS(Итого!$C$2,Отчёт!$C$2,Итого!$C$3:$C$5)</f>
        <v/>
      </c>
      <c r="F6" s="46" t="n">
        <v>0.5</v>
      </c>
      <c r="G6" s="45" t="n">
        <v>1</v>
      </c>
      <c r="H6" s="47">
        <f>F6*G6</f>
        <v/>
      </c>
      <c r="I6" s="61" t="n">
        <v>6</v>
      </c>
      <c r="J6" s="49">
        <f>E6*H6</f>
        <v/>
      </c>
      <c r="K6" s="50" t="n">
        <v>144</v>
      </c>
      <c r="L6" s="51">
        <f>J6*K6</f>
        <v/>
      </c>
      <c r="M6" s="252" t="n">
        <v>43233</v>
      </c>
      <c r="N6" s="32">
        <f>16-COUNTIF(O6:AD6,"х")</f>
        <v/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1</v>
      </c>
      <c r="U6" s="137" t="n">
        <v>1</v>
      </c>
      <c r="V6" s="137" t="n">
        <v>1</v>
      </c>
      <c r="W6" s="137" t="n">
        <v>1</v>
      </c>
      <c r="X6" s="137" t="n">
        <v>1</v>
      </c>
      <c r="Y6" s="137" t="n">
        <v>1</v>
      </c>
      <c r="Z6" s="137" t="n">
        <v>1</v>
      </c>
      <c r="AA6" s="137" t="n">
        <v>1</v>
      </c>
      <c r="AB6" s="137" t="n">
        <v>1</v>
      </c>
      <c r="AC6" s="137" t="n">
        <v>1</v>
      </c>
      <c r="AD6" s="137" t="n">
        <v>0</v>
      </c>
      <c r="AE6" s="35">
        <f>COUNTIF(O6:AD6,"1")</f>
        <v/>
      </c>
      <c r="AF6" s="88">
        <f>AE6/N6</f>
        <v/>
      </c>
      <c r="AG6" s="28" t="s">
        <v>187</v>
      </c>
    </row>
    <row customHeight="1" ht="15" r="7" s="24" spans="1:33">
      <c r="A7" s="7" t="n">
        <v>6</v>
      </c>
      <c r="B7" s="7" t="s">
        <v>53</v>
      </c>
      <c r="C7" s="7" t="s">
        <v>1</v>
      </c>
      <c r="D7" s="7" t="s">
        <v>188</v>
      </c>
      <c r="E7" s="45">
        <f>NETWORKDAYS(Итого!$C$2,Отчёт!$C$2,Итого!$C$3:$C$5)</f>
        <v/>
      </c>
      <c r="F7" s="46" t="n">
        <v>0.5</v>
      </c>
      <c r="G7" s="45" t="n">
        <v>1</v>
      </c>
      <c r="H7" s="47">
        <f>F7*G7</f>
        <v/>
      </c>
      <c r="I7" s="61" t="n">
        <v>6</v>
      </c>
      <c r="J7" s="49">
        <f>E7*H7</f>
        <v/>
      </c>
      <c r="K7" s="50" t="n">
        <v>144</v>
      </c>
      <c r="L7" s="51">
        <f>J7*K7</f>
        <v/>
      </c>
      <c r="M7" s="252" t="n">
        <v>43231</v>
      </c>
      <c r="N7" s="32">
        <f>16-COUNTIF(O7:AD7,"х")</f>
        <v/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137" t="n">
        <v>1</v>
      </c>
      <c r="V7" s="137" t="n">
        <v>1</v>
      </c>
      <c r="W7" s="137" t="n">
        <v>1</v>
      </c>
      <c r="X7" s="137" t="n">
        <v>1</v>
      </c>
      <c r="Y7" s="137" t="n">
        <v>1</v>
      </c>
      <c r="Z7" s="137" t="n">
        <v>1</v>
      </c>
      <c r="AA7" s="137" t="n">
        <v>1</v>
      </c>
      <c r="AB7" s="137" t="n">
        <v>1</v>
      </c>
      <c r="AC7" s="137" t="n">
        <v>1</v>
      </c>
      <c r="AD7" s="137" t="n">
        <v>1</v>
      </c>
      <c r="AE7" s="35">
        <f>COUNTIF(O7:AD7,"1")</f>
        <v/>
      </c>
      <c r="AF7" s="88">
        <f>AE7/N7</f>
        <v/>
      </c>
      <c r="AG7" s="28" t="n"/>
    </row>
    <row customHeight="1" ht="15" r="8" s="24" spans="1:33">
      <c r="A8" s="7" t="n">
        <v>7</v>
      </c>
      <c r="B8" s="7" t="s">
        <v>53</v>
      </c>
      <c r="C8" s="7" t="s">
        <v>1</v>
      </c>
      <c r="D8" s="7" t="s">
        <v>189</v>
      </c>
      <c r="E8" s="45">
        <f>NETWORKDAYS(Итого!$C$2,Отчёт!$C$2,Итого!$C$3:$C$5)</f>
        <v/>
      </c>
      <c r="F8" s="46" t="n">
        <v>0.5</v>
      </c>
      <c r="G8" s="45" t="n">
        <v>1</v>
      </c>
      <c r="H8" s="47">
        <f>F8*G8</f>
        <v/>
      </c>
      <c r="I8" s="61" t="n">
        <v>6</v>
      </c>
      <c r="J8" s="49">
        <f>E8*H8</f>
        <v/>
      </c>
      <c r="K8" s="50" t="n">
        <v>144</v>
      </c>
      <c r="L8" s="51">
        <f>J8*K8</f>
        <v/>
      </c>
      <c r="M8" s="252" t="n">
        <v>43231</v>
      </c>
      <c r="N8" s="32">
        <f>16-COUNTIF(O8:AD8,"х")</f>
        <v/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137" t="n">
        <v>1</v>
      </c>
      <c r="U8" s="137" t="n">
        <v>1</v>
      </c>
      <c r="V8" s="137" t="n">
        <v>1</v>
      </c>
      <c r="W8" s="137" t="n">
        <v>1</v>
      </c>
      <c r="X8" s="137" t="n">
        <v>1</v>
      </c>
      <c r="Y8" s="137" t="n">
        <v>1</v>
      </c>
      <c r="Z8" s="137" t="n">
        <v>1</v>
      </c>
      <c r="AA8" s="137" t="n">
        <v>1</v>
      </c>
      <c r="AB8" s="137" t="n">
        <v>1</v>
      </c>
      <c r="AC8" s="137" t="n">
        <v>1</v>
      </c>
      <c r="AD8" s="137" t="n">
        <v>0</v>
      </c>
      <c r="AE8" s="35">
        <f>COUNTIF(O8:AD8,"1")</f>
        <v/>
      </c>
      <c r="AF8" s="88">
        <f>AE8/N8</f>
        <v/>
      </c>
      <c r="AG8" s="28" t="s">
        <v>190</v>
      </c>
    </row>
    <row customHeight="1" ht="15" r="9" s="24" spans="1:33">
      <c r="A9" s="7" t="n">
        <v>9</v>
      </c>
      <c r="B9" s="7" t="s">
        <v>53</v>
      </c>
      <c r="C9" s="7" t="s">
        <v>1</v>
      </c>
      <c r="D9" s="7" t="s">
        <v>191</v>
      </c>
      <c r="E9" s="45">
        <f>NETWORKDAYS(Итого!$C$2,Отчёт!$C$2,Итого!$C$3:$C$5)</f>
        <v/>
      </c>
      <c r="F9" s="46" t="n">
        <v>0.5</v>
      </c>
      <c r="G9" s="45" t="n">
        <v>1</v>
      </c>
      <c r="H9" s="47">
        <f>F9*G9</f>
        <v/>
      </c>
      <c r="I9" s="61" t="n">
        <v>6</v>
      </c>
      <c r="J9" s="49">
        <f>E9*H9</f>
        <v/>
      </c>
      <c r="K9" s="50" t="n">
        <v>144</v>
      </c>
      <c r="L9" s="51">
        <f>J9*K9</f>
        <v/>
      </c>
      <c r="M9" s="252" t="n">
        <v>43231</v>
      </c>
      <c r="N9" s="32">
        <f>16-COUNTIF(O9:AD9,"х")</f>
        <v/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1</v>
      </c>
      <c r="U9" s="137" t="n">
        <v>1</v>
      </c>
      <c r="V9" s="137" t="n">
        <v>1</v>
      </c>
      <c r="W9" s="137" t="n">
        <v>1</v>
      </c>
      <c r="X9" s="137" t="n">
        <v>1</v>
      </c>
      <c r="Y9" s="137" t="n">
        <v>1</v>
      </c>
      <c r="Z9" s="137" t="n">
        <v>1</v>
      </c>
      <c r="AA9" s="137" t="n">
        <v>1</v>
      </c>
      <c r="AB9" s="137" t="n">
        <v>1</v>
      </c>
      <c r="AC9" s="137" t="n">
        <v>1</v>
      </c>
      <c r="AD9" s="137" t="n">
        <v>0</v>
      </c>
      <c r="AE9" s="35">
        <f>COUNTIF(O9:AD9,"1")</f>
        <v/>
      </c>
      <c r="AF9" s="88">
        <f>AE9/N9</f>
        <v/>
      </c>
      <c r="AG9" s="28" t="s">
        <v>192</v>
      </c>
    </row>
    <row customHeight="1" ht="15" r="10" s="24" spans="1:33">
      <c r="A10" s="7" t="n">
        <v>10</v>
      </c>
      <c r="B10" s="7" t="s">
        <v>53</v>
      </c>
      <c r="C10" s="7" t="s">
        <v>1</v>
      </c>
      <c r="D10" s="7" t="s">
        <v>193</v>
      </c>
      <c r="E10" s="45">
        <f>NETWORKDAYS(Итого!$C$2,Отчёт!$C$2,Итого!$C$3:$C$5)</f>
        <v/>
      </c>
      <c r="F10" s="46" t="n">
        <v>0.5</v>
      </c>
      <c r="G10" s="45" t="n">
        <v>1</v>
      </c>
      <c r="H10" s="47">
        <f>F10*G10</f>
        <v/>
      </c>
      <c r="I10" s="61" t="n">
        <v>6</v>
      </c>
      <c r="J10" s="49">
        <f>E10*H10</f>
        <v/>
      </c>
      <c r="K10" s="50" t="n">
        <v>144</v>
      </c>
      <c r="L10" s="51">
        <f>J10*K10</f>
        <v/>
      </c>
      <c r="M10" s="252" t="n">
        <v>43231</v>
      </c>
      <c r="N10" s="32">
        <f>16-COUNTIF(O10:AD10,"х")</f>
        <v/>
      </c>
      <c r="O10" s="137" t="n">
        <v>0</v>
      </c>
      <c r="P10" s="137" t="n">
        <v>1</v>
      </c>
      <c r="Q10" s="137" t="n">
        <v>1</v>
      </c>
      <c r="R10" s="137" t="n">
        <v>1</v>
      </c>
      <c r="S10" s="137" t="n">
        <v>1</v>
      </c>
      <c r="T10" s="137" t="n">
        <v>1</v>
      </c>
      <c r="U10" s="137" t="n">
        <v>1</v>
      </c>
      <c r="V10" s="137" t="n">
        <v>1</v>
      </c>
      <c r="W10" s="137" t="n">
        <v>1</v>
      </c>
      <c r="X10" s="137" t="n">
        <v>1</v>
      </c>
      <c r="Y10" s="137" t="n">
        <v>1</v>
      </c>
      <c r="Z10" s="137" t="n">
        <v>1</v>
      </c>
      <c r="AA10" s="137" t="n">
        <v>1</v>
      </c>
      <c r="AB10" s="137" t="n">
        <v>1</v>
      </c>
      <c r="AC10" s="137" t="n">
        <v>1</v>
      </c>
      <c r="AD10" s="137" t="n">
        <v>0</v>
      </c>
      <c r="AE10" s="35">
        <f>COUNTIF(O10:AD10,"1")</f>
        <v/>
      </c>
      <c r="AF10" s="88">
        <f>AE10/N10</f>
        <v/>
      </c>
      <c r="AG10" s="28" t="s">
        <v>192</v>
      </c>
    </row>
    <row customHeight="1" ht="15" r="11" s="24" spans="1:33">
      <c r="A11" s="7" t="n">
        <v>12</v>
      </c>
      <c r="B11" s="7" t="s">
        <v>53</v>
      </c>
      <c r="C11" s="7" t="s">
        <v>194</v>
      </c>
      <c r="D11" s="7" t="s">
        <v>195</v>
      </c>
      <c r="E11" s="45">
        <f>NETWORKDAYS(Итого!$C$2,Отчёт!$C$2,Итого!$C$3:$C$5)</f>
        <v/>
      </c>
      <c r="F11" s="46" t="n">
        <v>0.5</v>
      </c>
      <c r="G11" s="45" t="n">
        <v>1</v>
      </c>
      <c r="H11" s="47">
        <f>F11*G11</f>
        <v/>
      </c>
      <c r="I11" s="61" t="n">
        <v>6</v>
      </c>
      <c r="J11" s="49">
        <f>E11*H11</f>
        <v/>
      </c>
      <c r="K11" s="50" t="n">
        <v>144</v>
      </c>
      <c r="L11" s="51">
        <f>J11*K11</f>
        <v/>
      </c>
      <c r="M11" s="252" t="n">
        <v>43230</v>
      </c>
      <c r="N11" s="32">
        <f>16-COUNTIF(O11:AD11,"х")</f>
        <v/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137" t="n">
        <v>1</v>
      </c>
      <c r="U11" s="137" t="n">
        <v>1</v>
      </c>
      <c r="V11" s="137" t="n">
        <v>0</v>
      </c>
      <c r="W11" s="137" t="n">
        <v>1</v>
      </c>
      <c r="X11" s="137" t="n">
        <v>1</v>
      </c>
      <c r="Y11" s="137" t="n">
        <v>1</v>
      </c>
      <c r="Z11" s="137" t="n">
        <v>1</v>
      </c>
      <c r="AA11" s="137" t="n">
        <v>1</v>
      </c>
      <c r="AB11" s="137" t="n">
        <v>1</v>
      </c>
      <c r="AC11" s="137" t="n">
        <v>1</v>
      </c>
      <c r="AD11" s="137" t="n">
        <v>0</v>
      </c>
      <c r="AE11" s="35">
        <f>COUNTIF(O11:AD11,"1")</f>
        <v/>
      </c>
      <c r="AF11" s="88">
        <f>AE11/N11</f>
        <v/>
      </c>
      <c r="AG11" s="28" t="s">
        <v>196</v>
      </c>
    </row>
    <row customHeight="1" ht="15" r="12" s="24" spans="1:33">
      <c r="A12" s="7" t="n">
        <v>8</v>
      </c>
      <c r="B12" s="7" t="s">
        <v>53</v>
      </c>
      <c r="C12" s="7" t="s">
        <v>1</v>
      </c>
      <c r="D12" s="7" t="s">
        <v>197</v>
      </c>
      <c r="E12" s="45">
        <f>NETWORKDAYS(Итого!$C$2,Отчёт!$C$2,Итого!$C$3:$C$5)</f>
        <v/>
      </c>
      <c r="F12" s="46" t="n">
        <v>0.5</v>
      </c>
      <c r="G12" s="45" t="n">
        <v>1</v>
      </c>
      <c r="H12" s="47">
        <f>F12*G12</f>
        <v/>
      </c>
      <c r="I12" s="61" t="n">
        <v>6</v>
      </c>
      <c r="J12" s="49">
        <f>E12*H12</f>
        <v/>
      </c>
      <c r="K12" s="50" t="n">
        <v>144</v>
      </c>
      <c r="L12" s="51">
        <f>J12*K12</f>
        <v/>
      </c>
      <c r="M12" s="252" t="n">
        <v>43231</v>
      </c>
      <c r="N12" s="32">
        <f>16-COUNTIF(O12:AD12,"х")</f>
        <v/>
      </c>
      <c r="O12" s="137" t="n">
        <v>1</v>
      </c>
      <c r="P12" s="137" t="n">
        <v>1</v>
      </c>
      <c r="Q12" s="137" t="n">
        <v>1</v>
      </c>
      <c r="R12" s="137" t="n">
        <v>1</v>
      </c>
      <c r="S12" s="137" t="n">
        <v>1</v>
      </c>
      <c r="T12" s="137" t="n">
        <v>1</v>
      </c>
      <c r="U12" s="137" t="n">
        <v>1</v>
      </c>
      <c r="V12" s="137" t="n">
        <v>1</v>
      </c>
      <c r="W12" s="137" t="n">
        <v>1</v>
      </c>
      <c r="X12" s="137" t="n">
        <v>1</v>
      </c>
      <c r="Y12" s="137" t="n">
        <v>1</v>
      </c>
      <c r="Z12" s="137" t="n">
        <v>1</v>
      </c>
      <c r="AA12" s="137" t="n">
        <v>1</v>
      </c>
      <c r="AB12" s="137" t="n">
        <v>1</v>
      </c>
      <c r="AC12" s="137" t="n">
        <v>1</v>
      </c>
      <c r="AD12" s="137" t="n">
        <v>1</v>
      </c>
      <c r="AE12" s="35">
        <f>COUNTIF(O12:AD12,"1")</f>
        <v/>
      </c>
      <c r="AF12" s="88">
        <f>AE12/N12</f>
        <v/>
      </c>
      <c r="AG12" s="134" t="s">
        <v>101</v>
      </c>
    </row>
    <row customHeight="1" ht="15" r="13" s="24" spans="1:33">
      <c r="A13" s="7" t="n">
        <v>11</v>
      </c>
      <c r="B13" s="7" t="s">
        <v>53</v>
      </c>
      <c r="C13" s="7" t="s">
        <v>1</v>
      </c>
      <c r="D13" s="7" t="s">
        <v>198</v>
      </c>
      <c r="E13" s="45">
        <f>NETWORKDAYS(Итого!$C$2,Отчёт!$C$2,Итого!$C$3:$C$5)</f>
        <v/>
      </c>
      <c r="F13" s="46" t="n">
        <v>0.5</v>
      </c>
      <c r="G13" s="45" t="n">
        <v>1</v>
      </c>
      <c r="H13" s="47">
        <f>F13*G13</f>
        <v/>
      </c>
      <c r="I13" s="61" t="n">
        <v>6</v>
      </c>
      <c r="J13" s="49">
        <f>E13*H13</f>
        <v/>
      </c>
      <c r="K13" s="50" t="n">
        <v>144</v>
      </c>
      <c r="L13" s="51">
        <f>J13*K13</f>
        <v/>
      </c>
      <c r="M13" s="252" t="n">
        <v>43231</v>
      </c>
      <c r="N13" s="32">
        <f>16-COUNTIF(O13:AD13,"х")</f>
        <v/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137" t="n">
        <v>1</v>
      </c>
      <c r="U13" s="137" t="n">
        <v>1</v>
      </c>
      <c r="V13" s="137" t="n">
        <v>1</v>
      </c>
      <c r="W13" s="137" t="n">
        <v>1</v>
      </c>
      <c r="X13" s="137" t="n">
        <v>1</v>
      </c>
      <c r="Y13" s="137" t="n">
        <v>1</v>
      </c>
      <c r="Z13" s="137" t="n">
        <v>1</v>
      </c>
      <c r="AA13" s="137" t="n">
        <v>1</v>
      </c>
      <c r="AB13" s="137" t="n">
        <v>1</v>
      </c>
      <c r="AC13" s="137" t="n">
        <v>1</v>
      </c>
      <c r="AD13" s="137" t="n">
        <v>0</v>
      </c>
      <c r="AE13" s="35">
        <f>COUNTIF(O13:AD13,"1")</f>
        <v/>
      </c>
      <c r="AF13" s="88">
        <f>AE13/N13</f>
        <v/>
      </c>
      <c r="AG13" s="231" t="s">
        <v>112</v>
      </c>
    </row>
    <row customHeight="1" ht="15" r="14" s="24" spans="1:33">
      <c r="A14" s="7" t="n">
        <v>13</v>
      </c>
      <c r="B14" s="7" t="s">
        <v>53</v>
      </c>
      <c r="C14" s="7" t="s">
        <v>199</v>
      </c>
      <c r="D14" s="7" t="s">
        <v>200</v>
      </c>
      <c r="E14" s="45">
        <f>NETWORKDAYS(Итого!$C$2,Отчёт!$C$2,Итого!$C$3:$C$5)</f>
        <v/>
      </c>
      <c r="F14" s="46" t="n">
        <v>0.5</v>
      </c>
      <c r="G14" s="45" t="n">
        <v>1</v>
      </c>
      <c r="H14" s="47">
        <f>F14*G14</f>
        <v/>
      </c>
      <c r="I14" s="61" t="n">
        <v>6</v>
      </c>
      <c r="J14" s="49">
        <f>E14*H14</f>
        <v/>
      </c>
      <c r="K14" s="50" t="n">
        <v>144</v>
      </c>
      <c r="L14" s="51">
        <f>J14*K14</f>
        <v/>
      </c>
      <c r="M14" s="252" t="n">
        <v>43231</v>
      </c>
      <c r="N14" s="32">
        <f>16-COUNTIF(O14:AD14,"х")</f>
        <v/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1</v>
      </c>
      <c r="T14" s="137" t="n">
        <v>1</v>
      </c>
      <c r="U14" s="137" t="n">
        <v>1</v>
      </c>
      <c r="V14" s="137" t="n">
        <v>1</v>
      </c>
      <c r="W14" s="137" t="n">
        <v>1</v>
      </c>
      <c r="X14" s="137" t="n">
        <v>1</v>
      </c>
      <c r="Y14" s="137" t="n">
        <v>1</v>
      </c>
      <c r="Z14" s="137" t="n">
        <v>1</v>
      </c>
      <c r="AA14" s="137" t="n">
        <v>1</v>
      </c>
      <c r="AB14" s="137" t="n">
        <v>1</v>
      </c>
      <c r="AC14" s="137" t="n">
        <v>1</v>
      </c>
      <c r="AD14" s="137" t="n">
        <v>0</v>
      </c>
      <c r="AE14" s="35">
        <f>COUNTIF(O14:AD14,"1")</f>
        <v/>
      </c>
      <c r="AF14" s="88">
        <f>AE14/N14</f>
        <v/>
      </c>
      <c r="AG14" s="28" t="n"/>
    </row>
    <row customHeight="1" ht="15" r="15" s="24" spans="1:33">
      <c r="A15" s="7" t="n">
        <v>14</v>
      </c>
      <c r="B15" s="7" t="s">
        <v>53</v>
      </c>
      <c r="C15" s="7" t="s">
        <v>201</v>
      </c>
      <c r="D15" s="7" t="s">
        <v>202</v>
      </c>
      <c r="E15" s="45">
        <f>NETWORKDAYS(Итого!$C$2,Отчёт!$C$2,Итого!$C$3:$C$5)</f>
        <v/>
      </c>
      <c r="F15" s="46" t="n">
        <v>0.5</v>
      </c>
      <c r="G15" s="45" t="n">
        <v>1</v>
      </c>
      <c r="H15" s="47">
        <f>F15*G15</f>
        <v/>
      </c>
      <c r="I15" s="61" t="n">
        <v>6</v>
      </c>
      <c r="J15" s="49">
        <f>E15*H15</f>
        <v/>
      </c>
      <c r="K15" s="50" t="n">
        <v>144</v>
      </c>
      <c r="L15" s="51">
        <f>J15*K15</f>
        <v/>
      </c>
      <c r="M15" s="252" t="n">
        <v>43231</v>
      </c>
      <c r="N15" s="32">
        <f>16-COUNTIF(O15:AD15,"х")</f>
        <v/>
      </c>
      <c r="O15" s="137" t="n">
        <v>1</v>
      </c>
      <c r="P15" s="137" t="n">
        <v>1</v>
      </c>
      <c r="Q15" s="137" t="n">
        <v>1</v>
      </c>
      <c r="R15" s="137" t="n">
        <v>1</v>
      </c>
      <c r="S15" s="137" t="n">
        <v>1</v>
      </c>
      <c r="T15" s="137" t="n">
        <v>1</v>
      </c>
      <c r="U15" s="137" t="n">
        <v>1</v>
      </c>
      <c r="V15" s="137" t="n">
        <v>1</v>
      </c>
      <c r="W15" s="137" t="n">
        <v>1</v>
      </c>
      <c r="X15" s="137" t="n">
        <v>1</v>
      </c>
      <c r="Y15" s="137" t="n">
        <v>1</v>
      </c>
      <c r="Z15" s="137" t="n">
        <v>1</v>
      </c>
      <c r="AA15" s="137" t="n">
        <v>1</v>
      </c>
      <c r="AB15" s="137" t="n">
        <v>1</v>
      </c>
      <c r="AC15" s="137" t="n">
        <v>1</v>
      </c>
      <c r="AD15" s="137" t="n">
        <v>0</v>
      </c>
      <c r="AE15" s="35">
        <f>COUNTIF(O15:AD15,"1")</f>
        <v/>
      </c>
      <c r="AF15" s="88">
        <f>AE15/N15</f>
        <v/>
      </c>
      <c r="AG15" s="28" t="s">
        <v>203</v>
      </c>
    </row>
    <row customHeight="1" ht="15" r="16" s="24" spans="1:33">
      <c r="A16" s="7" t="n">
        <v>15</v>
      </c>
      <c r="B16" s="7" t="s">
        <v>53</v>
      </c>
      <c r="C16" s="7" t="s">
        <v>204</v>
      </c>
      <c r="D16" s="7" t="s">
        <v>205</v>
      </c>
      <c r="E16" s="45">
        <f>NETWORKDAYS(Итого!$C$2,Отчёт!$C$2,Итого!$C$3:$C$5)</f>
        <v/>
      </c>
      <c r="F16" s="46" t="n">
        <v>0.5</v>
      </c>
      <c r="G16" s="45" t="n">
        <v>1</v>
      </c>
      <c r="H16" s="47">
        <f>F16*G16</f>
        <v/>
      </c>
      <c r="I16" s="61" t="n">
        <v>6</v>
      </c>
      <c r="J16" s="49">
        <f>E16*H16</f>
        <v/>
      </c>
      <c r="K16" s="50" t="n">
        <v>144</v>
      </c>
      <c r="L16" s="51">
        <f>J16*K16</f>
        <v/>
      </c>
      <c r="M16" s="252" t="n">
        <v>43231</v>
      </c>
      <c r="N16" s="32">
        <f>16-COUNTIF(O16:AD16,"х")</f>
        <v/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1</v>
      </c>
      <c r="T16" s="137" t="n">
        <v>1</v>
      </c>
      <c r="U16" s="137" t="n">
        <v>1</v>
      </c>
      <c r="V16" s="137" t="n">
        <v>1</v>
      </c>
      <c r="W16" s="137" t="n">
        <v>1</v>
      </c>
      <c r="X16" s="137" t="n">
        <v>1</v>
      </c>
      <c r="Y16" s="137" t="n">
        <v>1</v>
      </c>
      <c r="Z16" s="137" t="n">
        <v>1</v>
      </c>
      <c r="AA16" s="137" t="n">
        <v>1</v>
      </c>
      <c r="AB16" s="137" t="n">
        <v>1</v>
      </c>
      <c r="AC16" s="137" t="n">
        <v>1</v>
      </c>
      <c r="AD16" s="137" t="n">
        <v>1</v>
      </c>
      <c r="AE16" s="35">
        <f>COUNTIF(O16:AD16,"1")</f>
        <v/>
      </c>
      <c r="AF16" s="88">
        <f>AE16/N16</f>
        <v/>
      </c>
      <c r="AG16" s="28" t="n"/>
    </row>
    <row customHeight="1" ht="15" r="17" s="24" spans="1:33">
      <c r="A17" s="7" t="n">
        <v>16</v>
      </c>
      <c r="B17" s="7" t="s">
        <v>53</v>
      </c>
      <c r="C17" s="7" t="s">
        <v>121</v>
      </c>
      <c r="D17" s="7" t="s">
        <v>206</v>
      </c>
      <c r="E17" s="45">
        <f>NETWORKDAYS(Итого!$C$2,Отчёт!$C$2,Итого!$C$3:$C$5)</f>
        <v/>
      </c>
      <c r="F17" s="46" t="n">
        <v>0.5</v>
      </c>
      <c r="G17" s="45" t="n">
        <v>1</v>
      </c>
      <c r="H17" s="47">
        <f>F17*G17</f>
        <v/>
      </c>
      <c r="I17" s="61" t="n">
        <v>6</v>
      </c>
      <c r="J17" s="49">
        <f>E17*H17</f>
        <v/>
      </c>
      <c r="K17" s="50" t="n">
        <v>144</v>
      </c>
      <c r="L17" s="51">
        <f>J17*K17</f>
        <v/>
      </c>
      <c r="M17" s="252" t="n">
        <v>43230</v>
      </c>
      <c r="N17" s="32">
        <f>16-COUNTIF(O17:AD17,"х")</f>
        <v/>
      </c>
      <c r="O17" s="137" t="n">
        <v>1</v>
      </c>
      <c r="P17" s="137" t="n">
        <v>1</v>
      </c>
      <c r="Q17" s="137" t="n">
        <v>1</v>
      </c>
      <c r="R17" s="137" t="n">
        <v>1</v>
      </c>
      <c r="S17" s="137" t="n">
        <v>1</v>
      </c>
      <c r="T17" s="137" t="n">
        <v>1</v>
      </c>
      <c r="U17" s="137" t="n">
        <v>1</v>
      </c>
      <c r="V17" s="137" t="n">
        <v>1</v>
      </c>
      <c r="W17" s="137" t="n">
        <v>1</v>
      </c>
      <c r="X17" s="137" t="n">
        <v>1</v>
      </c>
      <c r="Y17" s="137" t="n">
        <v>1</v>
      </c>
      <c r="Z17" s="137" t="n">
        <v>1</v>
      </c>
      <c r="AA17" s="137" t="n">
        <v>1</v>
      </c>
      <c r="AB17" s="137" t="n">
        <v>0</v>
      </c>
      <c r="AC17" s="137" t="n">
        <v>0</v>
      </c>
      <c r="AD17" s="137" t="n">
        <v>0</v>
      </c>
      <c r="AE17" s="35">
        <f>COUNTIF(O17:AD17,"1")</f>
        <v/>
      </c>
      <c r="AF17" s="88">
        <f>AE17/N17</f>
        <v/>
      </c>
      <c r="AG17" s="227" t="s">
        <v>207</v>
      </c>
    </row>
    <row customHeight="1" ht="15" r="18" s="24" spans="1:33">
      <c r="A18" s="7" t="n">
        <v>17</v>
      </c>
      <c r="B18" s="7" t="s">
        <v>53</v>
      </c>
      <c r="C18" s="7" t="s">
        <v>208</v>
      </c>
      <c r="D18" s="7" t="s">
        <v>209</v>
      </c>
      <c r="E18" s="45">
        <f>NETWORKDAYS(Итого!$C$2,Отчёт!$C$2,Итого!$C$3:$C$5)</f>
        <v/>
      </c>
      <c r="F18" s="46" t="n">
        <v>0.5</v>
      </c>
      <c r="G18" s="45" t="n">
        <v>1</v>
      </c>
      <c r="H18" s="47">
        <f>F18*G18</f>
        <v/>
      </c>
      <c r="I18" s="61" t="n">
        <v>6</v>
      </c>
      <c r="J18" s="49">
        <f>E18*H18</f>
        <v/>
      </c>
      <c r="K18" s="50" t="n">
        <v>144</v>
      </c>
      <c r="L18" s="51">
        <f>J18*K18</f>
        <v/>
      </c>
      <c r="M18" s="252" t="n">
        <v>43231</v>
      </c>
      <c r="N18" s="32">
        <f>16-COUNTIF(O18:AD18,"х")</f>
        <v/>
      </c>
      <c r="O18" s="137" t="n">
        <v>1</v>
      </c>
      <c r="P18" s="137" t="n">
        <v>0</v>
      </c>
      <c r="Q18" s="137" t="n">
        <v>1</v>
      </c>
      <c r="R18" s="137" t="n">
        <v>1</v>
      </c>
      <c r="S18" s="137" t="n">
        <v>1</v>
      </c>
      <c r="T18" s="137" t="n">
        <v>1</v>
      </c>
      <c r="U18" s="137" t="n">
        <v>1</v>
      </c>
      <c r="V18" s="137" t="n">
        <v>1</v>
      </c>
      <c r="W18" s="137" t="n">
        <v>1</v>
      </c>
      <c r="X18" s="137" t="n">
        <v>1</v>
      </c>
      <c r="Y18" s="137" t="n">
        <v>1</v>
      </c>
      <c r="Z18" s="137" t="n">
        <v>1</v>
      </c>
      <c r="AA18" s="137" t="n">
        <v>1</v>
      </c>
      <c r="AB18" s="137" t="n">
        <v>1</v>
      </c>
      <c r="AC18" s="137" t="n">
        <v>1</v>
      </c>
      <c r="AD18" s="137" t="n">
        <v>0</v>
      </c>
      <c r="AE18" s="35">
        <f>COUNTIF(O18:AD18,"1")</f>
        <v/>
      </c>
      <c r="AF18" s="88">
        <f>AE18/N18</f>
        <v/>
      </c>
      <c r="AG18" s="28" t="s">
        <v>112</v>
      </c>
    </row>
    <row customHeight="1" ht="15" r="19" s="24" spans="1:33">
      <c r="A19" s="7" t="n">
        <v>18</v>
      </c>
      <c r="B19" s="7" t="s">
        <v>53</v>
      </c>
      <c r="C19" s="7" t="s">
        <v>210</v>
      </c>
      <c r="D19" s="7" t="s">
        <v>211</v>
      </c>
      <c r="E19" s="45">
        <f>NETWORKDAYS(Итого!$C$2,Отчёт!$C$2,Итого!$C$3:$C$5)</f>
        <v/>
      </c>
      <c r="F19" s="46" t="n">
        <v>0.5</v>
      </c>
      <c r="G19" s="45" t="n">
        <v>1</v>
      </c>
      <c r="H19" s="47">
        <f>F19*G19</f>
        <v/>
      </c>
      <c r="I19" s="61" t="n">
        <v>6</v>
      </c>
      <c r="J19" s="49">
        <f>E19*H19</f>
        <v/>
      </c>
      <c r="K19" s="50" t="n">
        <v>144</v>
      </c>
      <c r="L19" s="51">
        <f>J19*K19</f>
        <v/>
      </c>
      <c r="M19" s="252" t="n">
        <v>43230</v>
      </c>
      <c r="N19" s="32">
        <f>16-COUNTIF(O19:AD19,"х")</f>
        <v/>
      </c>
      <c r="O19" s="137" t="n">
        <v>1</v>
      </c>
      <c r="P19" s="137" t="n">
        <v>0</v>
      </c>
      <c r="Q19" s="137" t="n">
        <v>1</v>
      </c>
      <c r="R19" s="137" t="n">
        <v>1</v>
      </c>
      <c r="S19" s="137" t="n">
        <v>1</v>
      </c>
      <c r="T19" s="137" t="n">
        <v>1</v>
      </c>
      <c r="U19" s="137" t="n">
        <v>1</v>
      </c>
      <c r="V19" s="137" t="n">
        <v>1</v>
      </c>
      <c r="W19" s="137" t="n">
        <v>1</v>
      </c>
      <c r="X19" s="137" t="n">
        <v>1</v>
      </c>
      <c r="Y19" s="137" t="n">
        <v>1</v>
      </c>
      <c r="Z19" s="137" t="n">
        <v>1</v>
      </c>
      <c r="AA19" s="137" t="n">
        <v>1</v>
      </c>
      <c r="AB19" s="137" t="n">
        <v>1</v>
      </c>
      <c r="AC19" s="137" t="n">
        <v>1</v>
      </c>
      <c r="AD19" s="137" t="n">
        <v>1</v>
      </c>
      <c r="AE19" s="35">
        <f>COUNTIF(O19:AD19,"1")</f>
        <v/>
      </c>
      <c r="AF19" s="88">
        <f>AE19/N19</f>
        <v/>
      </c>
      <c r="AG19" s="28" t="n"/>
    </row>
    <row customHeight="1" ht="12.75" r="20" s="24" spans="1:33">
      <c r="L20" s="223">
        <f>SUM(L2:L19)</f>
        <v/>
      </c>
      <c r="M20" s="66" t="n"/>
    </row>
    <row customHeight="1" ht="12.75" r="21" s="24" spans="1:33">
      <c r="AB21" s="38" t="n"/>
      <c r="AE21" s="39" t="n"/>
    </row>
    <row customHeight="1" ht="12.75" r="22" s="24" spans="1:33"/>
    <row r="30" spans="1:33">
      <c r="AG30" t="s">
        <v>176</v>
      </c>
    </row>
  </sheetData>
  <autoFilter ref="B1:AG21"/>
  <conditionalFormatting sqref="D1">
    <cfRule dxfId="11" priority="3" type="expression">
      <formula>AND(COUNTIF($D$1,D1)&gt;1,NOT(ISBLANK(D1)))</formula>
    </cfRule>
  </conditionalFormatting>
  <conditionalFormatting sqref="M1">
    <cfRule dxfId="10" priority="4" type="expression">
      <formula>AND(TODAY()-ROUNDDOWN(M1,0)&gt;=(WEEKDAY(TODAY())),TODAY()-ROUNDDOWN(M1,0)&lt;(WEEKDAY(TODAY())+7))</formula>
    </cfRule>
  </conditionalFormatting>
  <conditionalFormatting sqref="AB21">
    <cfRule dxfId="59" operator="equal" priority="5" type="cellIs">
      <formula>1</formula>
    </cfRule>
  </conditionalFormatting>
  <conditionalFormatting sqref="M2:M19">
    <cfRule dxfId="2" operator="lessThan" priority="2" type="cellIs">
      <formula>43011</formula>
    </cfRule>
  </conditionalFormatting>
  <conditionalFormatting sqref="O2:AD19">
    <cfRule dxfId="9" operator="equal" priority="1" type="cellIs">
      <formula>1</formula>
    </cfRule>
  </conditionalFormatting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W87"/>
  <sheetViews>
    <sheetView workbookViewId="0" zoomScale="70" zoomScaleNormal="70">
      <pane activePane="bottomLeft" state="frozen" topLeftCell="A14" ySplit="1"/>
      <selection activeCell="A24" pane="bottomLeft" sqref="A24:XFD24"/>
    </sheetView>
  </sheetViews>
  <sheetFormatPr baseColWidth="8" customHeight="1" defaultColWidth="14.42578125" defaultRowHeight="15" outlineLevelCol="0"/>
  <cols>
    <col customWidth="1" max="1" min="1" style="24" width="8"/>
    <col customWidth="1" max="2" min="2" style="24" width="8.140625"/>
    <col customWidth="1" max="3" min="3" style="24" width="46.7109375"/>
    <col customWidth="1" max="10" min="4" style="24" width="8"/>
    <col customWidth="1" max="13" min="11" style="24" width="9.5703125"/>
    <col customWidth="1" max="22" min="14" style="24" width="8"/>
    <col customWidth="1" max="23" min="23" style="24" width="36.5703125"/>
  </cols>
  <sheetData>
    <row customHeight="1" ht="76.5" r="1" s="24" spans="1:23">
      <c r="A1" s="142" t="s">
        <v>27</v>
      </c>
      <c r="B1" s="142" t="s">
        <v>29</v>
      </c>
      <c r="C1" s="58" t="s">
        <v>30</v>
      </c>
      <c r="D1" s="25" t="s">
        <v>31</v>
      </c>
      <c r="E1" s="26" t="s">
        <v>32</v>
      </c>
      <c r="F1" s="25" t="s">
        <v>33</v>
      </c>
      <c r="G1" s="25" t="s">
        <v>34</v>
      </c>
      <c r="H1" s="26" t="s">
        <v>35</v>
      </c>
      <c r="I1" s="27" t="s">
        <v>36</v>
      </c>
      <c r="J1" s="25" t="s">
        <v>37</v>
      </c>
      <c r="K1" s="25" t="s">
        <v>38</v>
      </c>
      <c r="L1" s="43" t="s">
        <v>212</v>
      </c>
      <c r="M1" s="43" t="s">
        <v>24</v>
      </c>
      <c r="N1" s="56" t="s">
        <v>39</v>
      </c>
      <c r="O1" s="28" t="s">
        <v>40</v>
      </c>
      <c r="P1" s="28" t="s">
        <v>41</v>
      </c>
      <c r="Q1" s="28" t="s">
        <v>47</v>
      </c>
      <c r="R1" s="28" t="s">
        <v>48</v>
      </c>
      <c r="S1" s="28" t="s">
        <v>49</v>
      </c>
      <c r="T1" s="28" t="s">
        <v>50</v>
      </c>
      <c r="U1" s="28" t="s">
        <v>51</v>
      </c>
      <c r="V1" s="29" t="s">
        <v>5</v>
      </c>
      <c r="W1" s="28" t="s">
        <v>213</v>
      </c>
    </row>
    <row customHeight="1" ht="15" r="2" s="24" spans="1:23">
      <c r="A2" s="142" t="n">
        <v>1</v>
      </c>
      <c r="B2" s="142" t="s">
        <v>1</v>
      </c>
      <c r="C2" s="142" t="s">
        <v>214</v>
      </c>
      <c r="D2" s="45">
        <f>NETWORKDAYS(Итого!$C$2,Отчёт!$C$2,Итого!$C$3)</f>
        <v/>
      </c>
      <c r="E2" s="46" t="n">
        <v>0.5</v>
      </c>
      <c r="F2" s="45" t="n">
        <v>1</v>
      </c>
      <c r="G2" s="47">
        <f>E2*F2</f>
        <v/>
      </c>
      <c r="H2" s="61" t="n">
        <v>7</v>
      </c>
      <c r="I2" s="254">
        <f>D2*G2</f>
        <v/>
      </c>
      <c r="J2" s="50" t="n">
        <v>144</v>
      </c>
      <c r="K2" s="51">
        <f>I2*J2</f>
        <v/>
      </c>
      <c r="L2" s="51" t="n"/>
      <c r="M2" s="255" t="n">
        <v>43231</v>
      </c>
      <c r="N2" s="82">
        <f>6-COUNTIF(O2:T2,"х")</f>
        <v/>
      </c>
      <c r="O2" s="137" t="n">
        <v>1</v>
      </c>
      <c r="P2" s="137" t="n">
        <v>1</v>
      </c>
      <c r="Q2" s="137" t="n">
        <v>1</v>
      </c>
      <c r="R2" s="137" t="n">
        <v>1</v>
      </c>
      <c r="S2" s="137" t="n">
        <v>1</v>
      </c>
      <c r="T2" s="137" t="n">
        <v>1</v>
      </c>
      <c r="U2" s="83">
        <f>COUNTIF(O2:T2, "=1")</f>
        <v/>
      </c>
      <c r="V2" s="84">
        <f>U2/N2</f>
        <v/>
      </c>
      <c r="W2" s="136">
        <f>N2/F2</f>
        <v/>
      </c>
    </row>
    <row customHeight="1" ht="15" r="3" s="24" spans="1:23">
      <c r="A3" s="142" t="n">
        <v>2</v>
      </c>
      <c r="B3" s="142" t="s">
        <v>1</v>
      </c>
      <c r="C3" s="142" t="s">
        <v>215</v>
      </c>
      <c r="D3" s="45">
        <f>NETWORKDAYS(Итого!$C$2,Отчёт!$C$2,Итого!$C$3)</f>
        <v/>
      </c>
      <c r="E3" s="46" t="n">
        <v>0.5</v>
      </c>
      <c r="F3" s="45" t="n">
        <v>1</v>
      </c>
      <c r="G3" s="47">
        <f>E3*F3</f>
        <v/>
      </c>
      <c r="H3" s="61" t="n">
        <v>7</v>
      </c>
      <c r="I3" s="254">
        <f>D3*G3</f>
        <v/>
      </c>
      <c r="J3" s="50" t="n">
        <v>144</v>
      </c>
      <c r="K3" s="51">
        <f>I3*J3</f>
        <v/>
      </c>
      <c r="L3" s="51" t="n"/>
      <c r="M3" s="255" t="n">
        <v>43231</v>
      </c>
      <c r="N3" s="82">
        <f>6-COUNTIF(O3:T3,"х")</f>
        <v/>
      </c>
      <c r="O3" s="137" t="n">
        <v>1</v>
      </c>
      <c r="P3" s="137" t="n">
        <v>1</v>
      </c>
      <c r="Q3" s="137" t="n">
        <v>1</v>
      </c>
      <c r="R3" s="137" t="n">
        <v>1</v>
      </c>
      <c r="S3" s="137" t="n">
        <v>0</v>
      </c>
      <c r="T3" s="137" t="n">
        <v>1</v>
      </c>
      <c r="U3" s="87">
        <f>COUNTIF(O3:T3, "=1")</f>
        <v/>
      </c>
      <c r="V3" s="88">
        <f>U3/N3</f>
        <v/>
      </c>
      <c r="W3" s="136">
        <f>N3/F3</f>
        <v/>
      </c>
    </row>
    <row customHeight="1" ht="15" r="4" s="24" spans="1:23">
      <c r="A4" s="142" t="n">
        <v>3</v>
      </c>
      <c r="B4" s="142" t="s">
        <v>1</v>
      </c>
      <c r="C4" s="142" t="s">
        <v>216</v>
      </c>
      <c r="D4" s="45">
        <f>NETWORKDAYS(Итого!$C$2,Отчёт!$C$2,Итого!$C$3)</f>
        <v/>
      </c>
      <c r="E4" s="46" t="n">
        <v>0.5</v>
      </c>
      <c r="F4" s="45" t="n">
        <v>1</v>
      </c>
      <c r="G4" s="47">
        <f>E4*F4</f>
        <v/>
      </c>
      <c r="H4" s="61" t="n">
        <v>7</v>
      </c>
      <c r="I4" s="254">
        <f>D4*G4</f>
        <v/>
      </c>
      <c r="J4" s="50" t="n">
        <v>144</v>
      </c>
      <c r="K4" s="51">
        <f>I4*J4</f>
        <v/>
      </c>
      <c r="L4" s="51" t="n"/>
      <c r="M4" s="255" t="n">
        <v>43231</v>
      </c>
      <c r="N4" s="82">
        <f>6-COUNTIF(O4:T4,"х")</f>
        <v/>
      </c>
      <c r="O4" s="137" t="n">
        <v>1</v>
      </c>
      <c r="P4" s="137" t="n">
        <v>1</v>
      </c>
      <c r="Q4" s="137" t="n">
        <v>1</v>
      </c>
      <c r="R4" s="137" t="n">
        <v>1</v>
      </c>
      <c r="S4" s="137" t="n">
        <v>1</v>
      </c>
      <c r="T4" s="137" t="n">
        <v>1</v>
      </c>
      <c r="U4" s="87">
        <f>COUNTIF(O4:T4, "=1")</f>
        <v/>
      </c>
      <c r="V4" s="88">
        <f>U4/N4</f>
        <v/>
      </c>
      <c r="W4" s="136">
        <f>N4/F4</f>
        <v/>
      </c>
    </row>
    <row customHeight="1" ht="15" r="5" s="24" spans="1:23">
      <c r="A5" s="142" t="n">
        <v>4</v>
      </c>
      <c r="B5" s="142" t="s">
        <v>1</v>
      </c>
      <c r="C5" s="142" t="s">
        <v>217</v>
      </c>
      <c r="D5" s="45">
        <f>NETWORKDAYS(Итого!$C$2,Отчёт!$C$2,Итого!$C$3)</f>
        <v/>
      </c>
      <c r="E5" s="46" t="n">
        <v>0.5</v>
      </c>
      <c r="F5" s="45" t="n">
        <v>1</v>
      </c>
      <c r="G5" s="47">
        <f>E5*F5</f>
        <v/>
      </c>
      <c r="H5" s="61" t="n">
        <v>7</v>
      </c>
      <c r="I5" s="254">
        <f>D5*G5</f>
        <v/>
      </c>
      <c r="J5" s="50" t="n">
        <v>144</v>
      </c>
      <c r="K5" s="51">
        <f>I5*J5</f>
        <v/>
      </c>
      <c r="L5" s="51" t="n"/>
      <c r="M5" s="255" t="n">
        <v>43230</v>
      </c>
      <c r="N5" s="82">
        <f>6-COUNTIF(O5:T5,"х")</f>
        <v/>
      </c>
      <c r="O5" s="137" t="n">
        <v>1</v>
      </c>
      <c r="P5" s="137" t="n">
        <v>1</v>
      </c>
      <c r="Q5" s="137" t="n">
        <v>1</v>
      </c>
      <c r="R5" s="137" t="n">
        <v>1</v>
      </c>
      <c r="S5" s="137" t="n">
        <v>1</v>
      </c>
      <c r="T5" s="137" t="n">
        <v>1</v>
      </c>
      <c r="U5" s="87">
        <f>COUNTIF(O5:T5, "=1")</f>
        <v/>
      </c>
      <c r="V5" s="88">
        <f>U5/N5</f>
        <v/>
      </c>
      <c r="W5" s="135">
        <f>N5/F5</f>
        <v/>
      </c>
    </row>
    <row customHeight="1" ht="15" r="6" s="24" spans="1:23">
      <c r="A6" s="142" t="n">
        <v>5</v>
      </c>
      <c r="B6" s="142" t="s">
        <v>1</v>
      </c>
      <c r="C6" s="142" t="s">
        <v>218</v>
      </c>
      <c r="D6" s="45">
        <f>NETWORKDAYS(Итого!$C$2,Отчёт!$C$2,Итого!$C$3)</f>
        <v/>
      </c>
      <c r="E6" s="46" t="n">
        <v>0.5</v>
      </c>
      <c r="F6" s="45" t="n">
        <v>1</v>
      </c>
      <c r="G6" s="47">
        <f>E6*F6</f>
        <v/>
      </c>
      <c r="H6" s="61" t="n">
        <v>7</v>
      </c>
      <c r="I6" s="254">
        <f>D6*G6</f>
        <v/>
      </c>
      <c r="J6" s="50" t="n">
        <v>144</v>
      </c>
      <c r="K6" s="51">
        <f>I6*J6</f>
        <v/>
      </c>
      <c r="L6" s="51" t="n"/>
      <c r="M6" s="255" t="n">
        <v>43231</v>
      </c>
      <c r="N6" s="82">
        <f>6-COUNTIF(O6:T6,"х")</f>
        <v/>
      </c>
      <c r="O6" s="137" t="n">
        <v>1</v>
      </c>
      <c r="P6" s="137" t="n">
        <v>1</v>
      </c>
      <c r="Q6" s="137" t="n">
        <v>1</v>
      </c>
      <c r="R6" s="137" t="n">
        <v>1</v>
      </c>
      <c r="S6" s="137" t="n">
        <v>1</v>
      </c>
      <c r="T6" s="137" t="n">
        <v>0</v>
      </c>
      <c r="U6" s="87">
        <f>COUNTIF(O6:T6, "=1")</f>
        <v/>
      </c>
      <c r="V6" s="88">
        <f>U6/N6</f>
        <v/>
      </c>
      <c r="W6" s="135">
        <f>N6/F6</f>
        <v/>
      </c>
    </row>
    <row customHeight="1" ht="15" r="7" s="24" spans="1:23">
      <c r="A7" s="142" t="n">
        <v>6</v>
      </c>
      <c r="B7" s="142" t="s">
        <v>219</v>
      </c>
      <c r="C7" s="142" t="s">
        <v>220</v>
      </c>
      <c r="D7" s="45">
        <f>NETWORKDAYS(Итого!$C$2,Отчёт!$C$2,Итого!$C$3)</f>
        <v/>
      </c>
      <c r="E7" s="46" t="n">
        <v>0.5</v>
      </c>
      <c r="F7" s="45" t="n">
        <v>1</v>
      </c>
      <c r="G7" s="47">
        <f>E7*F7</f>
        <v/>
      </c>
      <c r="H7" s="61" t="n">
        <v>7</v>
      </c>
      <c r="I7" s="254">
        <f>D7*G7</f>
        <v/>
      </c>
      <c r="J7" s="50" t="n">
        <v>144</v>
      </c>
      <c r="K7" s="51">
        <f>I7*J7</f>
        <v/>
      </c>
      <c r="L7" s="51" t="n"/>
      <c r="M7" s="255" t="n">
        <v>43231</v>
      </c>
      <c r="N7" s="82">
        <f>6-COUNTIF(O7:T7,"х")</f>
        <v/>
      </c>
      <c r="O7" s="137" t="n">
        <v>1</v>
      </c>
      <c r="P7" s="137" t="n">
        <v>1</v>
      </c>
      <c r="Q7" s="137" t="n">
        <v>1</v>
      </c>
      <c r="R7" s="137" t="n">
        <v>1</v>
      </c>
      <c r="S7" s="137" t="n">
        <v>1</v>
      </c>
      <c r="T7" s="137" t="n">
        <v>1</v>
      </c>
      <c r="U7" s="87">
        <f>COUNTIF(O7:T7, "=1")</f>
        <v/>
      </c>
      <c r="V7" s="88">
        <f>U7/N7</f>
        <v/>
      </c>
      <c r="W7" s="136">
        <f>N7/F7</f>
        <v/>
      </c>
    </row>
    <row customHeight="1" ht="15" r="8" s="24" spans="1:23">
      <c r="A8" s="142" t="n">
        <v>7</v>
      </c>
      <c r="B8" s="142" t="s">
        <v>221</v>
      </c>
      <c r="C8" s="142" t="s">
        <v>222</v>
      </c>
      <c r="D8" s="45">
        <f>NETWORKDAYS(Итого!$C$2,Отчёт!$C$2,Итого!$C$3)</f>
        <v/>
      </c>
      <c r="E8" s="46" t="n">
        <v>0.5</v>
      </c>
      <c r="F8" s="45" t="n">
        <v>1</v>
      </c>
      <c r="G8" s="47">
        <f>E8*F8</f>
        <v/>
      </c>
      <c r="H8" s="61" t="n">
        <v>7</v>
      </c>
      <c r="I8" s="254">
        <f>D8*G8</f>
        <v/>
      </c>
      <c r="J8" s="50" t="n">
        <v>144</v>
      </c>
      <c r="K8" s="51">
        <f>I8*J8</f>
        <v/>
      </c>
      <c r="L8" s="51" t="n"/>
      <c r="M8" s="255" t="n">
        <v>43231</v>
      </c>
      <c r="N8" s="82">
        <f>6-COUNTIF(O8:T8,"х")</f>
        <v/>
      </c>
      <c r="O8" s="137" t="n">
        <v>1</v>
      </c>
      <c r="P8" s="137" t="n">
        <v>1</v>
      </c>
      <c r="Q8" s="137" t="n">
        <v>1</v>
      </c>
      <c r="R8" s="137" t="n">
        <v>1</v>
      </c>
      <c r="S8" s="137" t="n">
        <v>1</v>
      </c>
      <c r="T8" s="137" t="n">
        <v>1</v>
      </c>
      <c r="U8" s="87">
        <f>COUNTIF(O8:T8, "=1")</f>
        <v/>
      </c>
      <c r="V8" s="88">
        <f>U8/N8</f>
        <v/>
      </c>
      <c r="W8" s="136">
        <f>N8/F8</f>
        <v/>
      </c>
    </row>
    <row customHeight="1" ht="15" r="9" s="24" spans="1:23">
      <c r="A9" s="142" t="n">
        <v>8</v>
      </c>
      <c r="B9" s="142" t="s">
        <v>1</v>
      </c>
      <c r="C9" s="142" t="s">
        <v>223</v>
      </c>
      <c r="D9" s="45">
        <f>NETWORKDAYS(Итого!$C$2,Отчёт!$C$2,Итого!$C$3)</f>
        <v/>
      </c>
      <c r="E9" s="46" t="n">
        <v>0.5</v>
      </c>
      <c r="F9" s="45" t="n">
        <v>1</v>
      </c>
      <c r="G9" s="47">
        <f>E9*F9</f>
        <v/>
      </c>
      <c r="H9" s="61" t="n">
        <v>7</v>
      </c>
      <c r="I9" s="254">
        <f>D9*G9</f>
        <v/>
      </c>
      <c r="J9" s="50" t="n">
        <v>144</v>
      </c>
      <c r="K9" s="51">
        <f>I9*J9</f>
        <v/>
      </c>
      <c r="L9" s="51" t="n"/>
      <c r="M9" s="255" t="n">
        <v>43231</v>
      </c>
      <c r="N9" s="82">
        <f>6-COUNTIF(O9:T9,"х")</f>
        <v/>
      </c>
      <c r="O9" s="137" t="n">
        <v>1</v>
      </c>
      <c r="P9" s="137" t="n">
        <v>1</v>
      </c>
      <c r="Q9" s="137" t="n">
        <v>1</v>
      </c>
      <c r="R9" s="137" t="n">
        <v>1</v>
      </c>
      <c r="S9" s="137" t="n">
        <v>1</v>
      </c>
      <c r="T9" s="137" t="n">
        <v>0</v>
      </c>
      <c r="U9" s="87">
        <f>COUNTIF(O9:T9, "=1")</f>
        <v/>
      </c>
      <c r="V9" s="88">
        <f>U9/N9</f>
        <v/>
      </c>
      <c r="W9" s="136">
        <f>N9/F9</f>
        <v/>
      </c>
    </row>
    <row customHeight="1" ht="15" r="10" s="24" spans="1:23">
      <c r="A10" s="142" t="n">
        <v>9</v>
      </c>
      <c r="B10" s="142" t="s">
        <v>1</v>
      </c>
      <c r="C10" s="142" t="s">
        <v>224</v>
      </c>
      <c r="D10" s="45">
        <f>NETWORKDAYS(Итого!$C$2,Отчёт!$C$2,Итого!$C$3)</f>
        <v/>
      </c>
      <c r="E10" s="46" t="n">
        <v>0.5</v>
      </c>
      <c r="F10" s="45" t="n">
        <v>1</v>
      </c>
      <c r="G10" s="47">
        <f>E10*F10</f>
        <v/>
      </c>
      <c r="H10" s="61" t="n">
        <v>7</v>
      </c>
      <c r="I10" s="254">
        <f>D10*G10</f>
        <v/>
      </c>
      <c r="J10" s="50" t="n">
        <v>144</v>
      </c>
      <c r="K10" s="51">
        <f>I10*J10</f>
        <v/>
      </c>
      <c r="L10" s="51" t="n"/>
      <c r="M10" s="255" t="n">
        <v>43231</v>
      </c>
      <c r="N10" s="82">
        <f>6-COUNTIF(O10:T10,"х")</f>
        <v/>
      </c>
      <c r="O10" s="137" t="n">
        <v>1</v>
      </c>
      <c r="P10" s="137" t="n">
        <v>1</v>
      </c>
      <c r="Q10" s="137" t="n">
        <v>1</v>
      </c>
      <c r="R10" s="137" t="n">
        <v>1</v>
      </c>
      <c r="S10" s="137" t="n">
        <v>1</v>
      </c>
      <c r="T10" s="137" t="n">
        <v>1</v>
      </c>
      <c r="U10" s="87">
        <f>COUNTIF(O10:T10, "=1")</f>
        <v/>
      </c>
      <c r="V10" s="88">
        <f>U10/N10</f>
        <v/>
      </c>
      <c r="W10" s="135">
        <f>N10/F10</f>
        <v/>
      </c>
    </row>
    <row customHeight="1" ht="15" r="11" s="24" spans="1:23">
      <c r="A11" s="142" t="n">
        <v>10</v>
      </c>
      <c r="B11" s="142" t="s">
        <v>1</v>
      </c>
      <c r="C11" s="142" t="s">
        <v>225</v>
      </c>
      <c r="D11" s="45">
        <f>NETWORKDAYS(Итого!$C$2,Отчёт!$C$2,Итого!$C$3)</f>
        <v/>
      </c>
      <c r="E11" s="46" t="n">
        <v>0.5</v>
      </c>
      <c r="F11" s="45" t="n">
        <v>1</v>
      </c>
      <c r="G11" s="47">
        <f>E11*F11</f>
        <v/>
      </c>
      <c r="H11" s="61" t="n">
        <v>7</v>
      </c>
      <c r="I11" s="254">
        <f>D11*G11</f>
        <v/>
      </c>
      <c r="J11" s="50" t="n">
        <v>144</v>
      </c>
      <c r="K11" s="51">
        <f>I11*J11</f>
        <v/>
      </c>
      <c r="L11" s="51" t="n"/>
      <c r="M11" s="255" t="n">
        <v>43230</v>
      </c>
      <c r="N11" s="82">
        <f>6-COUNTIF(O11:T11,"х")</f>
        <v/>
      </c>
      <c r="O11" s="137" t="n">
        <v>1</v>
      </c>
      <c r="P11" s="137" t="n">
        <v>1</v>
      </c>
      <c r="Q11" s="137" t="n">
        <v>1</v>
      </c>
      <c r="R11" s="137" t="n">
        <v>1</v>
      </c>
      <c r="S11" s="137" t="n">
        <v>1</v>
      </c>
      <c r="T11" s="137" t="n">
        <v>1</v>
      </c>
      <c r="U11" s="87">
        <f>COUNTIF(O11:T11, "=1")</f>
        <v/>
      </c>
      <c r="V11" s="88">
        <f>U11/N11</f>
        <v/>
      </c>
      <c r="W11" s="125" t="n"/>
    </row>
    <row customHeight="1" ht="15" r="12" s="24" spans="1:23">
      <c r="A12" s="142" t="n">
        <v>11</v>
      </c>
      <c r="B12" s="142" t="s">
        <v>1</v>
      </c>
      <c r="C12" s="142" t="s">
        <v>226</v>
      </c>
      <c r="D12" s="45">
        <f>NETWORKDAYS(Итого!$C$2,Отчёт!$C$2,Итого!$C$3)</f>
        <v/>
      </c>
      <c r="E12" s="46" t="n">
        <v>0.5</v>
      </c>
      <c r="F12" s="45" t="n">
        <v>1</v>
      </c>
      <c r="G12" s="47">
        <f>E12*F12</f>
        <v/>
      </c>
      <c r="H12" s="61" t="n">
        <v>7</v>
      </c>
      <c r="I12" s="254">
        <f>D12*G12</f>
        <v/>
      </c>
      <c r="J12" s="50" t="n">
        <v>144</v>
      </c>
      <c r="K12" s="51">
        <f>I12*J12</f>
        <v/>
      </c>
      <c r="L12" s="51" t="n"/>
      <c r="M12" s="255" t="n">
        <v>43231</v>
      </c>
      <c r="N12" s="82">
        <f>6-COUNTIF(O12:T12,"х")</f>
        <v/>
      </c>
      <c r="O12" s="137" t="n">
        <v>1</v>
      </c>
      <c r="P12" s="137" t="n">
        <v>1</v>
      </c>
      <c r="Q12" s="137" t="n">
        <v>1</v>
      </c>
      <c r="R12" s="137" t="n">
        <v>0</v>
      </c>
      <c r="S12" s="137" t="n">
        <v>1</v>
      </c>
      <c r="T12" s="137" t="n">
        <v>0</v>
      </c>
      <c r="U12" s="87">
        <f>COUNTIF(O12:T12, "=1")</f>
        <v/>
      </c>
      <c r="V12" s="88">
        <f>U12/N12</f>
        <v/>
      </c>
      <c r="W12" s="135" t="s">
        <v>174</v>
      </c>
    </row>
    <row customHeight="1" ht="15" r="13" s="24" spans="1:23">
      <c r="A13" s="142" t="n">
        <v>12</v>
      </c>
      <c r="B13" s="142" t="s">
        <v>1</v>
      </c>
      <c r="C13" s="142" t="s">
        <v>227</v>
      </c>
      <c r="D13" s="45">
        <f>NETWORKDAYS(Итого!$C$2,Отчёт!$C$2,Итого!$C$3)</f>
        <v/>
      </c>
      <c r="E13" s="46" t="n">
        <v>0.5</v>
      </c>
      <c r="F13" s="45" t="n">
        <v>1</v>
      </c>
      <c r="G13" s="47">
        <f>E13*F13</f>
        <v/>
      </c>
      <c r="H13" s="61" t="n">
        <v>7</v>
      </c>
      <c r="I13" s="254">
        <f>D13*G13</f>
        <v/>
      </c>
      <c r="J13" s="50" t="n">
        <v>144</v>
      </c>
      <c r="K13" s="51">
        <f>I13*J13</f>
        <v/>
      </c>
      <c r="L13" s="51" t="n"/>
      <c r="M13" s="255" t="n">
        <v>43231</v>
      </c>
      <c r="N13" s="82">
        <f>6-COUNTIF(O13:T13,"х")</f>
        <v/>
      </c>
      <c r="O13" s="137" t="n">
        <v>1</v>
      </c>
      <c r="P13" s="137" t="n">
        <v>1</v>
      </c>
      <c r="Q13" s="137" t="n">
        <v>1</v>
      </c>
      <c r="R13" s="137" t="n">
        <v>1</v>
      </c>
      <c r="S13" s="137" t="n">
        <v>1</v>
      </c>
      <c r="T13" s="137" t="n">
        <v>1</v>
      </c>
      <c r="U13" s="87">
        <f>COUNTIF(O13:T13, "=1")</f>
        <v/>
      </c>
      <c r="V13" s="88">
        <f>U13/N13</f>
        <v/>
      </c>
      <c r="W13" s="136" t="n"/>
    </row>
    <row customHeight="1" ht="15" r="14" s="24" spans="1:23">
      <c r="A14" s="142" t="n">
        <v>13</v>
      </c>
      <c r="B14" s="142" t="s">
        <v>1</v>
      </c>
      <c r="C14" s="142" t="s">
        <v>228</v>
      </c>
      <c r="D14" s="45">
        <f>NETWORKDAYS(Итого!$C$2,Отчёт!$C$2,Итого!$C$3)</f>
        <v/>
      </c>
      <c r="E14" s="46" t="n">
        <v>0.5</v>
      </c>
      <c r="F14" s="45" t="n">
        <v>1</v>
      </c>
      <c r="G14" s="47">
        <f>E14*F14</f>
        <v/>
      </c>
      <c r="H14" s="61" t="n">
        <v>7</v>
      </c>
      <c r="I14" s="254">
        <f>D14*G14</f>
        <v/>
      </c>
      <c r="J14" s="50" t="n">
        <v>144</v>
      </c>
      <c r="K14" s="51">
        <f>I14*J14</f>
        <v/>
      </c>
      <c r="L14" s="51" t="n"/>
      <c r="M14" s="255" t="n">
        <v>43234</v>
      </c>
      <c r="N14" s="82">
        <f>6-COUNTIF(O14:T14,"х")</f>
        <v/>
      </c>
      <c r="O14" s="137" t="n">
        <v>1</v>
      </c>
      <c r="P14" s="137" t="n">
        <v>1</v>
      </c>
      <c r="Q14" s="137" t="n">
        <v>1</v>
      </c>
      <c r="R14" s="137" t="n">
        <v>1</v>
      </c>
      <c r="S14" s="137" t="n">
        <v>1</v>
      </c>
      <c r="T14" s="137" t="n">
        <v>1</v>
      </c>
      <c r="U14" s="87">
        <f>COUNTIF(O14:T14, "=1")</f>
        <v/>
      </c>
      <c r="V14" s="88">
        <f>U14/N14</f>
        <v/>
      </c>
      <c r="W14" s="136" t="n"/>
    </row>
    <row customHeight="1" ht="15" r="15" s="24" spans="1:23">
      <c r="A15" s="142" t="n">
        <v>14</v>
      </c>
      <c r="B15" s="142" t="s">
        <v>1</v>
      </c>
      <c r="C15" s="142" t="s">
        <v>229</v>
      </c>
      <c r="D15" s="45" t="n">
        <v>6</v>
      </c>
      <c r="E15" s="46" t="n">
        <v>0.5</v>
      </c>
      <c r="F15" s="45" t="n">
        <v>1</v>
      </c>
      <c r="G15" s="47">
        <f>E15*F15</f>
        <v/>
      </c>
      <c r="H15" s="61" t="n">
        <v>7</v>
      </c>
      <c r="I15" s="254">
        <f>D15*G15</f>
        <v/>
      </c>
      <c r="J15" s="50" t="n">
        <v>144</v>
      </c>
      <c r="K15" s="51">
        <f>I15*J15</f>
        <v/>
      </c>
      <c r="L15" s="51" t="n"/>
      <c r="M15" s="255" t="n">
        <v>43171</v>
      </c>
      <c r="N15" s="82">
        <f>6-COUNTIF(O15:T15,"х")</f>
        <v/>
      </c>
      <c r="O15" s="137" t="n">
        <v>0</v>
      </c>
      <c r="P15" s="137" t="n">
        <v>0</v>
      </c>
      <c r="Q15" s="137" t="n">
        <v>0</v>
      </c>
      <c r="R15" s="137" t="n">
        <v>0</v>
      </c>
      <c r="S15" s="137" t="n">
        <v>0</v>
      </c>
      <c r="T15" s="137" t="n">
        <v>0</v>
      </c>
      <c r="U15" s="87">
        <f>COUNTIF(O15:T15, "=1")</f>
        <v/>
      </c>
      <c r="V15" s="88">
        <f>U15/N15</f>
        <v/>
      </c>
      <c r="W15" s="229" t="s">
        <v>67</v>
      </c>
    </row>
    <row customHeight="1" ht="15" r="16" s="24" spans="1:23">
      <c r="A16" s="142" t="n">
        <v>15</v>
      </c>
      <c r="B16" s="142" t="s">
        <v>1</v>
      </c>
      <c r="C16" s="142" t="s">
        <v>230</v>
      </c>
      <c r="D16" s="45">
        <f>NETWORKDAYS(Итого!$C$2,Отчёт!$C$2,Итого!$C$3)</f>
        <v/>
      </c>
      <c r="E16" s="46" t="n">
        <v>0.5</v>
      </c>
      <c r="F16" s="45" t="n">
        <v>1</v>
      </c>
      <c r="G16" s="47">
        <f>E16*F16</f>
        <v/>
      </c>
      <c r="H16" s="61" t="n">
        <v>7</v>
      </c>
      <c r="I16" s="254">
        <f>D16*G16</f>
        <v/>
      </c>
      <c r="J16" s="50" t="n">
        <v>144</v>
      </c>
      <c r="K16" s="51">
        <f>I16*J16</f>
        <v/>
      </c>
      <c r="L16" s="51" t="n"/>
      <c r="M16" s="255" t="n">
        <v>43231</v>
      </c>
      <c r="N16" s="82">
        <f>6-COUNTIF(O16:T16,"х")</f>
        <v/>
      </c>
      <c r="O16" s="137" t="n">
        <v>1</v>
      </c>
      <c r="P16" s="137" t="n">
        <v>1</v>
      </c>
      <c r="Q16" s="137" t="n">
        <v>1</v>
      </c>
      <c r="R16" s="137" t="n">
        <v>1</v>
      </c>
      <c r="S16" s="137" t="n">
        <v>1</v>
      </c>
      <c r="T16" s="137" t="n">
        <v>1</v>
      </c>
      <c r="U16" s="83">
        <f>COUNTIF(O16:T16, "=1")</f>
        <v/>
      </c>
      <c r="V16" s="84">
        <f>U16/N16</f>
        <v/>
      </c>
      <c r="W16" s="136" t="n"/>
    </row>
    <row customHeight="1" ht="15" r="17" s="24" spans="1:23">
      <c r="A17" s="142" t="n">
        <v>16</v>
      </c>
      <c r="B17" s="142" t="s">
        <v>1</v>
      </c>
      <c r="C17" s="142" t="s">
        <v>231</v>
      </c>
      <c r="D17" s="45">
        <f>NETWORKDAYS(Итого!$C$2,Отчёт!$C$2,Итого!$C$3)</f>
        <v/>
      </c>
      <c r="E17" s="46" t="n">
        <v>0.5</v>
      </c>
      <c r="F17" s="45" t="n">
        <v>1</v>
      </c>
      <c r="G17" s="47">
        <f>E17*F17</f>
        <v/>
      </c>
      <c r="H17" s="61" t="n">
        <v>7</v>
      </c>
      <c r="I17" s="254">
        <f>D17*G17</f>
        <v/>
      </c>
      <c r="J17" s="50" t="n">
        <v>144</v>
      </c>
      <c r="K17" s="51">
        <f>I17*J17</f>
        <v/>
      </c>
      <c r="L17" s="51" t="n"/>
      <c r="M17" s="255" t="n">
        <v>43231</v>
      </c>
      <c r="N17" s="82">
        <f>6-COUNTIF(O17:T17,"х")</f>
        <v/>
      </c>
      <c r="O17" s="137" t="n">
        <v>1</v>
      </c>
      <c r="P17" s="137" t="n">
        <v>1</v>
      </c>
      <c r="Q17" s="137" t="n">
        <v>1</v>
      </c>
      <c r="R17" s="137" t="n">
        <v>1</v>
      </c>
      <c r="S17" s="137" t="n">
        <v>1</v>
      </c>
      <c r="T17" s="137" t="n">
        <v>1</v>
      </c>
      <c r="U17" s="87">
        <f>COUNTIF(O17:T17, "=1")</f>
        <v/>
      </c>
      <c r="V17" s="88">
        <f>U17/N17</f>
        <v/>
      </c>
      <c r="W17" s="136" t="n"/>
    </row>
    <row customHeight="1" ht="15" r="18" s="24" spans="1:23">
      <c r="A18" s="142" t="n">
        <v>17</v>
      </c>
      <c r="B18" s="142" t="s">
        <v>232</v>
      </c>
      <c r="C18" s="142" t="s">
        <v>233</v>
      </c>
      <c r="D18" s="45">
        <f>NETWORKDAYS(Итого!$C$2,Отчёт!$C$2,Итого!$C$3)</f>
        <v/>
      </c>
      <c r="E18" s="46" t="n">
        <v>0.5</v>
      </c>
      <c r="F18" s="45" t="n">
        <v>1</v>
      </c>
      <c r="G18" s="47">
        <f>E18*F18</f>
        <v/>
      </c>
      <c r="H18" s="61" t="n">
        <v>7</v>
      </c>
      <c r="I18" s="254">
        <f>D18*G18</f>
        <v/>
      </c>
      <c r="J18" s="50" t="n">
        <v>144</v>
      </c>
      <c r="K18" s="51">
        <f>I18*J18</f>
        <v/>
      </c>
      <c r="L18" s="51" t="n"/>
      <c r="M18" s="255" t="n">
        <v>43231</v>
      </c>
      <c r="N18" s="82">
        <f>6-COUNTIF(O18:T18,"х")</f>
        <v/>
      </c>
      <c r="O18" s="137" t="n">
        <v>1</v>
      </c>
      <c r="P18" s="137" t="n">
        <v>1</v>
      </c>
      <c r="Q18" s="137" t="n">
        <v>1</v>
      </c>
      <c r="R18" s="137" t="n">
        <v>1</v>
      </c>
      <c r="S18" s="137" t="n">
        <v>1</v>
      </c>
      <c r="T18" s="137" t="n">
        <v>1</v>
      </c>
      <c r="U18" s="87">
        <f>COUNTIF(O18:T18, "=1")</f>
        <v/>
      </c>
      <c r="V18" s="88">
        <f>U18/N18</f>
        <v/>
      </c>
      <c r="W18" s="125" t="n"/>
    </row>
    <row customHeight="1" ht="15" r="19" s="24" spans="1:23">
      <c r="A19" s="142" t="n">
        <v>18</v>
      </c>
      <c r="B19" s="142" t="s">
        <v>1</v>
      </c>
      <c r="C19" s="142" t="s">
        <v>234</v>
      </c>
      <c r="D19" s="45">
        <f>NETWORKDAYS(Итого!$C$2,Отчёт!$C$2,Итого!$C$3)</f>
        <v/>
      </c>
      <c r="E19" s="46" t="n">
        <v>0.5</v>
      </c>
      <c r="F19" s="45" t="n">
        <v>1</v>
      </c>
      <c r="G19" s="47">
        <f>E19*F19</f>
        <v/>
      </c>
      <c r="H19" s="61" t="n">
        <v>7</v>
      </c>
      <c r="I19" s="254">
        <f>D19*G19</f>
        <v/>
      </c>
      <c r="J19" s="50" t="n">
        <v>144</v>
      </c>
      <c r="K19" s="51">
        <f>I19*J19</f>
        <v/>
      </c>
      <c r="L19" s="51" t="n"/>
      <c r="M19" s="255" t="n">
        <v>43231</v>
      </c>
      <c r="N19" s="82">
        <f>6-COUNTIF(O19:T19,"х")</f>
        <v/>
      </c>
      <c r="O19" s="137" t="n">
        <v>1</v>
      </c>
      <c r="P19" s="137" t="n">
        <v>1</v>
      </c>
      <c r="Q19" s="137" t="n">
        <v>1</v>
      </c>
      <c r="R19" s="137" t="n">
        <v>1</v>
      </c>
      <c r="S19" s="137" t="n">
        <v>1</v>
      </c>
      <c r="T19" s="137" t="n">
        <v>1</v>
      </c>
      <c r="U19" s="87">
        <f>COUNTIF(O19:T19, "=1")</f>
        <v/>
      </c>
      <c r="V19" s="88">
        <f>U19/N19</f>
        <v/>
      </c>
      <c r="W19" s="136" t="s">
        <v>235</v>
      </c>
    </row>
    <row customHeight="1" ht="15" r="20" s="24" spans="1:23">
      <c r="A20" s="142" t="n">
        <v>19</v>
      </c>
      <c r="B20" s="142" t="s">
        <v>1</v>
      </c>
      <c r="C20" s="142" t="s">
        <v>236</v>
      </c>
      <c r="D20" s="45">
        <f>NETWORKDAYS(Итого!$C$2,Отчёт!$C$2,Итого!$C$3)</f>
        <v/>
      </c>
      <c r="E20" s="46" t="n">
        <v>0.5</v>
      </c>
      <c r="F20" s="45" t="n">
        <v>1</v>
      </c>
      <c r="G20" s="47">
        <f>E20*F20</f>
        <v/>
      </c>
      <c r="H20" s="61" t="n">
        <v>7</v>
      </c>
      <c r="I20" s="254">
        <f>D20*G20</f>
        <v/>
      </c>
      <c r="J20" s="50" t="n">
        <v>144</v>
      </c>
      <c r="K20" s="51">
        <f>I20*J20</f>
        <v/>
      </c>
      <c r="L20" s="51" t="n"/>
      <c r="M20" s="255" t="n">
        <v>43230</v>
      </c>
      <c r="N20" s="82">
        <f>6-COUNTIF(O20:T20,"х")</f>
        <v/>
      </c>
      <c r="O20" s="137" t="n">
        <v>1</v>
      </c>
      <c r="P20" s="137" t="n">
        <v>1</v>
      </c>
      <c r="Q20" s="137" t="n">
        <v>0</v>
      </c>
      <c r="R20" s="137" t="n">
        <v>1</v>
      </c>
      <c r="S20" s="137" t="s">
        <v>56</v>
      </c>
      <c r="T20" s="137" t="s">
        <v>56</v>
      </c>
      <c r="U20" s="87">
        <f>COUNTIF(O20:T20, "=1")</f>
        <v/>
      </c>
      <c r="V20" s="88">
        <f>U20/N20</f>
        <v/>
      </c>
      <c r="W20" s="135" t="s">
        <v>176</v>
      </c>
    </row>
    <row customHeight="1" ht="15" r="21" s="24" spans="1:23">
      <c r="A21" s="142" t="n">
        <v>20</v>
      </c>
      <c r="B21" s="142" t="s">
        <v>1</v>
      </c>
      <c r="C21" s="142" t="s">
        <v>237</v>
      </c>
      <c r="D21" s="45">
        <f>NETWORKDAYS(Итого!$C$2,Отчёт!$C$2,Итого!$C$3)</f>
        <v/>
      </c>
      <c r="E21" s="46" t="n">
        <v>0.5</v>
      </c>
      <c r="F21" s="45" t="n">
        <v>1</v>
      </c>
      <c r="G21" s="47">
        <f>E21*F21</f>
        <v/>
      </c>
      <c r="H21" s="61" t="n">
        <v>7</v>
      </c>
      <c r="I21" s="254">
        <f>D21*G21</f>
        <v/>
      </c>
      <c r="J21" s="50" t="n">
        <v>144</v>
      </c>
      <c r="K21" s="51">
        <f>I21*J21</f>
        <v/>
      </c>
      <c r="L21" s="51" t="n"/>
      <c r="M21" s="255" t="n">
        <v>43231</v>
      </c>
      <c r="N21" s="82">
        <f>6-COUNTIF(O21:T21,"х")</f>
        <v/>
      </c>
      <c r="O21" s="137" t="n">
        <v>1</v>
      </c>
      <c r="P21" s="137" t="n">
        <v>1</v>
      </c>
      <c r="Q21" s="137" t="n">
        <v>1</v>
      </c>
      <c r="R21" s="137" t="n">
        <v>1</v>
      </c>
      <c r="S21" s="137" t="n">
        <v>1</v>
      </c>
      <c r="T21" s="137" t="n">
        <v>0</v>
      </c>
      <c r="U21" s="87">
        <f>COUNTIF(O21:T21, "=1")</f>
        <v/>
      </c>
      <c r="V21" s="88">
        <f>U21/N21</f>
        <v/>
      </c>
      <c r="W21" s="136" t="s">
        <v>238</v>
      </c>
    </row>
    <row customHeight="1" ht="15" r="22" s="24" spans="1:23">
      <c r="A22" s="142" t="n">
        <v>21</v>
      </c>
      <c r="B22" s="142" t="s">
        <v>1</v>
      </c>
      <c r="C22" s="142" t="s">
        <v>239</v>
      </c>
      <c r="D22" s="45">
        <f>NETWORKDAYS(Итого!$C$2,Отчёт!$C$2,Итого!$C$3)</f>
        <v/>
      </c>
      <c r="E22" s="46" t="n">
        <v>0.5</v>
      </c>
      <c r="F22" s="45" t="n">
        <v>1</v>
      </c>
      <c r="G22" s="47">
        <f>E22*F22</f>
        <v/>
      </c>
      <c r="H22" s="61" t="n">
        <v>7</v>
      </c>
      <c r="I22" s="254">
        <f>D22*G22</f>
        <v/>
      </c>
      <c r="J22" s="50" t="n">
        <v>144</v>
      </c>
      <c r="K22" s="51">
        <f>I22*J22</f>
        <v/>
      </c>
      <c r="L22" s="51" t="n"/>
      <c r="M22" s="255" t="n">
        <v>43231</v>
      </c>
      <c r="N22" s="82">
        <f>6-COUNTIF(O22:T22,"х")</f>
        <v/>
      </c>
      <c r="O22" s="137" t="n">
        <v>1</v>
      </c>
      <c r="P22" s="137" t="n">
        <v>1</v>
      </c>
      <c r="Q22" s="137" t="n">
        <v>1</v>
      </c>
      <c r="R22" s="137" t="n">
        <v>1</v>
      </c>
      <c r="S22" s="137" t="n">
        <v>1</v>
      </c>
      <c r="T22" s="137" t="n">
        <v>1</v>
      </c>
      <c r="U22" s="87">
        <f>COUNTIF(O22:T22, "=1")</f>
        <v/>
      </c>
      <c r="V22" s="88">
        <f>U22/N22</f>
        <v/>
      </c>
      <c r="W22" s="135" t="n"/>
    </row>
    <row customHeight="1" ht="15" r="23" s="24" spans="1:23">
      <c r="A23" s="142" t="n">
        <v>22</v>
      </c>
      <c r="B23" s="142" t="s">
        <v>1</v>
      </c>
      <c r="C23" s="142" t="s">
        <v>240</v>
      </c>
      <c r="D23" s="45">
        <f>NETWORKDAYS(Итого!$C$2,Отчёт!$C$2,Итого!$C$3)</f>
        <v/>
      </c>
      <c r="E23" s="46" t="n">
        <v>0.5</v>
      </c>
      <c r="F23" s="45" t="n">
        <v>1</v>
      </c>
      <c r="G23" s="47">
        <f>E23*F23</f>
        <v/>
      </c>
      <c r="H23" s="61" t="n">
        <v>7</v>
      </c>
      <c r="I23" s="254">
        <f>D23*G23</f>
        <v/>
      </c>
      <c r="J23" s="50" t="n">
        <v>144</v>
      </c>
      <c r="K23" s="51">
        <f>I23*J23</f>
        <v/>
      </c>
      <c r="L23" s="51" t="n"/>
      <c r="M23" s="255" t="n">
        <v>43231</v>
      </c>
      <c r="N23" s="82">
        <f>6-COUNTIF(O23:T23,"х")</f>
        <v/>
      </c>
      <c r="O23" s="137" t="n">
        <v>1</v>
      </c>
      <c r="P23" s="137" t="n">
        <v>1</v>
      </c>
      <c r="Q23" s="137" t="n">
        <v>1</v>
      </c>
      <c r="R23" s="137" t="n">
        <v>1</v>
      </c>
      <c r="S23" s="137" t="n">
        <v>1</v>
      </c>
      <c r="T23" s="137" t="n">
        <v>1</v>
      </c>
      <c r="U23" s="87">
        <f>COUNTIF(O23:T23, "=1")</f>
        <v/>
      </c>
      <c r="V23" s="88">
        <f>U23/N23</f>
        <v/>
      </c>
      <c r="W23" s="135" t="n"/>
    </row>
    <row customHeight="1" ht="15" r="24" s="24" spans="1:23">
      <c r="A24" s="142" t="n">
        <v>23</v>
      </c>
      <c r="B24" s="142" t="s">
        <v>1</v>
      </c>
      <c r="C24" s="142" t="s">
        <v>241</v>
      </c>
      <c r="D24" s="45">
        <f>NETWORKDAYS(Итого!$C$2,Отчёт!$C$2,Итого!$C$3)</f>
        <v/>
      </c>
      <c r="E24" s="46" t="n">
        <v>0.5</v>
      </c>
      <c r="F24" s="45" t="n">
        <v>1</v>
      </c>
      <c r="G24" s="47">
        <f>E24*F24</f>
        <v/>
      </c>
      <c r="H24" s="61" t="n">
        <v>7</v>
      </c>
      <c r="I24" s="254">
        <f>D24*G24</f>
        <v/>
      </c>
      <c r="J24" s="50" t="n">
        <v>144</v>
      </c>
      <c r="K24" s="51">
        <f>I24*J24</f>
        <v/>
      </c>
      <c r="L24" s="51" t="n"/>
      <c r="M24" s="255" t="n">
        <v>43234</v>
      </c>
      <c r="N24" s="82">
        <f>6-COUNTIF(O24:T24,"х")</f>
        <v/>
      </c>
      <c r="O24" s="137" t="n">
        <v>1</v>
      </c>
      <c r="P24" s="137" t="n">
        <v>1</v>
      </c>
      <c r="Q24" s="137" t="n">
        <v>1</v>
      </c>
      <c r="R24" s="137" t="n">
        <v>1</v>
      </c>
      <c r="S24" s="137" t="n">
        <v>1</v>
      </c>
      <c r="T24" s="137" t="n">
        <v>1</v>
      </c>
      <c r="U24" s="87">
        <f>COUNTIF(O24:T24, "=1")</f>
        <v/>
      </c>
      <c r="V24" s="88">
        <f>U24/N24</f>
        <v/>
      </c>
      <c r="W24" s="135" t="s">
        <v>242</v>
      </c>
    </row>
    <row customHeight="1" ht="15" r="25" s="24" spans="1:23">
      <c r="A25" s="142" t="n">
        <v>24</v>
      </c>
      <c r="B25" s="142" t="s">
        <v>1</v>
      </c>
      <c r="C25" s="142" t="s">
        <v>243</v>
      </c>
      <c r="D25" s="45">
        <f>NETWORKDAYS(Итого!$C$2,Отчёт!$C$2,Итого!$C$3)</f>
        <v/>
      </c>
      <c r="E25" s="46" t="n">
        <v>0.5</v>
      </c>
      <c r="F25" s="45" t="n">
        <v>1</v>
      </c>
      <c r="G25" s="47">
        <f>E25*F25</f>
        <v/>
      </c>
      <c r="H25" s="61" t="n">
        <v>7</v>
      </c>
      <c r="I25" s="254">
        <f>D25*G25</f>
        <v/>
      </c>
      <c r="J25" s="50" t="n">
        <v>144</v>
      </c>
      <c r="K25" s="51">
        <f>I25*J25</f>
        <v/>
      </c>
      <c r="L25" s="51" t="n"/>
      <c r="M25" s="255" t="n">
        <v>43234</v>
      </c>
      <c r="N25" s="82">
        <f>6-COUNTIF(O25:T25,"х")</f>
        <v/>
      </c>
      <c r="O25" s="137" t="n">
        <v>1</v>
      </c>
      <c r="P25" s="137" t="n">
        <v>1</v>
      </c>
      <c r="Q25" s="137" t="n">
        <v>1</v>
      </c>
      <c r="R25" s="137" t="n">
        <v>1</v>
      </c>
      <c r="S25" s="137" t="n">
        <v>1</v>
      </c>
      <c r="T25" s="137" t="n">
        <v>0</v>
      </c>
      <c r="U25" s="87">
        <f>COUNTIF(O25:T25, "=1")</f>
        <v/>
      </c>
      <c r="V25" s="88">
        <f>U25/N25</f>
        <v/>
      </c>
      <c r="W25" s="135" t="s">
        <v>170</v>
      </c>
    </row>
    <row customHeight="1" ht="15" r="26" s="24" spans="1:23">
      <c r="A26" s="142" t="n">
        <v>25</v>
      </c>
      <c r="B26" s="142" t="s">
        <v>1</v>
      </c>
      <c r="C26" s="142" t="s">
        <v>244</v>
      </c>
      <c r="D26" s="45">
        <f>NETWORKDAYS(Итого!$C$2,Отчёт!$C$2,Итого!$C$3)</f>
        <v/>
      </c>
      <c r="E26" s="46" t="n">
        <v>0.5</v>
      </c>
      <c r="F26" s="45" t="n">
        <v>1</v>
      </c>
      <c r="G26" s="47">
        <f>E26*F26</f>
        <v/>
      </c>
      <c r="H26" s="61" t="n">
        <v>7</v>
      </c>
      <c r="I26" s="254">
        <f>D26*G26</f>
        <v/>
      </c>
      <c r="J26" s="50" t="n">
        <v>144</v>
      </c>
      <c r="K26" s="51">
        <f>I26*J26</f>
        <v/>
      </c>
      <c r="L26" s="51" t="n"/>
      <c r="M26" s="255" t="n">
        <v>43234</v>
      </c>
      <c r="N26" s="82">
        <f>6-COUNTIF(O26:T26,"х")</f>
        <v/>
      </c>
      <c r="O26" s="137" t="n">
        <v>1</v>
      </c>
      <c r="P26" s="137" t="n">
        <v>1</v>
      </c>
      <c r="Q26" s="137" t="n">
        <v>1</v>
      </c>
      <c r="R26" s="137" t="n">
        <v>1</v>
      </c>
      <c r="S26" s="137" t="n">
        <v>1</v>
      </c>
      <c r="T26" s="137" t="s">
        <v>56</v>
      </c>
      <c r="U26" s="87">
        <f>COUNTIF(O26:T26, "=1")</f>
        <v/>
      </c>
      <c r="V26" s="88">
        <f>U26/N26</f>
        <v/>
      </c>
      <c r="W26" s="136" t="n"/>
    </row>
    <row customHeight="1" ht="15" r="27" s="24" spans="1:23">
      <c r="A27" s="142" t="n">
        <v>26</v>
      </c>
      <c r="B27" s="142" t="s">
        <v>1</v>
      </c>
      <c r="C27" s="142" t="s">
        <v>245</v>
      </c>
      <c r="D27" s="45">
        <f>NETWORKDAYS(Итого!$C$2,Отчёт!$C$2,Итого!$C$3)</f>
        <v/>
      </c>
      <c r="E27" s="46" t="n">
        <v>0.5</v>
      </c>
      <c r="F27" s="45" t="n">
        <v>1</v>
      </c>
      <c r="G27" s="47">
        <f>E27*F27</f>
        <v/>
      </c>
      <c r="H27" s="61" t="n">
        <v>7</v>
      </c>
      <c r="I27" s="254">
        <f>D27*G27</f>
        <v/>
      </c>
      <c r="J27" s="50" t="n">
        <v>144</v>
      </c>
      <c r="K27" s="51">
        <f>I27*J27</f>
        <v/>
      </c>
      <c r="L27" s="51" t="n"/>
      <c r="M27" s="255" t="n">
        <v>43230</v>
      </c>
      <c r="N27" s="82">
        <f>6-COUNTIF(O27:T27,"х")</f>
        <v/>
      </c>
      <c r="O27" s="137" t="n">
        <v>1</v>
      </c>
      <c r="P27" s="137" t="n">
        <v>1</v>
      </c>
      <c r="Q27" s="137" t="n">
        <v>1</v>
      </c>
      <c r="R27" s="137" t="n">
        <v>1</v>
      </c>
      <c r="S27" s="137" t="n">
        <v>1</v>
      </c>
      <c r="T27" s="137" t="n">
        <v>1</v>
      </c>
      <c r="U27" s="83">
        <f>COUNTIF(O27:T27, "=1")</f>
        <v/>
      </c>
      <c r="V27" s="84">
        <f>U27/N27</f>
        <v/>
      </c>
      <c r="W27" s="136" t="n"/>
    </row>
    <row customHeight="1" ht="12.75" r="28" s="24" spans="1:23">
      <c r="A28" s="142" t="n">
        <v>27</v>
      </c>
      <c r="B28" s="142" t="s">
        <v>1</v>
      </c>
      <c r="C28" s="142" t="s">
        <v>246</v>
      </c>
      <c r="D28" s="45">
        <f>NETWORKDAYS(Итого!$C$2,Отчёт!$C$2,Итого!$C$3)</f>
        <v/>
      </c>
      <c r="E28" s="46" t="n">
        <v>0.5</v>
      </c>
      <c r="F28" s="45" t="n">
        <v>1</v>
      </c>
      <c r="G28" s="47">
        <f>E28*F28</f>
        <v/>
      </c>
      <c r="H28" s="61" t="n">
        <v>7</v>
      </c>
      <c r="I28" s="254">
        <f>D28*G28</f>
        <v/>
      </c>
      <c r="J28" s="50" t="n">
        <v>144</v>
      </c>
      <c r="K28" s="51">
        <f>I28*J28</f>
        <v/>
      </c>
      <c r="L28" s="51" t="n"/>
      <c r="M28" s="255" t="n">
        <v>43231</v>
      </c>
      <c r="N28" s="82">
        <f>6-COUNTIF(O28:T28,"х")</f>
        <v/>
      </c>
      <c r="O28" s="137" t="n">
        <v>1</v>
      </c>
      <c r="P28" s="137" t="n">
        <v>1</v>
      </c>
      <c r="Q28" s="137" t="n">
        <v>1</v>
      </c>
      <c r="R28" s="137" t="n">
        <v>1</v>
      </c>
      <c r="S28" s="137" t="n">
        <v>1</v>
      </c>
      <c r="T28" s="137" t="n">
        <v>1</v>
      </c>
      <c r="U28" s="83">
        <f>COUNTIF(O28:T28, "=1")</f>
        <v/>
      </c>
      <c r="V28" s="84">
        <f>U28/N28</f>
        <v/>
      </c>
      <c r="W28" s="136" t="n"/>
    </row>
    <row customHeight="1" ht="12.75" r="29" s="24" spans="1:23">
      <c r="A29" s="142" t="n">
        <v>28</v>
      </c>
      <c r="B29" s="142" t="s">
        <v>1</v>
      </c>
      <c r="C29" s="142" t="s">
        <v>247</v>
      </c>
      <c r="D29" s="45">
        <f>NETWORKDAYS(Итого!$C$2,Отчёт!$C$2,Итого!$C$3)</f>
        <v/>
      </c>
      <c r="E29" s="46" t="n">
        <v>0.5</v>
      </c>
      <c r="F29" s="45" t="n">
        <v>1</v>
      </c>
      <c r="G29" s="47">
        <f>E29*F29</f>
        <v/>
      </c>
      <c r="H29" s="61" t="n">
        <v>7</v>
      </c>
      <c r="I29" s="254">
        <f>D29*G29</f>
        <v/>
      </c>
      <c r="J29" s="50" t="n">
        <v>144</v>
      </c>
      <c r="K29" s="51">
        <f>I29*J29</f>
        <v/>
      </c>
      <c r="L29" s="51" t="n"/>
      <c r="M29" s="255" t="n">
        <v>43231</v>
      </c>
      <c r="N29" s="82">
        <f>6-COUNTIF(O29:T29,"х")</f>
        <v/>
      </c>
      <c r="O29" s="137" t="n">
        <v>1</v>
      </c>
      <c r="P29" s="137" t="n">
        <v>1</v>
      </c>
      <c r="Q29" s="137" t="n">
        <v>1</v>
      </c>
      <c r="R29" s="137" t="n">
        <v>1</v>
      </c>
      <c r="S29" s="137" t="n">
        <v>1</v>
      </c>
      <c r="T29" s="137" t="n">
        <v>0</v>
      </c>
      <c r="U29" s="87">
        <f>COUNTIF(O29:T29, "=1")</f>
        <v/>
      </c>
      <c r="V29" s="88">
        <f>U29/N29</f>
        <v/>
      </c>
      <c r="W29" s="135" t="s">
        <v>248</v>
      </c>
    </row>
    <row customHeight="1" ht="12.75" r="30" s="24" spans="1:23">
      <c r="A30" s="142" t="n">
        <v>29</v>
      </c>
      <c r="B30" s="142" t="s">
        <v>1</v>
      </c>
      <c r="C30" s="142" t="s">
        <v>249</v>
      </c>
      <c r="D30" s="45">
        <f>NETWORKDAYS(Итого!$C$2,Отчёт!$C$2,Итого!$C$3)</f>
        <v/>
      </c>
      <c r="E30" s="46" t="n">
        <v>0.5</v>
      </c>
      <c r="F30" s="45" t="n">
        <v>1</v>
      </c>
      <c r="G30" s="47">
        <f>E30*F30</f>
        <v/>
      </c>
      <c r="H30" s="61" t="n">
        <v>7</v>
      </c>
      <c r="I30" s="254">
        <f>D30*G30</f>
        <v/>
      </c>
      <c r="J30" s="50" t="n">
        <v>144</v>
      </c>
      <c r="K30" s="51">
        <f>I30*J30</f>
        <v/>
      </c>
      <c r="L30" s="51" t="n"/>
      <c r="M30" s="255" t="n">
        <v>43231</v>
      </c>
      <c r="N30" s="82">
        <f>6-COUNTIF(O30:T30,"х")</f>
        <v/>
      </c>
      <c r="O30" s="137" t="n">
        <v>1</v>
      </c>
      <c r="P30" s="137" t="n">
        <v>1</v>
      </c>
      <c r="Q30" s="137" t="n">
        <v>0</v>
      </c>
      <c r="R30" s="137" t="n">
        <v>1</v>
      </c>
      <c r="S30" s="137" t="n">
        <v>1</v>
      </c>
      <c r="T30" s="137" t="s">
        <v>56</v>
      </c>
      <c r="U30" s="83">
        <f>COUNTIF(O30:T30, "=1")</f>
        <v/>
      </c>
      <c r="V30" s="84">
        <f>U30/N30</f>
        <v/>
      </c>
      <c r="W30" s="136" t="s">
        <v>250</v>
      </c>
    </row>
    <row customHeight="1" ht="12.75" r="31" s="24" spans="1:23">
      <c r="A31" s="142" t="n">
        <v>30</v>
      </c>
      <c r="B31" s="142" t="s">
        <v>1</v>
      </c>
      <c r="C31" s="142" t="s">
        <v>251</v>
      </c>
      <c r="D31" s="45">
        <f>NETWORKDAYS(Итого!$C$2,Отчёт!$C$2,Итого!$C$3)</f>
        <v/>
      </c>
      <c r="E31" s="46" t="n">
        <v>0.5</v>
      </c>
      <c r="F31" s="45" t="n">
        <v>1</v>
      </c>
      <c r="G31" s="47">
        <f>E31*F31</f>
        <v/>
      </c>
      <c r="H31" s="61" t="n">
        <v>7</v>
      </c>
      <c r="I31" s="254">
        <f>D31*G31</f>
        <v/>
      </c>
      <c r="J31" s="50" t="n">
        <v>144</v>
      </c>
      <c r="K31" s="51">
        <f>I31*J31</f>
        <v/>
      </c>
      <c r="L31" s="51" t="n"/>
      <c r="M31" s="255" t="n">
        <v>43231</v>
      </c>
      <c r="N31" s="82">
        <f>6-COUNTIF(O31:T31,"х")</f>
        <v/>
      </c>
      <c r="O31" s="137" t="n">
        <v>1</v>
      </c>
      <c r="P31" s="137" t="n">
        <v>1</v>
      </c>
      <c r="Q31" s="137" t="n">
        <v>1</v>
      </c>
      <c r="R31" s="137" t="n">
        <v>1</v>
      </c>
      <c r="S31" s="137" t="n">
        <v>1</v>
      </c>
      <c r="T31" s="137" t="s">
        <v>56</v>
      </c>
      <c r="U31" s="83">
        <f>COUNTIF(O31:T31, "=1")</f>
        <v/>
      </c>
      <c r="V31" s="84">
        <f>U31/N31</f>
        <v/>
      </c>
      <c r="W31" s="135" t="n"/>
    </row>
    <row customHeight="1" ht="12.75" r="32" s="24" spans="1:23">
      <c r="A32" s="142" t="n">
        <v>31</v>
      </c>
      <c r="B32" s="142" t="s">
        <v>1</v>
      </c>
      <c r="C32" s="142" t="s">
        <v>252</v>
      </c>
      <c r="D32" s="45">
        <f>NETWORKDAYS(Итого!$C$2,Отчёт!$C$2,Итого!$C$3)</f>
        <v/>
      </c>
      <c r="E32" s="46" t="n">
        <v>0.5</v>
      </c>
      <c r="F32" s="45" t="n">
        <v>1</v>
      </c>
      <c r="G32" s="47">
        <f>E32*F32</f>
        <v/>
      </c>
      <c r="H32" s="61" t="n">
        <v>7</v>
      </c>
      <c r="I32" s="254">
        <f>D32*G32</f>
        <v/>
      </c>
      <c r="J32" s="50" t="n">
        <v>144</v>
      </c>
      <c r="K32" s="51">
        <f>I32*J32</f>
        <v/>
      </c>
      <c r="L32" s="51" t="n"/>
      <c r="M32" s="255" t="n">
        <v>43231</v>
      </c>
      <c r="N32" s="82">
        <f>6-COUNTIF(O32:T32,"х")</f>
        <v/>
      </c>
      <c r="O32" s="137" t="n">
        <v>1</v>
      </c>
      <c r="P32" s="137" t="n">
        <v>1</v>
      </c>
      <c r="Q32" s="137" t="n">
        <v>1</v>
      </c>
      <c r="R32" s="137" t="n">
        <v>1</v>
      </c>
      <c r="S32" s="137" t="n">
        <v>1</v>
      </c>
      <c r="T32" s="137" t="n">
        <v>1</v>
      </c>
      <c r="U32" s="87">
        <f>COUNTIF(O32:T32, "=1")</f>
        <v/>
      </c>
      <c r="V32" s="88">
        <f>U32/N32</f>
        <v/>
      </c>
      <c r="W32" s="136" t="s">
        <v>112</v>
      </c>
    </row>
    <row customHeight="1" ht="12.75" r="33" s="24" spans="1:23">
      <c r="A33" s="142" t="n">
        <v>32</v>
      </c>
      <c r="B33" s="142" t="s">
        <v>1</v>
      </c>
      <c r="C33" s="142" t="s">
        <v>253</v>
      </c>
      <c r="D33" s="45">
        <f>NETWORKDAYS(Итого!$C$2,Отчёт!$C$2,Итого!$C$3)</f>
        <v/>
      </c>
      <c r="E33" s="46" t="n">
        <v>0.5</v>
      </c>
      <c r="F33" s="45" t="n">
        <v>1</v>
      </c>
      <c r="G33" s="47">
        <f>E33*F33</f>
        <v/>
      </c>
      <c r="H33" s="61" t="n">
        <v>7</v>
      </c>
      <c r="I33" s="254">
        <f>D33*G33</f>
        <v/>
      </c>
      <c r="J33" s="50" t="n">
        <v>144</v>
      </c>
      <c r="K33" s="51">
        <f>I33*J33</f>
        <v/>
      </c>
      <c r="L33" s="51" t="n"/>
      <c r="M33" s="255" t="n">
        <v>43231</v>
      </c>
      <c r="N33" s="82">
        <f>6-COUNTIF(O33:T33,"х")</f>
        <v/>
      </c>
      <c r="O33" s="137" t="n">
        <v>1</v>
      </c>
      <c r="P33" s="137" t="n">
        <v>1</v>
      </c>
      <c r="Q33" s="137" t="n">
        <v>1</v>
      </c>
      <c r="R33" s="137" t="n">
        <v>1</v>
      </c>
      <c r="S33" s="137" t="n">
        <v>1</v>
      </c>
      <c r="T33" s="137" t="n">
        <v>1</v>
      </c>
      <c r="U33" s="87">
        <f>COUNTIF(O33:T33, "=1")</f>
        <v/>
      </c>
      <c r="V33" s="88">
        <f>U33/N33</f>
        <v/>
      </c>
      <c r="W33" s="135" t="n"/>
    </row>
    <row customHeight="1" ht="12.75" r="34" s="24" spans="1:23">
      <c r="A34" s="142" t="n">
        <v>33</v>
      </c>
      <c r="B34" s="142" t="s">
        <v>1</v>
      </c>
      <c r="C34" s="142" t="s">
        <v>254</v>
      </c>
      <c r="D34" s="45">
        <f>NETWORKDAYS(Итого!$C$2,Отчёт!$C$2,Итого!$C$3)</f>
        <v/>
      </c>
      <c r="E34" s="46" t="n">
        <v>0.5</v>
      </c>
      <c r="F34" s="45" t="n">
        <v>1</v>
      </c>
      <c r="G34" s="47">
        <f>E34*F34</f>
        <v/>
      </c>
      <c r="H34" s="61" t="n">
        <v>7</v>
      </c>
      <c r="I34" s="254">
        <f>D34*G34</f>
        <v/>
      </c>
      <c r="J34" s="50" t="n">
        <v>144</v>
      </c>
      <c r="K34" s="51">
        <f>I34*J34</f>
        <v/>
      </c>
      <c r="L34" s="51" t="n"/>
      <c r="M34" s="255" t="n">
        <v>43230</v>
      </c>
      <c r="N34" s="82">
        <f>6-COUNTIF(O34:T34,"х")</f>
        <v/>
      </c>
      <c r="O34" s="137" t="n">
        <v>1</v>
      </c>
      <c r="P34" s="137" t="n">
        <v>1</v>
      </c>
      <c r="Q34" s="137" t="n">
        <v>1</v>
      </c>
      <c r="R34" s="137" t="n">
        <v>1</v>
      </c>
      <c r="S34" s="137" t="n">
        <v>1</v>
      </c>
      <c r="T34" s="137" t="s">
        <v>56</v>
      </c>
      <c r="U34" s="83">
        <f>COUNTIF(O34:T34, "=1")</f>
        <v/>
      </c>
      <c r="V34" s="84">
        <f>U34/N34</f>
        <v/>
      </c>
      <c r="W34" s="135" t="n"/>
    </row>
    <row customHeight="1" ht="12.75" r="35" s="24" spans="1:23">
      <c r="A35" s="142" t="n">
        <v>34</v>
      </c>
      <c r="B35" s="142" t="s">
        <v>1</v>
      </c>
      <c r="C35" s="142" t="s">
        <v>255</v>
      </c>
      <c r="D35" s="45">
        <f>NETWORKDAYS(Итого!$C$2,Отчёт!$C$2,Итого!$C$3)</f>
        <v/>
      </c>
      <c r="E35" s="46" t="n">
        <v>0.5</v>
      </c>
      <c r="F35" s="45" t="n">
        <v>1</v>
      </c>
      <c r="G35" s="47">
        <f>E35*F35</f>
        <v/>
      </c>
      <c r="H35" s="61" t="n">
        <v>7</v>
      </c>
      <c r="I35" s="254">
        <f>D35*G35</f>
        <v/>
      </c>
      <c r="J35" s="50" t="n">
        <v>144</v>
      </c>
      <c r="K35" s="51">
        <f>I35*J35</f>
        <v/>
      </c>
      <c r="L35" s="51" t="n"/>
      <c r="M35" s="255" t="n">
        <v>43231</v>
      </c>
      <c r="N35" s="82">
        <f>6-COUNTIF(O35:T35,"х")</f>
        <v/>
      </c>
      <c r="O35" s="137" t="n">
        <v>1</v>
      </c>
      <c r="P35" s="137" t="n">
        <v>1</v>
      </c>
      <c r="Q35" s="137" t="n">
        <v>1</v>
      </c>
      <c r="R35" s="137" t="n">
        <v>1</v>
      </c>
      <c r="S35" s="137" t="n">
        <v>1</v>
      </c>
      <c r="T35" s="137" t="n">
        <v>1</v>
      </c>
      <c r="U35" s="87">
        <f>COUNTIF(O35:T35, "=1")</f>
        <v/>
      </c>
      <c r="V35" s="88">
        <f>U35/N35</f>
        <v/>
      </c>
      <c r="W35" s="135" t="n"/>
    </row>
    <row customHeight="1" ht="12.75" r="36" s="24" spans="1:23">
      <c r="A36" s="142" t="n">
        <v>35</v>
      </c>
      <c r="B36" s="142" t="s">
        <v>1</v>
      </c>
      <c r="C36" s="142" t="s">
        <v>256</v>
      </c>
      <c r="D36" s="45">
        <f>NETWORKDAYS(Итого!$C$2,Отчёт!$C$2,Итого!$C$3)</f>
        <v/>
      </c>
      <c r="E36" s="46" t="n">
        <v>0.5</v>
      </c>
      <c r="F36" s="45" t="n">
        <v>1</v>
      </c>
      <c r="G36" s="47">
        <f>E36*F36</f>
        <v/>
      </c>
      <c r="H36" s="61" t="n">
        <v>7</v>
      </c>
      <c r="I36" s="254">
        <f>D36*G36</f>
        <v/>
      </c>
      <c r="J36" s="50" t="n">
        <v>144</v>
      </c>
      <c r="K36" s="51">
        <f>I36*J36</f>
        <v/>
      </c>
      <c r="L36" s="51" t="n"/>
      <c r="M36" s="255" t="n">
        <v>43231</v>
      </c>
      <c r="N36" s="82">
        <f>6-COUNTIF(O36:T36,"х")</f>
        <v/>
      </c>
      <c r="O36" s="137" t="n">
        <v>1</v>
      </c>
      <c r="P36" s="137" t="n">
        <v>1</v>
      </c>
      <c r="Q36" s="137" t="n">
        <v>1</v>
      </c>
      <c r="R36" s="137" t="n">
        <v>1</v>
      </c>
      <c r="S36" s="137" t="n">
        <v>1</v>
      </c>
      <c r="T36" s="137" t="s">
        <v>56</v>
      </c>
      <c r="U36" s="87">
        <f>COUNTIF(O36:T36, "=1")</f>
        <v/>
      </c>
      <c r="V36" s="88">
        <f>U36/N36</f>
        <v/>
      </c>
      <c r="W36" s="135" t="n"/>
    </row>
    <row customHeight="1" ht="12.75" r="37" s="24" spans="1:23">
      <c r="A37" s="142" t="n">
        <v>36</v>
      </c>
      <c r="B37" s="142" t="s">
        <v>1</v>
      </c>
      <c r="C37" s="142" t="s">
        <v>257</v>
      </c>
      <c r="D37" s="45">
        <f>NETWORKDAYS(Итого!$C$2,Отчёт!$C$2,Итого!$C$3)</f>
        <v/>
      </c>
      <c r="E37" s="46" t="n">
        <v>0.5</v>
      </c>
      <c r="F37" s="45" t="n">
        <v>1</v>
      </c>
      <c r="G37" s="47">
        <f>E37*F37</f>
        <v/>
      </c>
      <c r="H37" s="61" t="n">
        <v>7</v>
      </c>
      <c r="I37" s="254">
        <f>D37*G37</f>
        <v/>
      </c>
      <c r="J37" s="50" t="n">
        <v>144</v>
      </c>
      <c r="K37" s="51">
        <f>I37*J37</f>
        <v/>
      </c>
      <c r="L37" s="51" t="n"/>
      <c r="M37" s="255" t="n">
        <v>43230</v>
      </c>
      <c r="N37" s="82">
        <f>6-COUNTIF(O37:T37,"х")</f>
        <v/>
      </c>
      <c r="O37" s="137" t="n">
        <v>1</v>
      </c>
      <c r="P37" s="137" t="n">
        <v>1</v>
      </c>
      <c r="Q37" s="137" t="n">
        <v>1</v>
      </c>
      <c r="R37" s="137" t="n">
        <v>1</v>
      </c>
      <c r="S37" s="137" t="n">
        <v>1</v>
      </c>
      <c r="T37" s="137" t="n">
        <v>1</v>
      </c>
      <c r="U37" s="87">
        <f>COUNTIF(O37:T37, "=1")</f>
        <v/>
      </c>
      <c r="V37" s="88">
        <f>U37/N37</f>
        <v/>
      </c>
      <c r="W37" s="135" t="n"/>
    </row>
    <row customHeight="1" ht="12.75" r="38" s="24" spans="1:23">
      <c r="A38" s="142" t="n">
        <v>38</v>
      </c>
      <c r="B38" s="142" t="s">
        <v>1</v>
      </c>
      <c r="C38" s="142" t="s">
        <v>258</v>
      </c>
      <c r="D38" s="45">
        <f>NETWORKDAYS(Итого!$C$2,Отчёт!$C$2,Итого!$C$3)</f>
        <v/>
      </c>
      <c r="E38" s="46" t="n">
        <v>0.5</v>
      </c>
      <c r="F38" s="45" t="n">
        <v>1</v>
      </c>
      <c r="G38" s="47">
        <f>E38*F38</f>
        <v/>
      </c>
      <c r="H38" s="61" t="n">
        <v>7</v>
      </c>
      <c r="I38" s="254">
        <f>D38*G38</f>
        <v/>
      </c>
      <c r="J38" s="50" t="n">
        <v>144</v>
      </c>
      <c r="K38" s="51">
        <f>I38*J38</f>
        <v/>
      </c>
      <c r="L38" s="51" t="n"/>
      <c r="M38" s="255" t="n">
        <v>43231</v>
      </c>
      <c r="N38" s="82">
        <f>6-COUNTIF(O38:T38,"х")</f>
        <v/>
      </c>
      <c r="O38" s="137" t="n">
        <v>1</v>
      </c>
      <c r="P38" s="137" t="n">
        <v>1</v>
      </c>
      <c r="Q38" s="137" t="n">
        <v>1</v>
      </c>
      <c r="R38" s="137" t="n">
        <v>1</v>
      </c>
      <c r="S38" s="137" t="n">
        <v>1</v>
      </c>
      <c r="T38" s="137" t="s">
        <v>56</v>
      </c>
      <c r="U38" s="87">
        <f>COUNTIF(O38:T38, "=1")</f>
        <v/>
      </c>
      <c r="V38" s="88">
        <f>U38/N38</f>
        <v/>
      </c>
      <c r="W38" s="135" t="n"/>
    </row>
    <row customHeight="1" ht="12.75" r="39" s="24" spans="1:23">
      <c r="A39" s="142" t="n">
        <v>39</v>
      </c>
      <c r="B39" s="142" t="s">
        <v>1</v>
      </c>
      <c r="C39" s="142" t="s">
        <v>259</v>
      </c>
      <c r="D39" s="45">
        <f>NETWORKDAYS(Итого!$C$2,Отчёт!$C$2,Итого!$C$3)</f>
        <v/>
      </c>
      <c r="E39" s="46" t="n">
        <v>0.5</v>
      </c>
      <c r="F39" s="45" t="n">
        <v>1</v>
      </c>
      <c r="G39" s="47">
        <f>E39*F39</f>
        <v/>
      </c>
      <c r="H39" s="61" t="n">
        <v>7</v>
      </c>
      <c r="I39" s="254">
        <f>D39*G39</f>
        <v/>
      </c>
      <c r="J39" s="50" t="n">
        <v>144</v>
      </c>
      <c r="K39" s="51">
        <f>I39*J39</f>
        <v/>
      </c>
      <c r="L39" s="51" t="n"/>
      <c r="M39" s="255" t="n">
        <v>43230</v>
      </c>
      <c r="N39" s="82">
        <f>6-COUNTIF(O39:T39,"х")</f>
        <v/>
      </c>
      <c r="O39" s="137" t="n">
        <v>1</v>
      </c>
      <c r="P39" s="137" t="n">
        <v>1</v>
      </c>
      <c r="Q39" s="137" t="n">
        <v>1</v>
      </c>
      <c r="R39" s="137" t="n">
        <v>0</v>
      </c>
      <c r="S39" s="137" t="n">
        <v>1</v>
      </c>
      <c r="T39" s="137" t="n">
        <v>0</v>
      </c>
      <c r="U39" s="87">
        <f>COUNTIF(O39:T39, "=1")</f>
        <v/>
      </c>
      <c r="V39" s="88">
        <f>U39/N39</f>
        <v/>
      </c>
      <c r="W39" s="135" t="s">
        <v>260</v>
      </c>
    </row>
    <row customHeight="1" ht="12.75" r="40" s="24" spans="1:23">
      <c r="A40" s="142" t="n">
        <v>40</v>
      </c>
      <c r="B40" s="142" t="s">
        <v>1</v>
      </c>
      <c r="C40" s="142" t="s">
        <v>261</v>
      </c>
      <c r="D40" s="45">
        <f>NETWORKDAYS(Итого!$C$2,Отчёт!$C$2,Итого!$C$3)</f>
        <v/>
      </c>
      <c r="E40" s="46" t="n">
        <v>0.5</v>
      </c>
      <c r="F40" s="45" t="n">
        <v>1</v>
      </c>
      <c r="G40" s="47">
        <f>E40*F40</f>
        <v/>
      </c>
      <c r="H40" s="61" t="n">
        <v>7</v>
      </c>
      <c r="I40" s="254">
        <f>D40*G40</f>
        <v/>
      </c>
      <c r="J40" s="50" t="n">
        <v>144</v>
      </c>
      <c r="K40" s="51">
        <f>I40*J40</f>
        <v/>
      </c>
      <c r="L40" s="51" t="n"/>
      <c r="M40" s="255" t="n">
        <v>43231</v>
      </c>
      <c r="N40" s="82">
        <f>6-COUNTIF(O40:T40,"х")</f>
        <v/>
      </c>
      <c r="O40" s="137" t="n">
        <v>1</v>
      </c>
      <c r="P40" s="137" t="n">
        <v>1</v>
      </c>
      <c r="Q40" s="137" t="n">
        <v>1</v>
      </c>
      <c r="R40" s="137" t="n">
        <v>1</v>
      </c>
      <c r="S40" s="137" t="n">
        <v>1</v>
      </c>
      <c r="T40" s="137" t="n">
        <v>1</v>
      </c>
      <c r="U40" s="83">
        <f>COUNTIF(O40:T40, "=1")</f>
        <v/>
      </c>
      <c r="V40" s="84">
        <f>U40/N40</f>
        <v/>
      </c>
      <c r="W40" s="136" t="n"/>
    </row>
    <row customHeight="1" ht="12.75" r="41" s="24" spans="1:23">
      <c r="A41" s="142" t="n">
        <v>41</v>
      </c>
      <c r="B41" s="142" t="s">
        <v>1</v>
      </c>
      <c r="C41" s="142" t="s">
        <v>262</v>
      </c>
      <c r="D41" s="45">
        <f>NETWORKDAYS(Итого!$C$2,Отчёт!$C$2,Итого!$C$3)</f>
        <v/>
      </c>
      <c r="E41" s="46" t="n">
        <v>0.5</v>
      </c>
      <c r="F41" s="45" t="n">
        <v>1</v>
      </c>
      <c r="G41" s="47">
        <f>E41*F41</f>
        <v/>
      </c>
      <c r="H41" s="61" t="n">
        <v>7</v>
      </c>
      <c r="I41" s="254">
        <f>D41*G41</f>
        <v/>
      </c>
      <c r="J41" s="50" t="n">
        <v>144</v>
      </c>
      <c r="K41" s="51">
        <f>I41*J41</f>
        <v/>
      </c>
      <c r="L41" s="51" t="n"/>
      <c r="M41" s="255" t="n">
        <v>43230</v>
      </c>
      <c r="N41" s="82">
        <f>6-COUNTIF(O41:T41,"х")</f>
        <v/>
      </c>
      <c r="O41" s="137" t="n">
        <v>1</v>
      </c>
      <c r="P41" s="137" t="n">
        <v>1</v>
      </c>
      <c r="Q41" s="137" t="n">
        <v>1</v>
      </c>
      <c r="R41" s="137" t="n">
        <v>1</v>
      </c>
      <c r="S41" s="137" t="n">
        <v>1</v>
      </c>
      <c r="T41" s="137" t="s">
        <v>56</v>
      </c>
      <c r="U41" s="87">
        <f>COUNTIF(O41:T41, "=1")</f>
        <v/>
      </c>
      <c r="V41" s="88">
        <f>U41/N41</f>
        <v/>
      </c>
      <c r="W41" s="135" t="s">
        <v>263</v>
      </c>
    </row>
    <row customHeight="1" ht="12.75" r="42" s="24" spans="1:23">
      <c r="A42" s="142" t="n">
        <v>42</v>
      </c>
      <c r="B42" s="142" t="s">
        <v>1</v>
      </c>
      <c r="C42" s="142" t="s">
        <v>264</v>
      </c>
      <c r="D42" s="45">
        <f>NETWORKDAYS(Итого!$C$2,Отчёт!$C$2,Итого!$C$3)</f>
        <v/>
      </c>
      <c r="E42" s="46" t="n">
        <v>0.5</v>
      </c>
      <c r="F42" s="45" t="n">
        <v>1</v>
      </c>
      <c r="G42" s="47">
        <f>E42*F42</f>
        <v/>
      </c>
      <c r="H42" s="61" t="n">
        <v>7</v>
      </c>
      <c r="I42" s="254">
        <f>D42*G42</f>
        <v/>
      </c>
      <c r="J42" s="50" t="n">
        <v>144</v>
      </c>
      <c r="K42" s="51">
        <f>I42*J42</f>
        <v/>
      </c>
      <c r="L42" s="51" t="n"/>
      <c r="M42" s="255" t="n">
        <v>43231</v>
      </c>
      <c r="N42" s="82">
        <f>6-COUNTIF(O42:T42,"х")</f>
        <v/>
      </c>
      <c r="O42" s="137" t="n">
        <v>1</v>
      </c>
      <c r="P42" s="137" t="n">
        <v>1</v>
      </c>
      <c r="Q42" s="137" t="n">
        <v>1</v>
      </c>
      <c r="R42" s="137" t="n">
        <v>1</v>
      </c>
      <c r="S42" s="137" t="n">
        <v>1</v>
      </c>
      <c r="T42" s="137" t="n">
        <v>1</v>
      </c>
      <c r="U42" s="87">
        <f>COUNTIF(O42:T42, "=1")</f>
        <v/>
      </c>
      <c r="V42" s="88">
        <f>U42/N42</f>
        <v/>
      </c>
      <c r="W42" s="135" t="n"/>
    </row>
    <row customHeight="1" ht="12.75" r="43" s="24" spans="1:23">
      <c r="A43" s="142" t="n">
        <v>43</v>
      </c>
      <c r="B43" s="142" t="s">
        <v>1</v>
      </c>
      <c r="C43" s="142" t="s">
        <v>265</v>
      </c>
      <c r="D43" s="45">
        <f>NETWORKDAYS(Итого!$C$2,Отчёт!$C$2,Итого!$C$3)</f>
        <v/>
      </c>
      <c r="E43" s="46" t="n">
        <v>0.5</v>
      </c>
      <c r="F43" s="45" t="n">
        <v>1</v>
      </c>
      <c r="G43" s="47">
        <f>E43*F43</f>
        <v/>
      </c>
      <c r="H43" s="61" t="n">
        <v>7</v>
      </c>
      <c r="I43" s="254">
        <f>D43*G43</f>
        <v/>
      </c>
      <c r="J43" s="50" t="n">
        <v>144</v>
      </c>
      <c r="K43" s="51">
        <f>I43*J43</f>
        <v/>
      </c>
      <c r="L43" s="51" t="n"/>
      <c r="M43" s="255" t="n">
        <v>43231</v>
      </c>
      <c r="N43" s="82">
        <f>6-COUNTIF(O43:T43,"х")</f>
        <v/>
      </c>
      <c r="O43" s="137" t="n">
        <v>1</v>
      </c>
      <c r="P43" s="137" t="n">
        <v>1</v>
      </c>
      <c r="Q43" s="137" t="n">
        <v>1</v>
      </c>
      <c r="R43" s="137" t="n">
        <v>1</v>
      </c>
      <c r="S43" s="137" t="n">
        <v>1</v>
      </c>
      <c r="T43" s="137" t="n">
        <v>1</v>
      </c>
      <c r="U43" s="83">
        <f>COUNTIF(O43:T43, "=1")</f>
        <v/>
      </c>
      <c r="V43" s="84">
        <f>U43/N43</f>
        <v/>
      </c>
      <c r="W43" s="135" t="n"/>
    </row>
    <row customHeight="1" ht="12.75" r="44" s="24" spans="1:23">
      <c r="A44" s="142" t="n">
        <v>44</v>
      </c>
      <c r="B44" s="142" t="s">
        <v>1</v>
      </c>
      <c r="C44" s="142" t="s">
        <v>266</v>
      </c>
      <c r="D44" s="45">
        <f>NETWORKDAYS(Итого!$C$2,Отчёт!$C$2,Итого!$C$3)</f>
        <v/>
      </c>
      <c r="E44" s="46" t="n">
        <v>0.5</v>
      </c>
      <c r="F44" s="45" t="n">
        <v>1</v>
      </c>
      <c r="G44" s="47">
        <f>E44*F44</f>
        <v/>
      </c>
      <c r="H44" s="61" t="n">
        <v>7</v>
      </c>
      <c r="I44" s="254">
        <f>D44*G44</f>
        <v/>
      </c>
      <c r="J44" s="50" t="n">
        <v>144</v>
      </c>
      <c r="K44" s="51">
        <f>I44*J44</f>
        <v/>
      </c>
      <c r="L44" s="51" t="n"/>
      <c r="M44" s="255" t="n">
        <v>43230</v>
      </c>
      <c r="N44" s="82">
        <f>6-COUNTIF(O44:T44,"х")</f>
        <v/>
      </c>
      <c r="O44" s="137" t="n">
        <v>1</v>
      </c>
      <c r="P44" s="137" t="n">
        <v>1</v>
      </c>
      <c r="Q44" s="137" t="n">
        <v>1</v>
      </c>
      <c r="R44" s="137" t="n">
        <v>1</v>
      </c>
      <c r="S44" s="137" t="n">
        <v>1</v>
      </c>
      <c r="T44" s="137" t="n">
        <v>1</v>
      </c>
      <c r="U44" s="87">
        <f>COUNTIF(O44:T44, "=1")</f>
        <v/>
      </c>
      <c r="V44" s="88">
        <f>U44/N44</f>
        <v/>
      </c>
      <c r="W44" s="135" t="n"/>
    </row>
    <row customHeight="1" ht="12.75" r="45" s="24" spans="1:23">
      <c r="A45" s="142" t="n">
        <v>45</v>
      </c>
      <c r="B45" s="142" t="s">
        <v>1</v>
      </c>
      <c r="C45" s="107" t="s">
        <v>267</v>
      </c>
      <c r="D45" s="45">
        <f>NETWORKDAYS(Итого!$C$2,Отчёт!$C$2,Итого!$C$3)</f>
        <v/>
      </c>
      <c r="E45" s="46" t="n">
        <v>0.5</v>
      </c>
      <c r="F45" s="45" t="n">
        <v>1</v>
      </c>
      <c r="G45" s="47">
        <f>E45*F45</f>
        <v/>
      </c>
      <c r="H45" s="61" t="n">
        <v>7</v>
      </c>
      <c r="I45" s="254">
        <f>D45*G45</f>
        <v/>
      </c>
      <c r="J45" s="50" t="n">
        <v>144</v>
      </c>
      <c r="K45" s="51">
        <f>I45*J45</f>
        <v/>
      </c>
      <c r="L45" s="51" t="n"/>
      <c r="M45" s="255" t="n">
        <v>43230</v>
      </c>
      <c r="N45" s="82">
        <f>6-COUNTIF(O45:T45,"х")</f>
        <v/>
      </c>
      <c r="O45" s="137" t="n">
        <v>1</v>
      </c>
      <c r="P45" s="137" t="n">
        <v>1</v>
      </c>
      <c r="Q45" s="137" t="n">
        <v>1</v>
      </c>
      <c r="R45" s="137" t="n">
        <v>0</v>
      </c>
      <c r="S45" s="137" t="n">
        <v>1</v>
      </c>
      <c r="T45" s="137" t="n">
        <v>0</v>
      </c>
      <c r="U45" s="83">
        <f>COUNTIF(O45:T45, "=1")</f>
        <v/>
      </c>
      <c r="V45" s="84">
        <f>U45/N45</f>
        <v/>
      </c>
      <c r="W45" s="136" t="s">
        <v>235</v>
      </c>
    </row>
    <row customHeight="1" ht="12.75" r="46" s="24" spans="1:23">
      <c r="A46" s="142" t="n">
        <v>46</v>
      </c>
      <c r="B46" t="s">
        <v>1</v>
      </c>
      <c r="C46" t="s">
        <v>268</v>
      </c>
      <c r="D46" s="45">
        <f>NETWORKDAYS(Итого!$C$2,Отчёт!$C$2,Итого!$C$3)</f>
        <v/>
      </c>
      <c r="E46" s="46" t="n">
        <v>0.5</v>
      </c>
      <c r="F46" s="45" t="n">
        <v>1</v>
      </c>
      <c r="G46" s="47">
        <f>E46*F46</f>
        <v/>
      </c>
      <c r="H46" s="61" t="n">
        <v>7</v>
      </c>
      <c r="I46" s="254">
        <f>D46*G46</f>
        <v/>
      </c>
      <c r="J46" s="50" t="n">
        <v>144</v>
      </c>
      <c r="K46" s="51">
        <f>I46*J46</f>
        <v/>
      </c>
      <c r="L46" s="51" t="n"/>
      <c r="M46" s="255" t="n">
        <v>43231</v>
      </c>
      <c r="N46" s="82">
        <f>6-COUNTIF(O46:T46,"х")</f>
        <v/>
      </c>
      <c r="O46" s="137" t="n">
        <v>1</v>
      </c>
      <c r="P46" s="137" t="n">
        <v>1</v>
      </c>
      <c r="Q46" s="137" t="n">
        <v>1</v>
      </c>
      <c r="R46" s="137" t="n">
        <v>1</v>
      </c>
      <c r="S46" s="137" t="n">
        <v>1</v>
      </c>
      <c r="T46" s="137" t="n">
        <v>1</v>
      </c>
      <c r="U46" s="83">
        <f>COUNTIF(O46:T46, "=1")</f>
        <v/>
      </c>
      <c r="V46" s="84">
        <f>U46/N46</f>
        <v/>
      </c>
      <c r="W46" s="136" t="n"/>
    </row>
    <row customHeight="1" ht="12.75" r="47" s="24" spans="1:23">
      <c r="A47" s="142" t="n">
        <v>47</v>
      </c>
      <c r="B47" t="s">
        <v>1</v>
      </c>
      <c r="C47" t="s">
        <v>269</v>
      </c>
      <c r="D47" s="45">
        <f>NETWORKDAYS(Итого!$C$2,Отчёт!$C$2,Итого!$C$3)</f>
        <v/>
      </c>
      <c r="E47" s="46" t="n">
        <v>0.5</v>
      </c>
      <c r="F47" s="45" t="n">
        <v>1</v>
      </c>
      <c r="G47" s="47">
        <f>E47*F47</f>
        <v/>
      </c>
      <c r="H47" s="61" t="n">
        <v>7</v>
      </c>
      <c r="I47" s="254">
        <f>D47*G47</f>
        <v/>
      </c>
      <c r="J47" s="50" t="n">
        <v>144</v>
      </c>
      <c r="K47" s="51">
        <f>I47*J47</f>
        <v/>
      </c>
      <c r="L47" s="51" t="n"/>
      <c r="M47" s="255" t="n">
        <v>43234</v>
      </c>
      <c r="N47" s="82">
        <f>6-COUNTIF(O47:T47,"х")</f>
        <v/>
      </c>
      <c r="O47" s="137" t="n">
        <v>1</v>
      </c>
      <c r="P47" s="137" t="n">
        <v>1</v>
      </c>
      <c r="Q47" s="137" t="n">
        <v>1</v>
      </c>
      <c r="R47" s="137" t="n">
        <v>1</v>
      </c>
      <c r="S47" s="137" t="n">
        <v>1</v>
      </c>
      <c r="T47" s="137" t="n">
        <v>1</v>
      </c>
      <c r="U47" s="83">
        <f>COUNTIF(O47:T47, "=1")</f>
        <v/>
      </c>
      <c r="V47" s="84">
        <f>U47/N47</f>
        <v/>
      </c>
      <c r="W47" s="136" t="n"/>
    </row>
    <row customHeight="1" ht="12.75" r="48" s="24" spans="1:23">
      <c r="A48" s="117" t="n">
        <v>48</v>
      </c>
      <c r="B48" s="239" t="s">
        <v>1</v>
      </c>
      <c r="C48" s="239" t="s">
        <v>270</v>
      </c>
      <c r="D48" s="45">
        <f>NETWORKDAYS(Итого!$C$2,Отчёт!$C$2,Итого!$C$3)</f>
        <v/>
      </c>
      <c r="E48" s="46" t="n">
        <v>0.5</v>
      </c>
      <c r="F48" s="45" t="n">
        <v>1</v>
      </c>
      <c r="G48" s="47">
        <f>E48*F48</f>
        <v/>
      </c>
      <c r="H48" s="61" t="n">
        <v>7</v>
      </c>
      <c r="I48" s="254">
        <f>D48*G48</f>
        <v/>
      </c>
      <c r="J48" s="50" t="n">
        <v>144</v>
      </c>
      <c r="K48" s="51">
        <f>I48*J48</f>
        <v/>
      </c>
      <c r="L48" s="51" t="n"/>
      <c r="M48" s="255" t="n">
        <v>43231</v>
      </c>
      <c r="N48" s="82">
        <f>6-COUNTIF(O48:T48,"х")</f>
        <v/>
      </c>
      <c r="O48" s="137" t="n">
        <v>1</v>
      </c>
      <c r="P48" s="137" t="n">
        <v>1</v>
      </c>
      <c r="Q48" s="137" t="n">
        <v>1</v>
      </c>
      <c r="R48" s="137" t="n">
        <v>1</v>
      </c>
      <c r="S48" s="137" t="n">
        <v>1</v>
      </c>
      <c r="T48" s="137" t="s">
        <v>56</v>
      </c>
      <c r="U48" s="83">
        <f>COUNTIF(O48:T48, "=1")</f>
        <v/>
      </c>
      <c r="V48" s="84">
        <f>U48/N48</f>
        <v/>
      </c>
      <c r="W48" s="136" t="n"/>
    </row>
    <row customHeight="1" ht="12.75" r="49" s="24" spans="1:23">
      <c r="A49" s="117" t="n">
        <v>49</v>
      </c>
      <c r="B49" s="239" t="s">
        <v>1</v>
      </c>
      <c r="C49" s="239" t="s">
        <v>271</v>
      </c>
      <c r="D49" s="45">
        <f>NETWORKDAYS(Итого!$C$2,Отчёт!$C$2,Итого!$C$3)</f>
        <v/>
      </c>
      <c r="E49" s="46" t="n">
        <v>0.5</v>
      </c>
      <c r="F49" s="45" t="n">
        <v>1</v>
      </c>
      <c r="G49" s="47">
        <f>E49*F49</f>
        <v/>
      </c>
      <c r="H49" s="61" t="n">
        <v>7</v>
      </c>
      <c r="I49" s="254">
        <f>D49*G49</f>
        <v/>
      </c>
      <c r="J49" s="50" t="n">
        <v>144</v>
      </c>
      <c r="K49" s="51">
        <f>I49*J49</f>
        <v/>
      </c>
      <c r="L49" s="51" t="n"/>
      <c r="M49" s="255" t="n">
        <v>43231</v>
      </c>
      <c r="N49" s="82">
        <f>6-COUNTIF(O49:T49,"х")</f>
        <v/>
      </c>
      <c r="O49" s="137" t="n">
        <v>1</v>
      </c>
      <c r="P49" s="137" t="n">
        <v>1</v>
      </c>
      <c r="Q49" s="137" t="n">
        <v>1</v>
      </c>
      <c r="R49" s="137" t="n">
        <v>1</v>
      </c>
      <c r="S49" s="137" t="n">
        <v>1</v>
      </c>
      <c r="T49" s="137" t="s">
        <v>56</v>
      </c>
      <c r="U49" s="83">
        <f>COUNTIF(O49:T49, "=1")</f>
        <v/>
      </c>
      <c r="V49" s="84">
        <f>U49/N49</f>
        <v/>
      </c>
      <c r="W49" s="136" t="n"/>
    </row>
    <row customHeight="1" ht="12.75" r="50" s="24" spans="1:23">
      <c r="A50" s="117" t="n">
        <v>50</v>
      </c>
      <c r="B50" s="239" t="s">
        <v>1</v>
      </c>
      <c r="C50" s="239" t="s">
        <v>272</v>
      </c>
      <c r="D50" s="45">
        <f>NETWORKDAYS(Итого!$C$2,Отчёт!$C$2,Итого!$C$3)</f>
        <v/>
      </c>
      <c r="E50" s="46" t="n">
        <v>0.5</v>
      </c>
      <c r="F50" s="45" t="n">
        <v>1</v>
      </c>
      <c r="G50" s="47">
        <f>E50*F50</f>
        <v/>
      </c>
      <c r="H50" s="61" t="n">
        <v>7</v>
      </c>
      <c r="I50" s="254">
        <f>D50*G50</f>
        <v/>
      </c>
      <c r="J50" s="50" t="n">
        <v>144</v>
      </c>
      <c r="K50" s="51">
        <f>I50*J50</f>
        <v/>
      </c>
      <c r="L50" s="51" t="n"/>
      <c r="M50" s="255" t="n">
        <v>43230</v>
      </c>
      <c r="N50" s="82">
        <f>6-COUNTIF(O50:T50,"х")</f>
        <v/>
      </c>
      <c r="O50" s="137" t="n">
        <v>1</v>
      </c>
      <c r="P50" s="137" t="n">
        <v>1</v>
      </c>
      <c r="Q50" s="137" t="n">
        <v>1</v>
      </c>
      <c r="R50" s="137" t="n">
        <v>1</v>
      </c>
      <c r="S50" s="137" t="n">
        <v>1</v>
      </c>
      <c r="T50" s="137" t="s">
        <v>56</v>
      </c>
      <c r="U50" s="83">
        <f>COUNTIF(O50:T50, "=1")</f>
        <v/>
      </c>
      <c r="V50" s="84">
        <f>U50/N50</f>
        <v/>
      </c>
      <c r="W50" s="135" t="s">
        <v>273</v>
      </c>
    </row>
    <row customHeight="1" ht="12.75" r="51" s="24" spans="1:23">
      <c r="A51" s="117" t="n">
        <v>51</v>
      </c>
      <c r="B51" s="239" t="s">
        <v>1</v>
      </c>
      <c r="C51" s="239" t="s">
        <v>274</v>
      </c>
      <c r="D51" s="45">
        <f>NETWORKDAYS(Итого!$C$2,Отчёт!$C$2,Итого!$C$3)</f>
        <v/>
      </c>
      <c r="E51" s="46" t="n">
        <v>0.5</v>
      </c>
      <c r="F51" s="45" t="n">
        <v>1</v>
      </c>
      <c r="G51" s="47">
        <f>E51*F51</f>
        <v/>
      </c>
      <c r="H51" s="61" t="n">
        <v>7</v>
      </c>
      <c r="I51" s="254">
        <f>D51*G51</f>
        <v/>
      </c>
      <c r="J51" s="50" t="n">
        <v>144</v>
      </c>
      <c r="K51" s="51">
        <f>I51*J51</f>
        <v/>
      </c>
      <c r="L51" s="51" t="n"/>
      <c r="M51" s="255" t="n">
        <v>43231</v>
      </c>
      <c r="N51" s="82">
        <f>6-COUNTIF(O51:T51,"х")</f>
        <v/>
      </c>
      <c r="O51" s="137" t="n">
        <v>1</v>
      </c>
      <c r="P51" s="137" t="n">
        <v>1</v>
      </c>
      <c r="Q51" s="137" t="n">
        <v>1</v>
      </c>
      <c r="R51" s="137" t="n">
        <v>1</v>
      </c>
      <c r="S51" s="137" t="n">
        <v>0</v>
      </c>
      <c r="T51" s="137" t="n">
        <v>0</v>
      </c>
      <c r="U51" s="83">
        <f>COUNTIF(O51:T51, "=1")</f>
        <v/>
      </c>
      <c r="V51" s="84">
        <f>U51/N51</f>
        <v/>
      </c>
      <c r="W51" s="136" t="s">
        <v>275</v>
      </c>
    </row>
    <row customHeight="1" ht="12.75" r="52" s="24" spans="1:23">
      <c r="A52" s="117" t="n">
        <v>52</v>
      </c>
      <c r="B52" s="239" t="s">
        <v>1</v>
      </c>
      <c r="C52" s="239" t="s">
        <v>276</v>
      </c>
      <c r="D52" s="45">
        <f>NETWORKDAYS(Итого!$C$2,Отчёт!$C$2,Итого!$C$3)</f>
        <v/>
      </c>
      <c r="E52" s="46" t="n">
        <v>0.5</v>
      </c>
      <c r="F52" s="45" t="n">
        <v>1</v>
      </c>
      <c r="G52" s="47">
        <f>E52*F52</f>
        <v/>
      </c>
      <c r="H52" s="61" t="n">
        <v>7</v>
      </c>
      <c r="I52" s="254">
        <f>D52*G52</f>
        <v/>
      </c>
      <c r="J52" s="50" t="n">
        <v>144</v>
      </c>
      <c r="K52" s="51">
        <f>I52*J52</f>
        <v/>
      </c>
      <c r="L52" s="51" t="n"/>
      <c r="M52" s="255" t="n">
        <v>43230</v>
      </c>
      <c r="N52" s="82">
        <f>6-COUNTIF(O52:T52,"х")</f>
        <v/>
      </c>
      <c r="O52" s="137" t="n">
        <v>1</v>
      </c>
      <c r="P52" s="137" t="n">
        <v>1</v>
      </c>
      <c r="Q52" s="137" t="n">
        <v>1</v>
      </c>
      <c r="R52" s="137" t="n">
        <v>1</v>
      </c>
      <c r="S52" s="137" t="n">
        <v>1</v>
      </c>
      <c r="T52" s="137" t="n">
        <v>1</v>
      </c>
      <c r="U52" s="83">
        <f>COUNTIF(O52:T52, "=1")</f>
        <v/>
      </c>
      <c r="V52" s="84">
        <f>U52/N52</f>
        <v/>
      </c>
      <c r="W52" s="136" t="n"/>
    </row>
    <row customHeight="1" ht="12.75" r="53" s="24" spans="1:23">
      <c r="A53" s="117" t="n">
        <v>53</v>
      </c>
      <c r="B53" s="239" t="s">
        <v>1</v>
      </c>
      <c r="C53" s="239" t="s">
        <v>277</v>
      </c>
      <c r="D53" s="45">
        <f>NETWORKDAYS(Итого!$C$2,Отчёт!$C$2,Итого!$C$3)</f>
        <v/>
      </c>
      <c r="E53" s="46" t="n">
        <v>0.5</v>
      </c>
      <c r="F53" s="45" t="n">
        <v>1</v>
      </c>
      <c r="G53" s="47">
        <f>E53*F53</f>
        <v/>
      </c>
      <c r="H53" s="61" t="n">
        <v>7</v>
      </c>
      <c r="I53" s="254">
        <f>D53*G53</f>
        <v/>
      </c>
      <c r="J53" s="50" t="n">
        <v>144</v>
      </c>
      <c r="K53" s="51">
        <f>I53*J53</f>
        <v/>
      </c>
      <c r="L53" s="51" t="n"/>
      <c r="M53" s="255" t="n">
        <v>43231</v>
      </c>
      <c r="N53" s="82">
        <f>6-COUNTIF(O53:T53,"х")</f>
        <v/>
      </c>
      <c r="O53" s="137" t="n">
        <v>1</v>
      </c>
      <c r="P53" s="137" t="n">
        <v>1</v>
      </c>
      <c r="Q53" s="137" t="n">
        <v>1</v>
      </c>
      <c r="R53" s="137" t="n">
        <v>1</v>
      </c>
      <c r="S53" s="137" t="n">
        <v>1</v>
      </c>
      <c r="T53" s="137" t="s">
        <v>56</v>
      </c>
      <c r="U53" s="83">
        <f>COUNTIF(O53:T53, "=1")</f>
        <v/>
      </c>
      <c r="V53" s="84">
        <f>U53/N53</f>
        <v/>
      </c>
      <c r="W53" s="135" t="n"/>
    </row>
    <row customHeight="1" ht="12.75" r="54" s="24" spans="1:23">
      <c r="A54" s="117" t="n">
        <v>54</v>
      </c>
      <c r="B54" s="239" t="s">
        <v>1</v>
      </c>
      <c r="C54" s="239" t="s">
        <v>278</v>
      </c>
      <c r="D54" s="45">
        <f>NETWORKDAYS(Итого!$C$2,Отчёт!$C$2,Итого!$C$3)</f>
        <v/>
      </c>
      <c r="E54" s="46" t="n">
        <v>0.5</v>
      </c>
      <c r="F54" s="45" t="n">
        <v>1</v>
      </c>
      <c r="G54" s="47">
        <f>E54*F54</f>
        <v/>
      </c>
      <c r="H54" s="61" t="n">
        <v>7</v>
      </c>
      <c r="I54" s="254">
        <f>D54*G54</f>
        <v/>
      </c>
      <c r="J54" s="50" t="n">
        <v>144</v>
      </c>
      <c r="K54" s="51">
        <f>I54*J54</f>
        <v/>
      </c>
      <c r="L54" s="51" t="n"/>
      <c r="M54" s="255" t="n">
        <v>43231</v>
      </c>
      <c r="N54" s="82">
        <f>6-COUNTIF(O54:T54,"х")</f>
        <v/>
      </c>
      <c r="O54" s="137" t="n">
        <v>0</v>
      </c>
      <c r="P54" s="137" t="n">
        <v>1</v>
      </c>
      <c r="Q54" s="137" t="n">
        <v>1</v>
      </c>
      <c r="R54" s="137" t="n">
        <v>1</v>
      </c>
      <c r="S54" s="137" t="n">
        <v>1</v>
      </c>
      <c r="T54" s="137" t="n">
        <v>1</v>
      </c>
      <c r="U54" s="83">
        <f>COUNTIF(O54:T54, "=1")</f>
        <v/>
      </c>
      <c r="V54" s="84">
        <f>U54/N54</f>
        <v/>
      </c>
      <c r="W54" s="136" t="n"/>
    </row>
    <row customHeight="1" ht="12.75" r="55" s="24" spans="1:23">
      <c r="A55" s="117" t="n">
        <v>55</v>
      </c>
      <c r="B55" s="239" t="s">
        <v>1</v>
      </c>
      <c r="C55" s="239" t="s">
        <v>279</v>
      </c>
      <c r="D55" s="45">
        <f>NETWORKDAYS(Итого!$C$2,Отчёт!$C$2,Итого!$C$3)</f>
        <v/>
      </c>
      <c r="E55" s="46" t="n">
        <v>0.5</v>
      </c>
      <c r="F55" s="45" t="n">
        <v>1</v>
      </c>
      <c r="G55" s="47">
        <f>E55*F55</f>
        <v/>
      </c>
      <c r="H55" s="61" t="n">
        <v>7</v>
      </c>
      <c r="I55" s="254">
        <f>D55*G55</f>
        <v/>
      </c>
      <c r="J55" s="50" t="n">
        <v>144</v>
      </c>
      <c r="K55" s="51">
        <f>I55*J55</f>
        <v/>
      </c>
      <c r="L55" s="51" t="n"/>
      <c r="M55" s="255" t="n">
        <v>43231</v>
      </c>
      <c r="N55" s="82">
        <f>6-COUNTIF(O55:T55,"х")</f>
        <v/>
      </c>
      <c r="O55" s="137" t="n">
        <v>1</v>
      </c>
      <c r="P55" s="137" t="n">
        <v>1</v>
      </c>
      <c r="Q55" s="137" t="n">
        <v>1</v>
      </c>
      <c r="R55" s="137" t="n">
        <v>0</v>
      </c>
      <c r="S55" s="137" t="n">
        <v>1</v>
      </c>
      <c r="T55" s="137" t="n">
        <v>1</v>
      </c>
      <c r="U55" s="83">
        <f>COUNTIF(O55:T55, "=1")</f>
        <v/>
      </c>
      <c r="V55" s="84">
        <f>U55/N55</f>
        <v/>
      </c>
      <c r="W55" s="136" t="n"/>
    </row>
    <row customHeight="1" ht="12.75" r="56" s="24" spans="1:23">
      <c r="A56" s="117" t="n">
        <v>56</v>
      </c>
      <c r="B56" s="239" t="s">
        <v>1</v>
      </c>
      <c r="C56" s="239" t="s">
        <v>280</v>
      </c>
      <c r="D56" s="45">
        <f>NETWORKDAYS(Итого!$C$2,Отчёт!$C$2,Итого!$C$3)</f>
        <v/>
      </c>
      <c r="E56" s="46" t="n">
        <v>0.5</v>
      </c>
      <c r="F56" s="45" t="n">
        <v>1</v>
      </c>
      <c r="G56" s="47">
        <f>E56*F56</f>
        <v/>
      </c>
      <c r="H56" s="61" t="n">
        <v>7</v>
      </c>
      <c r="I56" s="254">
        <f>D56*G56</f>
        <v/>
      </c>
      <c r="J56" s="50" t="n">
        <v>144</v>
      </c>
      <c r="K56" s="51">
        <f>I56*J56</f>
        <v/>
      </c>
      <c r="L56" s="51" t="n"/>
      <c r="M56" s="255" t="n">
        <v>43231</v>
      </c>
      <c r="N56" s="82">
        <f>6-COUNTIF(O56:T56,"х")</f>
        <v/>
      </c>
      <c r="O56" s="137" t="n">
        <v>1</v>
      </c>
      <c r="P56" s="137" t="n">
        <v>1</v>
      </c>
      <c r="Q56" s="137" t="n">
        <v>1</v>
      </c>
      <c r="R56" s="137" t="n">
        <v>1</v>
      </c>
      <c r="S56" s="137" t="n">
        <v>1</v>
      </c>
      <c r="T56" s="137" t="n">
        <v>0</v>
      </c>
      <c r="U56" s="83">
        <f>COUNTIF(O56:T56, "=1")</f>
        <v/>
      </c>
      <c r="V56" s="84">
        <f>U56/N56</f>
        <v/>
      </c>
      <c r="W56" s="135" t="s">
        <v>281</v>
      </c>
    </row>
    <row customHeight="1" ht="12.75" r="57" s="24" spans="1:23">
      <c r="A57" s="117" t="n">
        <v>57</v>
      </c>
      <c r="B57" s="239" t="s">
        <v>1</v>
      </c>
      <c r="C57" s="239" t="s">
        <v>282</v>
      </c>
      <c r="D57" s="45">
        <f>NETWORKDAYS(Итого!$C$2,Отчёт!$C$2,Итого!$C$3)</f>
        <v/>
      </c>
      <c r="E57" s="46" t="n">
        <v>0.5</v>
      </c>
      <c r="F57" s="45" t="n">
        <v>1</v>
      </c>
      <c r="G57" s="47">
        <f>E57*F57</f>
        <v/>
      </c>
      <c r="H57" s="61" t="n">
        <v>7</v>
      </c>
      <c r="I57" s="254">
        <f>D57*G57</f>
        <v/>
      </c>
      <c r="J57" s="50" t="n">
        <v>144</v>
      </c>
      <c r="K57" s="51">
        <f>I57*J57</f>
        <v/>
      </c>
      <c r="L57" s="51" t="n"/>
      <c r="M57" s="255" t="n">
        <v>43230</v>
      </c>
      <c r="N57" s="82">
        <f>6-COUNTIF(O57:T57,"х")</f>
        <v/>
      </c>
      <c r="O57" s="137" t="n">
        <v>1</v>
      </c>
      <c r="P57" s="137" t="n">
        <v>1</v>
      </c>
      <c r="Q57" s="137" t="n">
        <v>1</v>
      </c>
      <c r="R57" s="137" t="n">
        <v>1</v>
      </c>
      <c r="S57" s="137" t="n">
        <v>1</v>
      </c>
      <c r="T57" s="137" t="n">
        <v>1</v>
      </c>
      <c r="U57" s="83">
        <f>COUNTIF(O57:T57, "=1")</f>
        <v/>
      </c>
      <c r="V57" s="84">
        <f>U57/N57</f>
        <v/>
      </c>
      <c r="W57" s="135" t="n"/>
    </row>
    <row customHeight="1" ht="12.75" r="58" s="24" spans="1:23">
      <c r="A58" s="117" t="n">
        <v>58</v>
      </c>
      <c r="B58" s="239" t="s">
        <v>283</v>
      </c>
      <c r="C58" s="239" t="s">
        <v>284</v>
      </c>
      <c r="D58" s="45">
        <f>NETWORKDAYS(Итого!$C$2,Отчёт!$C$2,Итого!$C$3)</f>
        <v/>
      </c>
      <c r="E58" s="46" t="n">
        <v>0.5</v>
      </c>
      <c r="F58" s="45" t="n">
        <v>1</v>
      </c>
      <c r="G58" s="47">
        <f>E58*F58</f>
        <v/>
      </c>
      <c r="H58" s="61" t="n">
        <v>7</v>
      </c>
      <c r="I58" s="254">
        <f>D58*G58</f>
        <v/>
      </c>
      <c r="J58" s="50" t="n">
        <v>144</v>
      </c>
      <c r="K58" s="51">
        <f>I58*J58</f>
        <v/>
      </c>
      <c r="L58" s="51" t="n"/>
      <c r="M58" s="255" t="n">
        <v>43230</v>
      </c>
      <c r="N58" s="82">
        <f>6-COUNTIF(O58:T58,"х")</f>
        <v/>
      </c>
      <c r="O58" s="137" t="n">
        <v>1</v>
      </c>
      <c r="P58" s="137" t="n">
        <v>1</v>
      </c>
      <c r="Q58" s="137" t="n">
        <v>1</v>
      </c>
      <c r="R58" s="137" t="n">
        <v>1</v>
      </c>
      <c r="S58" s="137" t="n">
        <v>1</v>
      </c>
      <c r="T58" s="137" t="n">
        <v>1</v>
      </c>
      <c r="U58" s="83">
        <f>COUNTIF(O58:T58, "=1")</f>
        <v/>
      </c>
      <c r="V58" s="84">
        <f>U58/N58</f>
        <v/>
      </c>
      <c r="W58" s="136" t="s">
        <v>170</v>
      </c>
    </row>
    <row customHeight="1" ht="12.75" r="59" s="24" spans="1:23">
      <c r="A59" s="117" t="n">
        <v>59</v>
      </c>
      <c r="B59" s="239" t="s">
        <v>285</v>
      </c>
      <c r="C59" s="239" t="s">
        <v>286</v>
      </c>
      <c r="D59" s="45">
        <f>NETWORKDAYS(Итого!$C$2,Отчёт!$C$2,Итого!$C$3)</f>
        <v/>
      </c>
      <c r="E59" s="46" t="n">
        <v>0.5</v>
      </c>
      <c r="F59" s="45" t="n">
        <v>1</v>
      </c>
      <c r="G59" s="47">
        <f>E59*F59</f>
        <v/>
      </c>
      <c r="H59" s="61" t="n">
        <v>7</v>
      </c>
      <c r="I59" s="254">
        <f>D59*G59</f>
        <v/>
      </c>
      <c r="J59" s="50" t="n">
        <v>144</v>
      </c>
      <c r="K59" s="51">
        <f>I59*J59</f>
        <v/>
      </c>
      <c r="L59" s="51" t="n"/>
      <c r="M59" s="255" t="n">
        <v>43230</v>
      </c>
      <c r="N59" s="82">
        <f>6-COUNTIF(O59:T59,"х")</f>
        <v/>
      </c>
      <c r="O59" s="137" t="n">
        <v>1</v>
      </c>
      <c r="P59" s="137" t="n">
        <v>1</v>
      </c>
      <c r="Q59" s="137" t="n">
        <v>1</v>
      </c>
      <c r="R59" s="137" t="n">
        <v>1</v>
      </c>
      <c r="S59" s="137" t="n">
        <v>1</v>
      </c>
      <c r="T59" s="137" t="n">
        <v>0</v>
      </c>
      <c r="U59" s="83">
        <f>COUNTIF(O59:T59, "=1")</f>
        <v/>
      </c>
      <c r="V59" s="84">
        <f>U59/N59</f>
        <v/>
      </c>
      <c r="W59" s="135" t="n"/>
    </row>
    <row customHeight="1" ht="12.75" r="60" s="24" spans="1:23">
      <c r="A60" s="117" t="n">
        <v>60</v>
      </c>
      <c r="B60" s="239" t="s">
        <v>1</v>
      </c>
      <c r="C60" s="239" t="s">
        <v>287</v>
      </c>
      <c r="D60" s="45">
        <f>NETWORKDAYS(Итого!$C$2,Отчёт!$C$2,Итого!$C$3)</f>
        <v/>
      </c>
      <c r="E60" s="46" t="n">
        <v>0.5</v>
      </c>
      <c r="F60" s="45" t="n">
        <v>1</v>
      </c>
      <c r="G60" s="47">
        <f>E60*F60</f>
        <v/>
      </c>
      <c r="H60" s="61" t="n">
        <v>7</v>
      </c>
      <c r="I60" s="254">
        <f>D60*G60</f>
        <v/>
      </c>
      <c r="J60" s="50" t="n">
        <v>144</v>
      </c>
      <c r="K60" s="51">
        <f>I60*J60</f>
        <v/>
      </c>
      <c r="L60" s="51" t="n"/>
      <c r="M60" s="255" t="n">
        <v>43231</v>
      </c>
      <c r="N60" s="82">
        <f>6-COUNTIF(O60:T60,"х")</f>
        <v/>
      </c>
      <c r="O60" s="137" t="n">
        <v>1</v>
      </c>
      <c r="P60" s="137" t="n">
        <v>1</v>
      </c>
      <c r="Q60" s="137" t="n">
        <v>1</v>
      </c>
      <c r="R60" s="137" t="n">
        <v>0</v>
      </c>
      <c r="S60" s="137" t="n">
        <v>1</v>
      </c>
      <c r="T60" s="137" t="n">
        <v>0</v>
      </c>
      <c r="U60" s="83">
        <f>COUNTIF(O60:T60, "=1")</f>
        <v/>
      </c>
      <c r="V60" s="84">
        <f>U60/N60</f>
        <v/>
      </c>
      <c r="W60" s="136" t="s">
        <v>288</v>
      </c>
    </row>
    <row customHeight="1" ht="12.75" r="61" s="24" spans="1:23">
      <c r="A61" s="117" t="n">
        <v>61</v>
      </c>
      <c r="B61" s="239" t="s">
        <v>232</v>
      </c>
      <c r="C61" s="239" t="s">
        <v>289</v>
      </c>
      <c r="D61" s="45">
        <f>NETWORKDAYS(Итого!$C$2,Отчёт!$C$2,Итого!$C$3)</f>
        <v/>
      </c>
      <c r="E61" s="46" t="n">
        <v>0.5</v>
      </c>
      <c r="F61" s="45" t="n">
        <v>1</v>
      </c>
      <c r="G61" s="47">
        <f>E61*F61</f>
        <v/>
      </c>
      <c r="H61" s="61" t="n">
        <v>7</v>
      </c>
      <c r="I61" s="254">
        <f>D61*G61</f>
        <v/>
      </c>
      <c r="J61" s="50" t="n">
        <v>144</v>
      </c>
      <c r="K61" s="51">
        <f>I61*J61</f>
        <v/>
      </c>
      <c r="L61" s="51" t="n"/>
      <c r="M61" s="255" t="n">
        <v>43231</v>
      </c>
      <c r="N61" s="82">
        <f>6-COUNTIF(O61:T61,"х")</f>
        <v/>
      </c>
      <c r="O61" s="137" t="n">
        <v>1</v>
      </c>
      <c r="P61" s="137" t="n">
        <v>1</v>
      </c>
      <c r="Q61" s="137" t="n">
        <v>1</v>
      </c>
      <c r="R61" s="137" t="n">
        <v>1</v>
      </c>
      <c r="S61" s="137" t="n">
        <v>1</v>
      </c>
      <c r="T61" s="137" t="n">
        <v>1</v>
      </c>
      <c r="U61" s="83">
        <f>COUNTIF(O61:T61, "=1")</f>
        <v/>
      </c>
      <c r="V61" s="84">
        <f>U61/N61</f>
        <v/>
      </c>
      <c r="W61" s="136" t="s">
        <v>290</v>
      </c>
    </row>
    <row customHeight="1" ht="12.75" r="62" s="24" spans="1:23">
      <c r="A62" s="117" t="n">
        <v>62</v>
      </c>
      <c r="B62" s="239" t="s">
        <v>291</v>
      </c>
      <c r="C62" s="239" t="s">
        <v>292</v>
      </c>
      <c r="D62" s="45">
        <f>NETWORKDAYS(Итого!$C$2,Отчёт!$C$2,Итого!$C$3)</f>
        <v/>
      </c>
      <c r="E62" s="46" t="n">
        <v>0.5</v>
      </c>
      <c r="F62" s="45" t="n">
        <v>1</v>
      </c>
      <c r="G62" s="47">
        <f>E62*F62</f>
        <v/>
      </c>
      <c r="H62" s="61" t="n">
        <v>7</v>
      </c>
      <c r="I62" s="254">
        <f>D62*G62</f>
        <v/>
      </c>
      <c r="J62" s="50" t="n">
        <v>144</v>
      </c>
      <c r="K62" s="51">
        <f>I62*J62</f>
        <v/>
      </c>
      <c r="L62" s="51" t="n"/>
      <c r="M62" s="255" t="n">
        <v>43231</v>
      </c>
      <c r="N62" s="82">
        <f>6-COUNTIF(O62:T62,"х")</f>
        <v/>
      </c>
      <c r="O62" s="137" t="n">
        <v>1</v>
      </c>
      <c r="P62" s="137" t="n">
        <v>1</v>
      </c>
      <c r="Q62" s="137" t="n">
        <v>1</v>
      </c>
      <c r="R62" s="137" t="n">
        <v>1</v>
      </c>
      <c r="S62" s="137" t="n">
        <v>1</v>
      </c>
      <c r="T62" s="137" t="n">
        <v>0</v>
      </c>
      <c r="U62" s="83">
        <f>COUNTIF(O62:T62, "=1")</f>
        <v/>
      </c>
      <c r="V62" s="84">
        <f>U62/N62</f>
        <v/>
      </c>
      <c r="W62" s="136" t="s">
        <v>293</v>
      </c>
    </row>
    <row customHeight="1" ht="12.75" r="63" s="24" spans="1:23">
      <c r="A63" s="117" t="n">
        <v>63</v>
      </c>
      <c r="B63" s="239" t="s">
        <v>1</v>
      </c>
      <c r="C63" s="239" t="s">
        <v>294</v>
      </c>
      <c r="D63" s="45">
        <f>NETWORKDAYS(Итого!$C$2,Отчёт!$C$2,Итого!$C$3)</f>
        <v/>
      </c>
      <c r="E63" s="46" t="n">
        <v>0.5</v>
      </c>
      <c r="F63" s="45" t="n">
        <v>1</v>
      </c>
      <c r="G63" s="47">
        <f>E63*F63</f>
        <v/>
      </c>
      <c r="H63" s="61" t="n">
        <v>7</v>
      </c>
      <c r="I63" s="254">
        <f>D63*G63</f>
        <v/>
      </c>
      <c r="J63" s="50" t="n">
        <v>144</v>
      </c>
      <c r="K63" s="51">
        <f>I63*J63</f>
        <v/>
      </c>
      <c r="L63" s="51" t="n"/>
      <c r="M63" s="255" t="n">
        <v>43231</v>
      </c>
      <c r="N63" s="82">
        <f>6-COUNTIF(O63:T63,"х")</f>
        <v/>
      </c>
      <c r="O63" s="137" t="n">
        <v>1</v>
      </c>
      <c r="P63" s="137" t="n">
        <v>1</v>
      </c>
      <c r="Q63" s="137" t="n">
        <v>1</v>
      </c>
      <c r="R63" s="137" t="n">
        <v>1</v>
      </c>
      <c r="S63" s="137" t="n">
        <v>1</v>
      </c>
      <c r="T63" s="137" t="n">
        <v>1</v>
      </c>
      <c r="U63" s="83">
        <f>COUNTIF(O63:T63, "=1")</f>
        <v/>
      </c>
      <c r="V63" s="84">
        <f>U63/N63</f>
        <v/>
      </c>
      <c r="W63" s="135" t="n"/>
    </row>
    <row customHeight="1" ht="12.75" r="64" s="24" spans="1:23">
      <c r="A64" s="117" t="n">
        <v>64</v>
      </c>
      <c r="B64" s="239" t="s">
        <v>1</v>
      </c>
      <c r="C64" s="239" t="s">
        <v>295</v>
      </c>
      <c r="D64" s="45">
        <f>NETWORKDAYS(Итого!$C$2,Отчёт!$C$2,Итого!$C$3)</f>
        <v/>
      </c>
      <c r="E64" s="46" t="n">
        <v>0.5</v>
      </c>
      <c r="F64" s="45" t="n">
        <v>1</v>
      </c>
      <c r="G64" s="47">
        <f>E64*F64</f>
        <v/>
      </c>
      <c r="H64" s="61" t="n">
        <v>7</v>
      </c>
      <c r="I64" s="254">
        <f>D64*G64</f>
        <v/>
      </c>
      <c r="J64" s="50" t="n">
        <v>144</v>
      </c>
      <c r="K64" s="51">
        <f>I64*J64</f>
        <v/>
      </c>
      <c r="L64" s="51" t="n"/>
      <c r="M64" s="255" t="n">
        <v>43231</v>
      </c>
      <c r="N64" s="82">
        <f>6-COUNTIF(O64:T64,"х")</f>
        <v/>
      </c>
      <c r="O64" s="137" t="n">
        <v>1</v>
      </c>
      <c r="P64" s="137" t="n">
        <v>1</v>
      </c>
      <c r="Q64" s="137" t="n">
        <v>1</v>
      </c>
      <c r="R64" s="137" t="n">
        <v>0</v>
      </c>
      <c r="S64" s="137" t="n">
        <v>0</v>
      </c>
      <c r="T64" s="137" t="n">
        <v>0</v>
      </c>
      <c r="U64" s="83">
        <f>COUNTIF(O64:T64, "=1")</f>
        <v/>
      </c>
      <c r="V64" s="84">
        <f>U64/N64</f>
        <v/>
      </c>
      <c r="W64" s="136" t="n"/>
    </row>
    <row customHeight="1" ht="12.75" r="65" s="24" spans="1:23">
      <c r="A65" s="117" t="n">
        <v>65</v>
      </c>
      <c r="B65" s="239" t="s">
        <v>1</v>
      </c>
      <c r="C65" s="239" t="s">
        <v>296</v>
      </c>
      <c r="D65" s="45">
        <f>NETWORKDAYS(Итого!$C$2,Отчёт!$C$2,Итого!$C$3)</f>
        <v/>
      </c>
      <c r="E65" s="46" t="n">
        <v>0.5</v>
      </c>
      <c r="F65" s="45" t="n">
        <v>1</v>
      </c>
      <c r="G65" s="47">
        <f>E65*F65</f>
        <v/>
      </c>
      <c r="H65" s="61" t="n">
        <v>7</v>
      </c>
      <c r="I65" s="254">
        <f>D65*G65</f>
        <v/>
      </c>
      <c r="J65" s="50" t="n">
        <v>144</v>
      </c>
      <c r="K65" s="51">
        <f>I65*J65</f>
        <v/>
      </c>
      <c r="L65" s="51" t="n"/>
      <c r="M65" s="255" t="n">
        <v>43230</v>
      </c>
      <c r="N65" s="82">
        <f>6-COUNTIF(O65:T65,"х")</f>
        <v/>
      </c>
      <c r="O65" s="137" t="n">
        <v>1</v>
      </c>
      <c r="P65" s="137" t="n">
        <v>1</v>
      </c>
      <c r="Q65" s="137" t="n">
        <v>1</v>
      </c>
      <c r="R65" s="137" t="n">
        <v>1</v>
      </c>
      <c r="S65" s="137" t="n">
        <v>1</v>
      </c>
      <c r="T65" s="137" t="s">
        <v>56</v>
      </c>
      <c r="U65" s="83">
        <f>COUNTIF(O65:T65, "=1")</f>
        <v/>
      </c>
      <c r="V65" s="84">
        <f>U65/N65</f>
        <v/>
      </c>
      <c r="W65" s="135" t="s">
        <v>297</v>
      </c>
    </row>
    <row customHeight="1" ht="12.75" r="66" s="24" spans="1:23">
      <c r="A66" s="117" t="n">
        <v>66</v>
      </c>
      <c r="B66" s="239" t="s">
        <v>1</v>
      </c>
      <c r="C66" s="239" t="s">
        <v>298</v>
      </c>
      <c r="D66" s="45">
        <f>NETWORKDAYS(Итого!$C$2,Отчёт!$C$2,Итого!$C$3)</f>
        <v/>
      </c>
      <c r="E66" s="46" t="n">
        <v>0.5</v>
      </c>
      <c r="F66" s="45" t="n">
        <v>1</v>
      </c>
      <c r="G66" s="47">
        <f>E66*F66</f>
        <v/>
      </c>
      <c r="H66" s="61" t="n">
        <v>7</v>
      </c>
      <c r="I66" s="254">
        <f>D66*G66</f>
        <v/>
      </c>
      <c r="J66" s="50" t="n">
        <v>144</v>
      </c>
      <c r="K66" s="51">
        <f>I66*J66</f>
        <v/>
      </c>
      <c r="L66" s="51" t="n"/>
      <c r="M66" s="255" t="n">
        <v>43230</v>
      </c>
      <c r="N66" s="82">
        <f>6-COUNTIF(O66:T66,"х")</f>
        <v/>
      </c>
      <c r="O66" s="137" t="n">
        <v>1</v>
      </c>
      <c r="P66" s="137" t="n">
        <v>1</v>
      </c>
      <c r="Q66" s="137" t="n">
        <v>1</v>
      </c>
      <c r="R66" s="137" t="n">
        <v>1</v>
      </c>
      <c r="S66" s="137" t="n">
        <v>1</v>
      </c>
      <c r="T66" s="137" t="n">
        <v>1</v>
      </c>
      <c r="U66" s="83">
        <f>COUNTIF(O66:T66, "=1")</f>
        <v/>
      </c>
      <c r="V66" s="84">
        <f>U66/N66</f>
        <v/>
      </c>
      <c r="W66" s="135" t="n"/>
    </row>
    <row customHeight="1" ht="12.75" r="67" s="24" spans="1:23">
      <c r="A67" s="117" t="n">
        <v>67</v>
      </c>
      <c r="B67" s="239" t="s">
        <v>1</v>
      </c>
      <c r="C67" s="239" t="s">
        <v>299</v>
      </c>
      <c r="D67" s="45">
        <f>NETWORKDAYS(Итого!$C$2,Отчёт!$C$2,Итого!$C$3)</f>
        <v/>
      </c>
      <c r="E67" s="46" t="n">
        <v>0.5</v>
      </c>
      <c r="F67" s="45" t="n">
        <v>1</v>
      </c>
      <c r="G67" s="47">
        <f>E67*F67</f>
        <v/>
      </c>
      <c r="H67" s="61" t="n">
        <v>7</v>
      </c>
      <c r="I67" s="254">
        <f>D67*G67</f>
        <v/>
      </c>
      <c r="J67" s="50" t="n">
        <v>144</v>
      </c>
      <c r="K67" s="51">
        <f>I67*J67</f>
        <v/>
      </c>
      <c r="L67" s="51" t="n"/>
      <c r="M67" s="255" t="n">
        <v>43230</v>
      </c>
      <c r="N67" s="82">
        <f>6-COUNTIF(O67:T67,"х")</f>
        <v/>
      </c>
      <c r="O67" s="137" t="n">
        <v>1</v>
      </c>
      <c r="P67" s="137" t="n">
        <v>1</v>
      </c>
      <c r="Q67" s="137" t="n">
        <v>1</v>
      </c>
      <c r="R67" s="137" t="n">
        <v>1</v>
      </c>
      <c r="S67" s="137" t="n">
        <v>1</v>
      </c>
      <c r="T67" s="137" t="n">
        <v>1</v>
      </c>
      <c r="U67" s="83">
        <f>COUNTIF(O67:T67, "=1")</f>
        <v/>
      </c>
      <c r="V67" s="84">
        <f>U67/N67</f>
        <v/>
      </c>
      <c r="W67" s="135" t="n"/>
    </row>
    <row customHeight="1" ht="12.75" r="68" s="24" spans="1:23">
      <c r="A68" s="117" t="n">
        <v>68</v>
      </c>
      <c r="B68" s="239" t="s">
        <v>1</v>
      </c>
      <c r="C68" s="239" t="s">
        <v>300</v>
      </c>
      <c r="D68" s="45">
        <f>NETWORKDAYS(Итого!$C$2,Отчёт!$C$2,Итого!$C$3)</f>
        <v/>
      </c>
      <c r="E68" s="46" t="n">
        <v>0.5</v>
      </c>
      <c r="F68" s="45" t="n">
        <v>1</v>
      </c>
      <c r="G68" s="47">
        <f>E68*F68</f>
        <v/>
      </c>
      <c r="H68" s="61" t="n">
        <v>7</v>
      </c>
      <c r="I68" s="254">
        <f>D68*G68</f>
        <v/>
      </c>
      <c r="J68" s="50" t="n">
        <v>144</v>
      </c>
      <c r="K68" s="51">
        <f>I68*J68</f>
        <v/>
      </c>
      <c r="L68" s="51" t="n"/>
      <c r="M68" s="255" t="n">
        <v>43231</v>
      </c>
      <c r="N68" s="82">
        <f>6-COUNTIF(O68:T68,"х")</f>
        <v/>
      </c>
      <c r="O68" s="137" t="n">
        <v>1</v>
      </c>
      <c r="P68" s="137" t="n">
        <v>1</v>
      </c>
      <c r="Q68" s="137" t="n">
        <v>1</v>
      </c>
      <c r="R68" s="137" t="n">
        <v>1</v>
      </c>
      <c r="S68" s="137" t="n">
        <v>1</v>
      </c>
      <c r="T68" s="137" t="n">
        <v>1</v>
      </c>
      <c r="U68" s="83">
        <f>COUNTIF(O68:T68, "=1")</f>
        <v/>
      </c>
      <c r="V68" s="84">
        <f>U68/N68</f>
        <v/>
      </c>
      <c r="W68" s="136" t="n"/>
    </row>
    <row customHeight="1" ht="12.75" r="69" s="24" spans="1:23">
      <c r="A69" s="117" t="n">
        <v>69</v>
      </c>
      <c r="B69" s="239" t="s">
        <v>1</v>
      </c>
      <c r="C69" s="239" t="s">
        <v>301</v>
      </c>
      <c r="D69" s="45">
        <f>NETWORKDAYS(Итого!$C$2,Отчёт!$C$2,Итого!$C$3)</f>
        <v/>
      </c>
      <c r="E69" s="46" t="n">
        <v>0.5</v>
      </c>
      <c r="F69" s="45" t="n">
        <v>1</v>
      </c>
      <c r="G69" s="47">
        <f>E69*F69</f>
        <v/>
      </c>
      <c r="H69" s="61" t="n">
        <v>7</v>
      </c>
      <c r="I69" s="254">
        <f>D69*G69</f>
        <v/>
      </c>
      <c r="J69" s="50" t="n">
        <v>144</v>
      </c>
      <c r="K69" s="51">
        <f>I69*J69</f>
        <v/>
      </c>
      <c r="L69" s="51" t="n"/>
      <c r="M69" s="255" t="n">
        <v>43230</v>
      </c>
      <c r="N69" s="82">
        <f>6-COUNTIF(O69:T69,"х")</f>
        <v/>
      </c>
      <c r="O69" s="137" t="n">
        <v>1</v>
      </c>
      <c r="P69" s="137" t="n">
        <v>1</v>
      </c>
      <c r="Q69" s="137" t="n">
        <v>1</v>
      </c>
      <c r="R69" s="137" t="n">
        <v>1</v>
      </c>
      <c r="S69" s="137" t="n">
        <v>1</v>
      </c>
      <c r="T69" s="137" t="s">
        <v>56</v>
      </c>
      <c r="U69" s="83">
        <f>COUNTIF(O69:T69, "=1")</f>
        <v/>
      </c>
      <c r="V69" s="84">
        <f>U69/N69</f>
        <v/>
      </c>
      <c r="W69" s="136" t="s">
        <v>302</v>
      </c>
    </row>
    <row customHeight="1" ht="12.75" r="70" s="24" spans="1:23">
      <c r="A70" s="117" t="n">
        <v>70</v>
      </c>
      <c r="B70" s="239" t="s">
        <v>1</v>
      </c>
      <c r="C70" s="239" t="s">
        <v>303</v>
      </c>
      <c r="D70" s="45">
        <f>NETWORKDAYS(Итого!$C$2,Отчёт!$C$2,Итого!$C$3)</f>
        <v/>
      </c>
      <c r="E70" s="46" t="n">
        <v>0.5</v>
      </c>
      <c r="F70" s="45" t="n">
        <v>1</v>
      </c>
      <c r="G70" s="47">
        <f>E70*F70</f>
        <v/>
      </c>
      <c r="H70" s="61" t="n">
        <v>7</v>
      </c>
      <c r="I70" s="254">
        <f>D70*G70</f>
        <v/>
      </c>
      <c r="J70" s="50" t="n">
        <v>144</v>
      </c>
      <c r="K70" s="51">
        <f>I70*J70</f>
        <v/>
      </c>
      <c r="L70" s="51" t="n"/>
      <c r="M70" s="255" t="n">
        <v>43231</v>
      </c>
      <c r="N70" s="82">
        <f>6-COUNTIF(O70:T70,"х")</f>
        <v/>
      </c>
      <c r="O70" s="137" t="n">
        <v>1</v>
      </c>
      <c r="P70" s="137" t="n">
        <v>1</v>
      </c>
      <c r="Q70" s="137" t="n">
        <v>1</v>
      </c>
      <c r="R70" s="137" t="n">
        <v>1</v>
      </c>
      <c r="S70" s="137" t="n">
        <v>0</v>
      </c>
      <c r="T70" s="137" t="n">
        <v>1</v>
      </c>
      <c r="U70" s="83">
        <f>COUNTIF(O70:T70, "=1")</f>
        <v/>
      </c>
      <c r="V70" s="84">
        <f>U70/N70</f>
        <v/>
      </c>
      <c r="W70" s="135" t="n"/>
    </row>
    <row customHeight="1" ht="12.75" r="71" s="24" spans="1:23">
      <c r="A71" s="117" t="n">
        <v>71</v>
      </c>
      <c r="B71" s="239" t="s">
        <v>1</v>
      </c>
      <c r="C71" s="239" t="s">
        <v>304</v>
      </c>
      <c r="D71" s="45">
        <f>NETWORKDAYS(Итого!$C$2,Отчёт!$C$2,Итого!$C$3)</f>
        <v/>
      </c>
      <c r="E71" s="46" t="n">
        <v>0.5</v>
      </c>
      <c r="F71" s="45" t="n">
        <v>1</v>
      </c>
      <c r="G71" s="47">
        <f>E71*F71</f>
        <v/>
      </c>
      <c r="H71" s="61" t="n">
        <v>7</v>
      </c>
      <c r="I71" s="254">
        <f>D71*G71</f>
        <v/>
      </c>
      <c r="J71" s="50" t="n">
        <v>144</v>
      </c>
      <c r="K71" s="51">
        <f>I71*J71</f>
        <v/>
      </c>
      <c r="L71" s="51" t="n"/>
      <c r="M71" s="255" t="n">
        <v>43231</v>
      </c>
      <c r="N71" s="82">
        <f>6-COUNTIF(O71:T71,"х")</f>
        <v/>
      </c>
      <c r="O71" s="137" t="n">
        <v>1</v>
      </c>
      <c r="P71" s="137" t="n">
        <v>1</v>
      </c>
      <c r="Q71" s="137" t="n">
        <v>1</v>
      </c>
      <c r="R71" s="137" t="n">
        <v>1</v>
      </c>
      <c r="S71" s="137" t="n">
        <v>1</v>
      </c>
      <c r="T71" s="137" t="n">
        <v>0</v>
      </c>
      <c r="U71" s="83">
        <f>COUNTIF(O71:T71, "=1")</f>
        <v/>
      </c>
      <c r="V71" s="84">
        <f>U71/N71</f>
        <v/>
      </c>
      <c r="W71" s="135" t="s">
        <v>305</v>
      </c>
    </row>
    <row customHeight="1" ht="12.75" r="72" s="24" spans="1:23">
      <c r="A72" s="117" t="n">
        <v>72</v>
      </c>
      <c r="B72" s="239" t="s">
        <v>1</v>
      </c>
      <c r="C72" s="239" t="s">
        <v>306</v>
      </c>
      <c r="D72" s="45">
        <f>NETWORKDAYS(Итого!$C$2,Отчёт!$C$2,Итого!$C$3)</f>
        <v/>
      </c>
      <c r="E72" s="46" t="n">
        <v>0.5</v>
      </c>
      <c r="F72" s="45" t="n">
        <v>1</v>
      </c>
      <c r="G72" s="47">
        <f>E72*F72</f>
        <v/>
      </c>
      <c r="H72" s="61" t="n">
        <v>7</v>
      </c>
      <c r="I72" s="254">
        <f>D72*G72</f>
        <v/>
      </c>
      <c r="J72" s="50" t="n">
        <v>144</v>
      </c>
      <c r="K72" s="51">
        <f>I72*J72</f>
        <v/>
      </c>
      <c r="L72" s="51" t="n"/>
      <c r="M72" s="255" t="n">
        <v>43231</v>
      </c>
      <c r="N72" s="82">
        <f>6-COUNTIF(O72:T72,"х")</f>
        <v/>
      </c>
      <c r="O72" s="137" t="n">
        <v>1</v>
      </c>
      <c r="P72" s="137" t="n">
        <v>1</v>
      </c>
      <c r="Q72" s="137" t="n">
        <v>1</v>
      </c>
      <c r="R72" s="137" t="n">
        <v>1</v>
      </c>
      <c r="S72" s="137" t="n">
        <v>1</v>
      </c>
      <c r="T72" s="137" t="n">
        <v>0</v>
      </c>
      <c r="U72" s="83">
        <f>COUNTIF(O72:T72, "=1")</f>
        <v/>
      </c>
      <c r="V72" s="84">
        <f>U72/N72</f>
        <v/>
      </c>
      <c r="W72" s="135" t="s">
        <v>307</v>
      </c>
    </row>
    <row customHeight="1" ht="12.75" r="73" s="24" spans="1:23">
      <c r="A73" s="117" t="n">
        <v>73</v>
      </c>
      <c r="B73" s="239" t="s">
        <v>1</v>
      </c>
      <c r="C73" s="239" t="s">
        <v>308</v>
      </c>
      <c r="D73" s="45">
        <f>NETWORKDAYS(Итого!$C$2,Отчёт!$C$2,Итого!$C$3)</f>
        <v/>
      </c>
      <c r="E73" s="46" t="n">
        <v>0.5</v>
      </c>
      <c r="F73" s="45" t="n">
        <v>1</v>
      </c>
      <c r="G73" s="47">
        <f>E73*F73</f>
        <v/>
      </c>
      <c r="H73" s="61" t="n">
        <v>7</v>
      </c>
      <c r="I73" s="254">
        <f>D73*G73</f>
        <v/>
      </c>
      <c r="J73" s="50" t="n">
        <v>144</v>
      </c>
      <c r="K73" s="51">
        <f>I73*J73</f>
        <v/>
      </c>
      <c r="L73" s="51" t="n"/>
      <c r="M73" s="255" t="n">
        <v>43231</v>
      </c>
      <c r="N73" s="82">
        <f>6-COUNTIF(O73:T73,"х")</f>
        <v/>
      </c>
      <c r="O73" s="137" t="n">
        <v>0</v>
      </c>
      <c r="P73" s="137" t="n">
        <v>1</v>
      </c>
      <c r="Q73" s="137" t="s">
        <v>56</v>
      </c>
      <c r="R73" s="137" t="n">
        <v>1</v>
      </c>
      <c r="S73" s="137" t="s">
        <v>56</v>
      </c>
      <c r="T73" s="137" t="n">
        <v>0</v>
      </c>
      <c r="U73" s="83">
        <f>COUNTIF(O73:T73, "=1")</f>
        <v/>
      </c>
      <c r="V73" s="84">
        <f>U73/N73</f>
        <v/>
      </c>
      <c r="W73" s="136" t="s">
        <v>309</v>
      </c>
    </row>
    <row customHeight="1" ht="12.75" r="74" s="24" spans="1:23">
      <c r="A74" s="117" t="n">
        <v>74</v>
      </c>
      <c r="B74" s="239" t="s">
        <v>1</v>
      </c>
      <c r="C74" s="239" t="s">
        <v>310</v>
      </c>
      <c r="D74" s="45">
        <f>NETWORKDAYS(Итого!$C$2,Отчёт!$C$2,Итого!$C$3)</f>
        <v/>
      </c>
      <c r="E74" s="46" t="n">
        <v>0.5</v>
      </c>
      <c r="F74" s="45" t="n">
        <v>1</v>
      </c>
      <c r="G74" s="47">
        <f>E74*F74</f>
        <v/>
      </c>
      <c r="H74" s="61" t="n">
        <v>7</v>
      </c>
      <c r="I74" s="254">
        <f>D74*G74</f>
        <v/>
      </c>
      <c r="J74" s="50" t="n">
        <v>144</v>
      </c>
      <c r="K74" s="51">
        <f>I74*J74</f>
        <v/>
      </c>
      <c r="L74" s="51" t="n"/>
      <c r="M74" s="255" t="n">
        <v>43231</v>
      </c>
      <c r="N74" s="82">
        <f>6-COUNTIF(O74:T74,"х")</f>
        <v/>
      </c>
      <c r="O74" s="137" t="n">
        <v>1</v>
      </c>
      <c r="P74" s="137" t="n">
        <v>1</v>
      </c>
      <c r="Q74" s="137" t="n">
        <v>1</v>
      </c>
      <c r="R74" s="137" t="n">
        <v>1</v>
      </c>
      <c r="S74" s="137" t="n">
        <v>1</v>
      </c>
      <c r="T74" s="137" t="s">
        <v>56</v>
      </c>
      <c r="U74" s="83">
        <f>COUNTIF(O74:T74, "=1")</f>
        <v/>
      </c>
      <c r="V74" s="84">
        <f>U74/N74</f>
        <v/>
      </c>
      <c r="W74" s="135" t="n"/>
    </row>
    <row customHeight="1" ht="12.75" r="75" s="24" spans="1:23">
      <c r="A75" s="117" t="n">
        <v>75</v>
      </c>
      <c r="B75" s="239" t="s">
        <v>1</v>
      </c>
      <c r="C75" s="239" t="s">
        <v>311</v>
      </c>
      <c r="D75" s="45">
        <f>NETWORKDAYS(Итого!$C$2,Отчёт!$C$2,Итого!$C$3)</f>
        <v/>
      </c>
      <c r="E75" s="46" t="n">
        <v>0.5</v>
      </c>
      <c r="F75" s="45" t="n">
        <v>1</v>
      </c>
      <c r="G75" s="47">
        <f>E75*F75</f>
        <v/>
      </c>
      <c r="H75" s="61" t="n">
        <v>7</v>
      </c>
      <c r="I75" s="254">
        <f>D75*G75</f>
        <v/>
      </c>
      <c r="J75" s="50" t="n">
        <v>144</v>
      </c>
      <c r="K75" s="51">
        <f>I75*J75</f>
        <v/>
      </c>
      <c r="L75" s="51" t="n"/>
      <c r="M75" s="255" t="n">
        <v>43231</v>
      </c>
      <c r="N75" s="82">
        <f>6-COUNTIF(O75:T75,"х")</f>
        <v/>
      </c>
      <c r="O75" s="137" t="n">
        <v>1</v>
      </c>
      <c r="P75" s="137" t="n">
        <v>1</v>
      </c>
      <c r="Q75" s="137" t="n">
        <v>1</v>
      </c>
      <c r="R75" s="137" t="n">
        <v>1</v>
      </c>
      <c r="S75" s="137" t="n">
        <v>1</v>
      </c>
      <c r="T75" s="137" t="n">
        <v>1</v>
      </c>
      <c r="U75" s="83">
        <f>COUNTIF(O75:T75, "=1")</f>
        <v/>
      </c>
      <c r="V75" s="84">
        <f>U75/N75</f>
        <v/>
      </c>
      <c r="W75" s="136" t="n"/>
    </row>
    <row customHeight="1" ht="12.75" r="76" s="24" spans="1:23">
      <c r="A76" s="117" t="n">
        <v>76</v>
      </c>
      <c r="B76" s="239" t="s">
        <v>1</v>
      </c>
      <c r="C76" s="239" t="s">
        <v>312</v>
      </c>
      <c r="D76" s="45">
        <f>NETWORKDAYS(Итого!$C$2,Отчёт!$C$2,Итого!$C$3)</f>
        <v/>
      </c>
      <c r="E76" s="46" t="n">
        <v>0.5</v>
      </c>
      <c r="F76" s="45" t="n">
        <v>1</v>
      </c>
      <c r="G76" s="47">
        <f>E76*F76</f>
        <v/>
      </c>
      <c r="H76" s="61" t="n">
        <v>7</v>
      </c>
      <c r="I76" s="254">
        <f>D76*G76</f>
        <v/>
      </c>
      <c r="J76" s="50" t="n">
        <v>144</v>
      </c>
      <c r="K76" s="51">
        <f>I76*J76</f>
        <v/>
      </c>
      <c r="L76" s="51" t="n"/>
      <c r="M76" s="255" t="n">
        <v>43231</v>
      </c>
      <c r="N76" s="82">
        <f>6-COUNTIF(O76:T76,"х")</f>
        <v/>
      </c>
      <c r="O76" s="137" t="n">
        <v>1</v>
      </c>
      <c r="P76" s="137" t="n">
        <v>1</v>
      </c>
      <c r="Q76" s="137" t="n">
        <v>1</v>
      </c>
      <c r="R76" s="137" t="n">
        <v>1</v>
      </c>
      <c r="S76" s="137" t="n">
        <v>1</v>
      </c>
      <c r="T76" s="137" t="n">
        <v>1</v>
      </c>
      <c r="U76" s="83">
        <f>COUNTIF(O76:T76, "=1")</f>
        <v/>
      </c>
      <c r="V76" s="84">
        <f>U76/N76</f>
        <v/>
      </c>
      <c r="W76" s="136" t="n"/>
    </row>
    <row customHeight="1" ht="12.75" r="77" s="24" spans="1:23">
      <c r="A77" s="117" t="n">
        <v>77</v>
      </c>
      <c r="B77" s="239" t="s">
        <v>1</v>
      </c>
      <c r="C77" s="239" t="s">
        <v>313</v>
      </c>
      <c r="D77" s="45">
        <f>NETWORKDAYS(Итого!$C$2,Отчёт!$C$2,Итого!$C$3)</f>
        <v/>
      </c>
      <c r="E77" s="46" t="n">
        <v>0.5</v>
      </c>
      <c r="F77" s="45" t="n">
        <v>1</v>
      </c>
      <c r="G77" s="47">
        <f>E77*F77</f>
        <v/>
      </c>
      <c r="H77" s="61" t="n">
        <v>7</v>
      </c>
      <c r="I77" s="254">
        <f>D77*G77</f>
        <v/>
      </c>
      <c r="J77" s="50" t="n">
        <v>144</v>
      </c>
      <c r="K77" s="51">
        <f>I77*J77</f>
        <v/>
      </c>
      <c r="L77" s="51" t="n"/>
      <c r="M77" s="255" t="n">
        <v>43231</v>
      </c>
      <c r="N77" s="82">
        <f>6-COUNTIF(O77:T77,"х")</f>
        <v/>
      </c>
      <c r="O77" s="137" t="n">
        <v>1</v>
      </c>
      <c r="P77" s="137" t="n">
        <v>1</v>
      </c>
      <c r="Q77" s="137" t="n">
        <v>1</v>
      </c>
      <c r="R77" s="137" t="n">
        <v>1</v>
      </c>
      <c r="S77" s="137" t="n">
        <v>1</v>
      </c>
      <c r="T77" s="137" t="s">
        <v>56</v>
      </c>
      <c r="U77" s="83">
        <f>COUNTIF(O77:T77, "=1")</f>
        <v/>
      </c>
      <c r="V77" s="84">
        <f>U77/N77</f>
        <v/>
      </c>
      <c r="W77" s="136" t="s">
        <v>314</v>
      </c>
    </row>
    <row customHeight="1" ht="12.75" r="78" s="24" spans="1:23">
      <c r="A78" s="117" t="n">
        <v>78</v>
      </c>
      <c r="B78" s="239" t="s">
        <v>1</v>
      </c>
      <c r="C78" s="239" t="s">
        <v>315</v>
      </c>
      <c r="D78" s="45">
        <f>NETWORKDAYS(Итого!$C$2,Отчёт!$C$2,Итого!$C$3)</f>
        <v/>
      </c>
      <c r="E78" s="46" t="n">
        <v>0.5</v>
      </c>
      <c r="F78" s="45" t="n">
        <v>1</v>
      </c>
      <c r="G78" s="47">
        <f>E78*F78</f>
        <v/>
      </c>
      <c r="H78" s="61" t="n">
        <v>7</v>
      </c>
      <c r="I78" s="254">
        <f>D78*G78</f>
        <v/>
      </c>
      <c r="J78" s="50" t="n">
        <v>144</v>
      </c>
      <c r="K78" s="51">
        <f>I78*J78</f>
        <v/>
      </c>
      <c r="L78" s="51" t="n"/>
      <c r="M78" s="255" t="n">
        <v>43231</v>
      </c>
      <c r="N78" s="82">
        <f>6-COUNTIF(O78:T78,"х")</f>
        <v/>
      </c>
      <c r="O78" s="137" t="n">
        <v>1</v>
      </c>
      <c r="P78" s="137" t="n">
        <v>1</v>
      </c>
      <c r="Q78" s="137" t="n">
        <v>1</v>
      </c>
      <c r="R78" s="137" t="n">
        <v>1</v>
      </c>
      <c r="S78" s="137" t="n">
        <v>1</v>
      </c>
      <c r="T78" s="137" t="n">
        <v>1</v>
      </c>
      <c r="U78" s="83">
        <f>COUNTIF(O78:T78, "=1")</f>
        <v/>
      </c>
      <c r="V78" s="84">
        <f>U78/N78</f>
        <v/>
      </c>
      <c r="W78" s="136" t="n"/>
    </row>
    <row customHeight="1" ht="12.75" r="79" s="24" spans="1:23">
      <c r="A79" s="117" t="n">
        <v>79</v>
      </c>
      <c r="B79" s="239" t="s">
        <v>1</v>
      </c>
      <c r="C79" s="239" t="s">
        <v>316</v>
      </c>
      <c r="D79" s="45">
        <f>NETWORKDAYS(Итого!$C$2,Отчёт!$C$2,Итого!$C$3)</f>
        <v/>
      </c>
      <c r="E79" s="46" t="n">
        <v>0.5</v>
      </c>
      <c r="F79" s="45" t="n">
        <v>1</v>
      </c>
      <c r="G79" s="47">
        <f>E79*F79</f>
        <v/>
      </c>
      <c r="H79" s="61" t="n">
        <v>8</v>
      </c>
      <c r="I79" s="254">
        <f>D79*G79</f>
        <v/>
      </c>
      <c r="J79" s="50" t="n">
        <v>144</v>
      </c>
      <c r="K79" s="51">
        <f>I79*J79</f>
        <v/>
      </c>
      <c r="L79" s="51" t="n"/>
      <c r="M79" s="255" t="n">
        <v>43231</v>
      </c>
      <c r="N79" s="82">
        <f>6-COUNTIF(O79:T79,"х")</f>
        <v/>
      </c>
      <c r="O79" s="137" t="n">
        <v>1</v>
      </c>
      <c r="P79" s="137" t="n">
        <v>1</v>
      </c>
      <c r="Q79" s="137" t="n">
        <v>1</v>
      </c>
      <c r="R79" s="137" t="n">
        <v>1</v>
      </c>
      <c r="S79" s="137" t="n">
        <v>1</v>
      </c>
      <c r="T79" s="137" t="n">
        <v>0</v>
      </c>
      <c r="U79" s="83">
        <f>COUNTIF(O79:T79, "=1")</f>
        <v/>
      </c>
      <c r="V79" s="84">
        <f>U79/N79</f>
        <v/>
      </c>
      <c r="W79" s="136" t="s">
        <v>317</v>
      </c>
    </row>
    <row customHeight="1" ht="12.75" r="80" s="24" spans="1:23">
      <c r="K80" s="109">
        <f>SUM(K2:K79)</f>
        <v/>
      </c>
    </row>
    <row customHeight="1" ht="12.75" r="81" s="24" spans="1:23"/>
    <row customHeight="1" ht="12.75" r="82" s="24" spans="1:23"/>
    <row customHeight="1" ht="12.75" r="83" s="24" spans="1:23"/>
    <row customHeight="1" ht="12.75" r="84" s="24" spans="1:23"/>
    <row customHeight="1" ht="12.75" r="85" s="24" spans="1:23"/>
    <row customHeight="1" ht="12.75" r="86" s="24" spans="1:23"/>
    <row customHeight="1" ht="12.75" r="87" s="24" spans="1:23"/>
  </sheetData>
  <autoFilter ref="A1:W81"/>
  <conditionalFormatting sqref="M1">
    <cfRule dxfId="10" priority="6" type="expression">
      <formula>AND(TODAY()-ROUNDDOWN(M1,0)&gt;=(WEEKDAY(TODAY())),TODAY()-ROUNDDOWN(M1,0)&lt;(WEEKDAY(TODAY())+7))</formula>
    </cfRule>
  </conditionalFormatting>
  <conditionalFormatting sqref="L1">
    <cfRule dxfId="10" priority="8" type="expression">
      <formula>AND(TODAY()-ROUNDDOWN(L1,0)&gt;=(WEEKDAY(TODAY())),TODAY()-ROUNDDOWN(L1,0)&lt;(WEEKDAY(TODAY())+7))</formula>
    </cfRule>
  </conditionalFormatting>
  <conditionalFormatting sqref="C24">
    <cfRule dxfId="11" priority="10" stopIfTrue="1" type="expression">
      <formula>AND(COUNTIF($C$86:$C$153, C24)+COUNTIF($C$2:$C$84, C24)&gt;1,NOT(ISBLANK(C24)))</formula>
    </cfRule>
  </conditionalFormatting>
  <conditionalFormatting sqref="M2:M45">
    <cfRule dxfId="2" operator="lessThan" priority="5" type="cellIs">
      <formula>43011</formula>
    </cfRule>
  </conditionalFormatting>
  <conditionalFormatting sqref="O27:T45 O2:T25">
    <cfRule dxfId="9" operator="equal" priority="4" type="cellIs">
      <formula>1</formula>
    </cfRule>
  </conditionalFormatting>
  <conditionalFormatting sqref="M46:M79">
    <cfRule dxfId="2" operator="lessThan" priority="3" type="cellIs">
      <formula>43011</formula>
    </cfRule>
  </conditionalFormatting>
  <conditionalFormatting sqref="O46:T79">
    <cfRule dxfId="9" operator="equal" priority="2" type="cellIs">
      <formula>1</formula>
    </cfRule>
  </conditionalFormatting>
  <conditionalFormatting sqref="O26:T26">
    <cfRule dxfId="9" operator="equal" priority="1" type="cellIs">
      <formula>1</formula>
    </cfRule>
  </conditionalFormatting>
  <conditionalFormatting sqref="C7">
    <cfRule dxfId="11" priority="27" stopIfTrue="1" type="expression">
      <formula>AND(COUNTIF($C$85:$C$152, C7)+COUNTIF($C$2:$C$83, C7)&gt;1,NOT(ISBLANK(C7)))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Dmitriy Martynov</dc:creator>
  <dcterms:created xsi:type="dcterms:W3CDTF">2017-10-03T06:33:51Z</dcterms:created>
  <dcterms:modified xsi:type="dcterms:W3CDTF">2018-05-14T08:56:42Z</dcterms:modified>
  <cp:lastModifiedBy>Dmitriy Martynov</cp:lastModifiedBy>
</cp:coreProperties>
</file>