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hidden" name="Атак" sheetId="2" r:id="rId4"/>
    <sheet state="visible" name="Ашан" sheetId="3" r:id="rId5"/>
    <sheet state="visible" name="Перекрёсток" sheetId="4" r:id="rId6"/>
    <sheet state="visible" name="Окей" sheetId="5" r:id="rId7"/>
    <sheet state="visible" name="Ашан Регионы" sheetId="6" r:id="rId8"/>
    <sheet state="visible" name="Окей Регионы" sheetId="7" r:id="rId9"/>
    <sheet state="visible" name="Итог" sheetId="8" r:id="rId10"/>
  </sheets>
  <definedNames>
    <definedName hidden="1" localSheetId="6" name="_xlnm._FilterDatabase">'Окей Регионы'!$A$2:$AR$15</definedName>
    <definedName hidden="1" localSheetId="5" name="_xlnm._FilterDatabase">'Ашан Регионы'!$A$2:$AY$30</definedName>
  </definedNames>
  <calcPr/>
</workbook>
</file>

<file path=xl/sharedStrings.xml><?xml version="1.0" encoding="utf-8"?>
<sst xmlns="http://schemas.openxmlformats.org/spreadsheetml/2006/main" count="1485" uniqueCount="450">
  <si>
    <t>Дата</t>
  </si>
  <si>
    <t>Москва</t>
  </si>
  <si>
    <t>Сеть</t>
  </si>
  <si>
    <t>Регион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</si>
  <si>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</si>
  <si>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</si>
  <si>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</si>
  <si>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</si>
  <si>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</si>
  <si>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Ашан</t>
  </si>
  <si>
    <t>293864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</si>
  <si>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</si>
  <si>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</si>
  <si>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</si>
  <si>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</si>
  <si>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Супервайзер</t>
  </si>
  <si>
    <t>Кол-во SKU ПЛАН, шт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</si>
  <si>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</si>
  <si>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</si>
  <si>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</si>
  <si>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</si>
  <si>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</si>
  <si>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Чай Basilur ЛИСТ ЦЕЙЛОНА "Ува/Uva OP" 100г.*24 картон, шт</t>
  </si>
  <si>
    <t>Горячий шоколад "ARISTOСRAT Швейцарский" 320гр.*10, картон (НОВЫЙ ШК!!!!), шт</t>
  </si>
  <si>
    <t>Кофе "Bourbon" 100гр*12 крист., ст/б, шт</t>
  </si>
  <si>
    <t>Кофе "Cafe Creme" 100гр*6 крист., ст/б , шт</t>
  </si>
  <si>
    <t>Кофе Segafredo «BUONO ESPRESSO» молотый 250г*12, м/у , шт</t>
  </si>
  <si>
    <t>Кофе Segafredo «INTERMEZZO» молотый 250г*6, м/у , шт</t>
  </si>
  <si>
    <t>Чай JAF зелен."Ган паудер" в фигур.пач. 100г.*20 , шт</t>
  </si>
  <si>
    <t>Чай Basilur ВОЛШЕБНЫЕ ФРУКТЫ "Ассорти/Assorted" 20 пак*2г.*12 картон, шт</t>
  </si>
  <si>
    <t>Чай "Indu" из 2-х вер.лист.,90г.*36,Зеленый,Китай, шт</t>
  </si>
  <si>
    <t>Чай Basilur БУКЕТ "Белое волшебство/White Magic" 100г.*24 картон, шт</t>
  </si>
  <si>
    <t>Чай Basilur ЛИСТ ЦЕЙЛОНА "Раделла/Radella" 25 пак.*1.5гр*24 картон, шт</t>
  </si>
  <si>
    <t>Чай Basilur ОСТРОВ "Спешиал/Special FBOP" 100г.*24 картон, шт</t>
  </si>
  <si>
    <t>Шоколад "BUCHERON BABY" Белый с кус. киви  50гр.*120, карт., шт</t>
  </si>
  <si>
    <t>Шоколад "BUCHERON BABY" Молочный  50гр.*10*12, карт., шт</t>
  </si>
  <si>
    <t>Шоколад "BUCHERON" Молочный с кусочками малины 100гр.*10*6, карт., шт</t>
  </si>
  <si>
    <t>Чай Basilur ВОСТОЧНАЯ КОЛЛЕКЦИЯ "Масала чай/Masala Chai" 100г*24 картон</t>
  </si>
  <si>
    <t>Атак</t>
  </si>
  <si>
    <t>Окей</t>
  </si>
  <si>
    <t>Перекрёсток</t>
  </si>
  <si>
    <t>Чай Basilur ВОСТОЧНАЯ КОЛЛЕКЦИЯ "Волшебные ночи/Magic Nights" 100г*24 картон</t>
  </si>
  <si>
    <t>Чай Basilur ВОСТОЧНАЯ КОЛЛЕКЦИЯ "Золотой месяц/Golden Crescent" 100 пак*2 г.*12 картон</t>
  </si>
  <si>
    <t>Чай Basilur ВОСТОЧНАЯ КОЛЛЕКЦИЯ "Золотой месяц/Golden Crescent" 100г*24 картон</t>
  </si>
  <si>
    <t>Регионы</t>
  </si>
  <si>
    <r>
      <t xml:space="preserve">Кофе Segafredo «EMOZIONI» </t>
    </r>
    <r>
      <rPr>
        <b/>
        <sz val="10.0"/>
      </rPr>
      <t>молотый 250г</t>
    </r>
    <r>
      <rPr>
        <sz val="10.0"/>
      </rPr>
      <t>*12, м/у</t>
    </r>
  </si>
  <si>
    <r>
      <t xml:space="preserve">Кофе Segafredo «ESPRESSO CASA» </t>
    </r>
    <r>
      <rPr>
        <b/>
        <sz val="10.0"/>
      </rPr>
      <t>зерно 500г</t>
    </r>
    <r>
      <rPr>
        <sz val="10.0"/>
      </rPr>
      <t>*6, м/у</t>
    </r>
  </si>
  <si>
    <r>
      <rPr/>
      <t xml:space="preserve">Кофе Segafredo «ESPRESSO CASA»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</si>
  <si>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t>Чай Basilur ЛИСТ ЦЕЙЛОНА "Ува/Uva OP" 100г.*24 картон</t>
  </si>
  <si>
    <r>
      <rPr/>
      <t xml:space="preserve">Кофе Segafredo «INTERMEZZO» </t>
    </r>
    <r>
      <rPr>
        <rFont val="Tahoma"/>
        <b/>
        <color rgb="FF000000"/>
        <sz val="10.0"/>
      </rPr>
      <t>молотый 250г</t>
    </r>
    <r>
      <rPr>
        <rFont val="Tahoma"/>
        <color rgb="FF000000"/>
        <sz val="10.0"/>
      </rPr>
      <t>*12, м/у</t>
    </r>
  </si>
  <si>
    <r>
      <rPr/>
      <t xml:space="preserve">Кофе Segafredo «INTERMEZZO» </t>
    </r>
    <r>
      <rPr>
        <rFont val="Tahoma"/>
        <b/>
        <color rgb="FF000000"/>
        <sz val="10.0"/>
      </rPr>
      <t>зерно 500г</t>
    </r>
    <r>
      <rPr>
        <rFont val="Tahoma"/>
        <color rgb="FF000000"/>
        <sz val="10.0"/>
      </rPr>
      <t>*6, м/у (Польша</t>
    </r>
  </si>
  <si>
    <t xml:space="preserve">Кофейный набор Segafredo с френч-прессом 250гр*12 </t>
  </si>
  <si>
    <t>Чай Basilur ЛИСТ ЦЕЙЛОНА "Ува/Uva OP" 200г.*12 картон</t>
  </si>
  <si>
    <t>Чай Basilur ОСТРОВ "Спешиал/Special FBOP" 100г.*24 картон</t>
  </si>
  <si>
    <t>Чай Basilur Earl Grey 100г</t>
  </si>
  <si>
    <t>Чай Basilur ВОЛШЕБНЫЕ ФРУКТЫ "Клубника и киви" 100г.*6*36 ж/б</t>
  </si>
  <si>
    <t>Чай Basilur ВОЛШЕБНЫЕ ФРУКТЫ "Ассорти"25 пак.</t>
  </si>
  <si>
    <t>Кол-во SKU</t>
  </si>
  <si>
    <t>4792252-91-65-24</t>
  </si>
  <si>
    <t>Комментарий</t>
  </si>
  <si>
    <t>Ольга</t>
  </si>
  <si>
    <t>Адмирала Ушакова, 7</t>
  </si>
  <si>
    <t>х</t>
  </si>
  <si>
    <t>Азовская, 24</t>
  </si>
  <si>
    <t>прошел учет, ожидается поставка с 18.04 по 22.04</t>
  </si>
  <si>
    <t>Академика Челомея, 3</t>
  </si>
  <si>
    <t>магазин закрыт</t>
  </si>
  <si>
    <t>Евгений</t>
  </si>
  <si>
    <t>Борисовский проезд, 3</t>
  </si>
  <si>
    <t>Боровское, 1</t>
  </si>
  <si>
    <t>Братиславская, 12</t>
  </si>
  <si>
    <t>Братиславская, 27</t>
  </si>
  <si>
    <t>Варшавское шоссе, 124</t>
  </si>
  <si>
    <t>ожидается поставка с 18.04 по 22.04</t>
  </si>
  <si>
    <t>Варшавское шоссе, 160</t>
  </si>
  <si>
    <t>Чай Basilur ЛИСТ ЦЕЙЛОНА "Раделла 25 пак.</t>
  </si>
  <si>
    <t>Чай Basilur БУКЕТ "Белое волшебство/White Magic" 100г.*24 картон</t>
  </si>
  <si>
    <t>ЧАЙ BASILUR ВРЕМЕНА ГОДА 125Г ж/б</t>
  </si>
  <si>
    <t>Чай Basilur "Восточное очарование/Orient Delight" 100гр*6*36 ж/б</t>
  </si>
  <si>
    <t>4792252-10-03-43</t>
  </si>
  <si>
    <t>4792252-93-12-20</t>
  </si>
  <si>
    <t>4792252-00-71-23</t>
  </si>
  <si>
    <t>4792252-91-72-48</t>
  </si>
  <si>
    <t>4792252-10-00-60</t>
  </si>
  <si>
    <t>4792252-00-11-45</t>
  </si>
  <si>
    <t>4792252-00-11-21</t>
  </si>
  <si>
    <t>4792252-91-88-87</t>
  </si>
  <si>
    <t>4792252-10-02-20</t>
  </si>
  <si>
    <t>4792252-10-02-13</t>
  </si>
  <si>
    <t>4792252-91-67-91</t>
  </si>
  <si>
    <t>5900420098029</t>
  </si>
  <si>
    <t>Чай Basilur "Золотой месяц/Golden Crescent" 100гр*6*36 ж/б</t>
  </si>
  <si>
    <t>Чай Basilur "Масала чай/Masala Chai" 100г*24 картон</t>
  </si>
  <si>
    <t>Basilur Фильтр пакеты бумажные для чая</t>
  </si>
  <si>
    <t xml:space="preserve">ЧАЙ Ч В КАПСУЛАХ АССОРТИ 10К </t>
  </si>
  <si>
    <t>Чай JAF зелен."Ган паудер" в фигур.пач. 100г.*20</t>
  </si>
  <si>
    <t>Чай JAF зелен.с клубн.и киви в фигур.пач. 100г.*20</t>
  </si>
  <si>
    <t>Чай для чайника черный EASFORD</t>
  </si>
  <si>
    <t>Чай для чайника зеленый EASFORD</t>
  </si>
  <si>
    <t xml:space="preserve">Чай  мята №22 "COMPANI" </t>
  </si>
  <si>
    <t>Плоды шиповника ф/п 20  FLORINA новинка!!!!</t>
  </si>
  <si>
    <t>Горячий шоколад Аристократ Швейцарский 320гр</t>
  </si>
  <si>
    <t xml:space="preserve">Кофе "Cafe Creme" 100гр*6 крист., ст/б </t>
  </si>
  <si>
    <t>Кофе "Bourbon" 100гр*12 крист., ст/б</t>
  </si>
  <si>
    <t>КОФЕ МОЛ 250Г М/У BUONO SEGAFRЕDO</t>
  </si>
  <si>
    <t>КОФЕ МОЛ 250Г М/У INTERMEZZO SEGAFRЕDO</t>
  </si>
  <si>
    <t>Чай "Indu" из 2-х вер.лист.,90г.*36,Зеленый,Китай</t>
  </si>
  <si>
    <t>Чай "Тот самый" (син.слон), 1/с, 100г*70, Индия</t>
  </si>
  <si>
    <t>Трубочки вафельные с карамелью в шоколаде «Happy Alvaro caramel», 120 г х 14, картон ВВОД ПОЗИЦИИ НОВИНКА!!!!!</t>
  </si>
  <si>
    <t>Печенье сдобное в шоколаде «RITTO DARK», 125 г х 18, картон  ВВОД ПОЗИЦИИ НОВИНКА!!!!!</t>
  </si>
  <si>
    <t>ШОКОЛАД ГОРЬК 100Г BUCHERON Ж/Б</t>
  </si>
  <si>
    <t>ШОКОЛАД М ФИСТАШКА 100Г BUCHERON</t>
  </si>
  <si>
    <t>ШОКОЛАД ГОР КЛЮКВА, КЛУБНИКА, ФИСТАШКА 100Г BUCHERON</t>
  </si>
  <si>
    <t>ШОКОЛАД МОЛ МАЛИНА 100Г BUCHERON</t>
  </si>
  <si>
    <t>ШОКОЛАД БЕЛЫЙ С КИВИ 50Г BUCHERON BABY</t>
  </si>
  <si>
    <t>ШОКОЛАД МОЛ 50Г BUCHERON BABY</t>
  </si>
  <si>
    <t>ШОКОЛАД 100Г SWISS ORIGINAL</t>
  </si>
  <si>
    <t>ШОКОЛАД МОЛОЧ 100Г SWISS ORIGINAL (С ФУНДУКОМ)</t>
  </si>
  <si>
    <t>Кофе + Фляжка 600г</t>
  </si>
  <si>
    <t>Кофе + Френч пресс 600г</t>
  </si>
  <si>
    <t>Ассорти Basilur 60п</t>
  </si>
  <si>
    <t>Набор Leysan Чай и кружка-матрёшка</t>
  </si>
  <si>
    <t>Чай Basilur UVA 100 пак</t>
  </si>
  <si>
    <t>Чай Basilur Кардамон 100г</t>
  </si>
  <si>
    <t>Кол-во SKU ФАКТ, шт</t>
  </si>
  <si>
    <t>Татьяна</t>
  </si>
  <si>
    <t>Ходынский бульвар, д.4 "Авиапарк"</t>
  </si>
  <si>
    <t>Гарибальди, 23</t>
  </si>
  <si>
    <t>Генерала Тюленева, 2</t>
  </si>
  <si>
    <t>Голубинская, 28</t>
  </si>
  <si>
    <t>5900420000206</t>
  </si>
  <si>
    <t>8003410344117</t>
  </si>
  <si>
    <t>8003410311140</t>
  </si>
  <si>
    <t>8003410311089</t>
  </si>
  <si>
    <t>4620004421067</t>
  </si>
  <si>
    <t>Голубинская, 5</t>
  </si>
  <si>
    <t>5060207692632</t>
  </si>
  <si>
    <t>Горки-10, 23</t>
  </si>
  <si>
    <t>5060207692564</t>
  </si>
  <si>
    <t>5060207692618</t>
  </si>
  <si>
    <t>5060207692571</t>
  </si>
  <si>
    <t>5060207692649</t>
  </si>
  <si>
    <t>5060207692601</t>
  </si>
  <si>
    <t>5060207692526</t>
  </si>
  <si>
    <t>5060207694131</t>
  </si>
  <si>
    <t>5060207694773</t>
  </si>
  <si>
    <t>5060207694094</t>
  </si>
  <si>
    <t>Формат</t>
  </si>
  <si>
    <t>Руслан</t>
  </si>
  <si>
    <t>Дежнёва, 21</t>
  </si>
  <si>
    <t>Дежнёва, 23</t>
  </si>
  <si>
    <t>Дмитровское, 89</t>
  </si>
  <si>
    <t>Домодедовская, 12</t>
  </si>
  <si>
    <t>Домодедовская, 28</t>
  </si>
  <si>
    <t>подбор мерчендайзера</t>
  </si>
  <si>
    <t>Кофе INTERMEZZO мол 250 вирт.остаток, выводят из матрицы</t>
  </si>
  <si>
    <t>Мытищинский район, 84 км МКАД,  "Алтуфьево"</t>
  </si>
  <si>
    <t>Дубнинская, 30</t>
  </si>
  <si>
    <t>Елецкая, 15</t>
  </si>
  <si>
    <t>Чай Basilur ВОЛШЕБНЫЕ ФРУКТЫ "Клубника и киви" 100г.*24 картон</t>
  </si>
  <si>
    <t>Чай Basilur Чайный Каприз черн. байховый лист. с чабрецом, 75 г х 24, картон</t>
  </si>
  <si>
    <r>
      <t xml:space="preserve">Чай Basilur ЛИСТ ЦЕЙЛОНА "Ува/Uva OP" </t>
    </r>
    <r>
      <rPr>
        <b/>
      </rPr>
      <t>100 пак.</t>
    </r>
    <r>
      <t>*2гр*12 картон, шт</t>
    </r>
  </si>
  <si>
    <t>Позиции заблокированы на уровне ЦО</t>
  </si>
  <si>
    <t>Железнодорожная, 44</t>
  </si>
  <si>
    <t>Зеленоград, 900</t>
  </si>
  <si>
    <t>Земляной вал, 133</t>
  </si>
  <si>
    <t>чай волшебные ночи на виртуальном остатке, Кофе Segafredo «EMOZIONI» молотый 250г поставка ожидается с 18.04.18 по 22.04.18</t>
  </si>
  <si>
    <t xml:space="preserve"> Трубочки вафельные с карамелью, Печенье сдобное в шоколаде активны, но в наличии нет.  Ожидается поставка с 16.04. по 22.04</t>
  </si>
  <si>
    <t>Измайловское, 71</t>
  </si>
  <si>
    <t xml:space="preserve">Реутов, Носовихинское шоссе, д. 45 </t>
  </si>
  <si>
    <t>поставка ожидается с 18.04. по 22.04</t>
  </si>
  <si>
    <t>Кавказский, 26</t>
  </si>
  <si>
    <t>Краснопрудная, 13</t>
  </si>
  <si>
    <t>кофе Emozioni, кофе Espresso 250 г., кофе Intermezzo возможно прекращены поставки</t>
  </si>
  <si>
    <t>Кутузовский пр-т, 57</t>
  </si>
  <si>
    <t>ожидается поставка с 18.04.18 по 22.04.18</t>
  </si>
  <si>
    <t>Кутузовский пр-т, 88</t>
  </si>
  <si>
    <t>Щелковское шоссе, д. 100/100, ТЦ "Щёлково"</t>
  </si>
  <si>
    <t>Литовский б-р, 22</t>
  </si>
  <si>
    <t>Люблинская, 102</t>
  </si>
  <si>
    <t>Люблинская, 169</t>
  </si>
  <si>
    <t>Малыгина, 7</t>
  </si>
  <si>
    <t>временно закрыт в связи с несоблюдением пожарной безопасности</t>
  </si>
  <si>
    <t>Миклухо-Маклая, д. 32 А "Беляево"</t>
  </si>
  <si>
    <t>Марксистская, 1</t>
  </si>
  <si>
    <t>Маршала Бирюзова, 32</t>
  </si>
  <si>
    <t>Инвентаризация 17.04</t>
  </si>
  <si>
    <t>Чай Basilur ЛИСТ ЦЕЙЛОНА "Ува/Uva OP" 25 пак.*2гр*24 картон, шт</t>
  </si>
  <si>
    <t>Вернадского пр-кт, д. 6 "Капитолий"</t>
  </si>
  <si>
    <t>чай восточные ночи и чай Масала на виртуальном остатке</t>
  </si>
  <si>
    <t>Чай Basilur БУКЕТ "Ассорти/Assorted" 20 пак*1,5г.*12 картон, шт</t>
  </si>
  <si>
    <t>Миклухо-Маклая, 36</t>
  </si>
  <si>
    <t>Чай Basilur Белое Волшебство  зел 100пак</t>
  </si>
  <si>
    <t>Чай Basilur БУКЕТ "Кремовая фантазия/Cream Fantasy" 100г.*24 картон, шт</t>
  </si>
  <si>
    <t>Чай Basilur ЛИСТ ЦЕЙЛОНА "Раделла/Radella Green" 100г.*24 картон, шт</t>
  </si>
  <si>
    <t>Кофе молотый Segafredo BUONO 250г</t>
  </si>
  <si>
    <t>Милашенкова, 8</t>
  </si>
  <si>
    <t>Кофе молотый Segafredo INTERMEZZO 250г</t>
  </si>
  <si>
    <t>Кофе иолотый Segafredo ESPRESSO CASA 250г</t>
  </si>
  <si>
    <t>Кофе в зерне Segafredo INTERMEZZO 500г</t>
  </si>
  <si>
    <t>Кофе в зерне Segafredo ESPRESSO CASA 1000г</t>
  </si>
  <si>
    <t xml:space="preserve">Горячий шоколад Aristocrat классический 300г </t>
  </si>
  <si>
    <t>Минская, 14</t>
  </si>
  <si>
    <t>ТТ закрыта на ремонт</t>
  </si>
  <si>
    <t>Правобережная, д. 1Б "Ленинградский"</t>
  </si>
  <si>
    <t>Чай Черный Grace Golden Ceylon листовой 100 гр</t>
  </si>
  <si>
    <t>Мира, 188</t>
  </si>
  <si>
    <t>Чай Черный Grace Golden Ceylon 25 пак</t>
  </si>
  <si>
    <t>Мира, 30</t>
  </si>
  <si>
    <t>Чай Черный Grace Английский к завтраку 100гр</t>
  </si>
  <si>
    <t>Чай Черный Grace Английский к завтраку 25пак</t>
  </si>
  <si>
    <t>Чай Черный Grace Граф Грей 25 пак</t>
  </si>
  <si>
    <t>Чай Черный Grace Граф Грей листовой 100 гр</t>
  </si>
  <si>
    <t>Чай Зеленый Grace с меллисой 25 пак</t>
  </si>
  <si>
    <t>Мичуринский пр-т, 3</t>
  </si>
  <si>
    <t>ожидается поставка с 18.04 по 22.04 Трубочки вафельные и печенье сдобное заблокированы для заказа</t>
  </si>
  <si>
    <t>Шереметьевская, д.20 "Марьина Роща"</t>
  </si>
  <si>
    <t>Чай Травяной Grace 25 пак</t>
  </si>
  <si>
    <t>Чай Черный ТЕТ Британская империя листовой 100 гр</t>
  </si>
  <si>
    <t>Чай Черный ТЕТ Лорд Грей листовой 200 гр</t>
  </si>
  <si>
    <t>Чай зеленый ТЕТ Император листовой 100гр</t>
  </si>
  <si>
    <t>Набор чайный Tipson заварник и чай Бабочка</t>
  </si>
  <si>
    <t>Набор Чайный BASILUR чай и бутылка</t>
  </si>
  <si>
    <t>Набор Чайный BASILUR чай и кружка витражная из фарфора</t>
  </si>
  <si>
    <t>Наметкина, 3</t>
  </si>
  <si>
    <t>МО Мытищи ТРЦ "Июнь"</t>
  </si>
  <si>
    <t>Новокосинская, 10</t>
  </si>
  <si>
    <t>шоколад фисташка Bucheron, кофе мол. Intermezzo, кофе мол. Buono ожидается поставка с 16.04 по 22.04, инфо по позициям Трубочки вафельные с карамелью и печенье сдобное активны со слов руководителя, но отд заказать она не может программа не позволяет.</t>
  </si>
  <si>
    <t>Новокосинская, 14</t>
  </si>
  <si>
    <t>Орехово-Зуево, ул. Якова Флиера, д.4 "Орехово-Зуево"</t>
  </si>
  <si>
    <t>Новослободская, 4</t>
  </si>
  <si>
    <t>в магазине ремонт, товар в магазин приходит частично</t>
  </si>
  <si>
    <t>Новоясеневский пр-т, 11</t>
  </si>
  <si>
    <t xml:space="preserve">г. Подольск, ул. Б. Серпуховская, д. 45 </t>
  </si>
  <si>
    <t>ул. Кировоградская, 13А "Колумбус"</t>
  </si>
  <si>
    <t>Новый Арбат, 15</t>
  </si>
  <si>
    <t>Ознобишено</t>
  </si>
  <si>
    <t>инвентаризация 17.04</t>
  </si>
  <si>
    <t>Автозаводская ул., д.18</t>
  </si>
  <si>
    <t>Осенний б-р, 12</t>
  </si>
  <si>
    <t xml:space="preserve">85 км МКАД, 1-й км Алтуфьевского ш., ТРК «Весна» </t>
  </si>
  <si>
    <t>Паустовского, 6</t>
  </si>
  <si>
    <t>Первомайская, 42</t>
  </si>
  <si>
    <t xml:space="preserve">Каширское ш., 14, ТРК «ГУД ЗОН» </t>
  </si>
  <si>
    <t>чай Масала виртуальный остаток 23шт</t>
  </si>
  <si>
    <t>Планерная, 7</t>
  </si>
  <si>
    <t>Варшавское шоссе, дом 97</t>
  </si>
  <si>
    <t>МО, 71 км МКАД, "Путилково"</t>
  </si>
  <si>
    <t>Плещеева, 4</t>
  </si>
  <si>
    <t>кофе Emozioni, кофе Espresso 500 г. возможно прекращены поставки</t>
  </si>
  <si>
    <t>Покрышкина, 5</t>
  </si>
  <si>
    <t xml:space="preserve">МО, 7 км Пятницкого ш., вл. 2, ТП «ОТРАДА» </t>
  </si>
  <si>
    <t>Севастопольский проспект, д.11Е "Севастопольский"</t>
  </si>
  <si>
    <t>Полянка, 28</t>
  </si>
  <si>
    <t xml:space="preserve">Святоозёрская улица, 1A </t>
  </si>
  <si>
    <t>Пришвина, 22</t>
  </si>
  <si>
    <t>чай масала 2 шт. и чай волшебные фрукты 1 шт. виртульный остаток</t>
  </si>
  <si>
    <t>Профсоюзная, 61</t>
  </si>
  <si>
    <t>ожидается поставка с 18.04 по 23.04</t>
  </si>
  <si>
    <t>50 км автодороги М-7 «Волга», 5 "Ногинск Борилово"</t>
  </si>
  <si>
    <t>Раменки-3</t>
  </si>
  <si>
    <t>Римского-Корсакова, 20</t>
  </si>
  <si>
    <t>Багратионовский проезд,  д.5</t>
  </si>
  <si>
    <t>Чай Basilur Золотой месяц ожидается поставка с 16.04. по 22.04. Кофе Espresso 500 г. возможно прекращены поставки</t>
  </si>
  <si>
    <t>Рязанский, 28</t>
  </si>
  <si>
    <t>ожидается поставка с 16.04. по 22.04.</t>
  </si>
  <si>
    <t>Селезнёва, 33</t>
  </si>
  <si>
    <t>ШОКОЛАД ГОРЬК 100Г BUCHERON Ж/Б в наличии но принимают его в магазине как ШОКОЛАД М ФИСТАШКА 100Г BUCHERON, Горячий шоколад Аристократ Швейцарский 320гр ожидается поставка с 18.04.18 по 22.04.18</t>
  </si>
  <si>
    <t>Скульптора Мухиной, 12</t>
  </si>
  <si>
    <t xml:space="preserve">г. Котельники, 1-й Покровский проезд, д.5, ТЦ "МЕГА" </t>
  </si>
  <si>
    <t>Славянский б-р, 9</t>
  </si>
  <si>
    <t>Чай Basilur Волшебные ночи ожидается поставка с 18.04.18 по 22.04.18</t>
  </si>
  <si>
    <t>Смоленская пл., 3</t>
  </si>
  <si>
    <t>Бесединское шоссе, вл.15 "Братеево"</t>
  </si>
  <si>
    <t>кофе Espresso 500 г., кофе Intermezzo возможно прекращены поставки</t>
  </si>
  <si>
    <t>Совхоз им. Ленина, 5</t>
  </si>
  <si>
    <t>Солнцевский, 21</t>
  </si>
  <si>
    <t>Старокачаловская, 1</t>
  </si>
  <si>
    <t>Сходненская, 25</t>
  </si>
  <si>
    <t>ожидается поставка шоколада с 18.04 по 22.04</t>
  </si>
  <si>
    <t xml:space="preserve">МО, Ленинский р-н, пос. совхоз Имени Ленина, 24 км МКАД, вл. 1 </t>
  </si>
  <si>
    <t>Чай Basilur Волшебные ночи ожидается поставка с 18.04 по 22.04</t>
  </si>
  <si>
    <t>Сходненская, 56</t>
  </si>
  <si>
    <t>Кофейный набор с френч-прессом ожидается поставка с 18.04.18 по 22.04.18</t>
  </si>
  <si>
    <t>Таллинская, 7</t>
  </si>
  <si>
    <t>Тимирязевская, 2</t>
  </si>
  <si>
    <t xml:space="preserve">Андреевка, р.п. Андреевка, ул. Жилинская, д.1, стр.1 </t>
  </si>
  <si>
    <t>Тишинская пл-дь, 1</t>
  </si>
  <si>
    <t>Удальцова, 42</t>
  </si>
  <si>
    <t>Хорошевское шоссе, 27</t>
  </si>
  <si>
    <t>чай Basilur времена года, мята, горячий шоколад, кофе Intermezzo ожидается поставка с 16.04. по 22.04 Шоколад Bucheron: Горький в ж/б; Фисташка;  Белый с киви,Шоколад Swiss original   молоч с фундоком - была инвентаризация. Заказ сделан Трубочки вафельные и печенье сдобное нет в наличии</t>
  </si>
  <si>
    <t>Солнечногорский р-н,  ТРЦ «ZELEНОПАРК»</t>
  </si>
  <si>
    <t>Шараповский, 2</t>
  </si>
  <si>
    <t>трубочки вафельные и печенье сдобное нет в наличии</t>
  </si>
  <si>
    <t>Рублёвское ш., д. 62</t>
  </si>
  <si>
    <t>Шереметьевская, 6</t>
  </si>
  <si>
    <t>Череповецкая 17</t>
  </si>
  <si>
    <t>Чай Basilur волшебные фрукты - 3 шт. виртуальный остаток</t>
  </si>
  <si>
    <t>Ясногорская, 1</t>
  </si>
  <si>
    <t>Мерч</t>
  </si>
  <si>
    <t>Дата начала работы</t>
  </si>
  <si>
    <t>Чай Basilur ВОСТОЧНАЯ КОЛЛЕКЦИЯ "Восточное очарование/Orient Delight" 100гр*6*36 ж/б</t>
  </si>
  <si>
    <t>Чай Basilur ВОСТОЧНАЯ КОЛЛЕКЦИЯ "Золотой месяц/Golden Crescent" 100гр*6*36 ж/б</t>
  </si>
  <si>
    <t xml:space="preserve">Красногорский район, п/о "Красногорск - 4", 66 км МКАД </t>
  </si>
  <si>
    <t>Трубочки вафельные с карамелью в шоколаде «Happy Alvaro caramel», 120 г х 14</t>
  </si>
  <si>
    <t>Печенье сдобное в шоколаде «RITTO DARK», 125 г х 18, картон</t>
  </si>
  <si>
    <t>По новым позициям</t>
  </si>
  <si>
    <t>Недостающая продукция</t>
  </si>
  <si>
    <t>Волгоград  Университет</t>
  </si>
  <si>
    <t>Университетский пр-т, д.107</t>
  </si>
  <si>
    <t>Екатерина</t>
  </si>
  <si>
    <t>Мерчендайзер уволилась</t>
  </si>
  <si>
    <t>Поставка 02.04.18- мерчендайзер уволилась по необъяснимым причинам, ищем мерчендайзера на замену</t>
  </si>
  <si>
    <t>['Чай Basilur ВОЛШЕБНЫЕ ФРУКТЫ "Ассорти"25 пак.', 'ЧАЙ BASILUR ВРЕМЕНА ГОДА 125Г ж/б', 'Чай Basilur ВОСТОЧНАЯ КОЛЛЕКЦИЯ "Восточное очарование/Orient Delight" 100гр*6*36 ж/б', 'Чай Basilur ВОСТОЧНАЯ КОЛЛЕКЦИЯ "Золотой месяц/Golden Crescent" 100гр*6*36 ж/б', 'Basilur Фильтр пакеты бумажные для чая', 'Кофе "Bourbon" 100гр*12 крист., ст/б', 'КОФЕ МОЛ 250Г М/У INTERMEZZO SEGAFRЕDO', 'Трубочки вафельные с карамелью в шоколаде «Happy Alvaro caramel», 120 г х 14', 'Печенье сдобное в шоколаде «RITTO DARK», 125 г х 18, картон', 'ШОКОЛАД\xa0100Г SWISS ORIGINAL']</t>
  </si>
  <si>
    <t>Волгоград История</t>
  </si>
  <si>
    <t>Историческая, д.175</t>
  </si>
  <si>
    <t>Ярцевская, дом 19, стр.1</t>
  </si>
  <si>
    <t>Чай Basilur БУКЕТ "Белое волшебство/White Magic" 100г.*24 картон
Горячий шоколад Аристократ Швейцарский 320гр-ожидается поставка,  Basilur Earl Grey поставка 18.04</t>
  </si>
  <si>
    <t xml:space="preserve">Екатеринбург </t>
  </si>
  <si>
    <t>Металлургов, 87, ТЦ "Мега"</t>
  </si>
  <si>
    <t>x</t>
  </si>
  <si>
    <t>Чай Basilur ЛИСТ ЦЕЙЛОНА "Ува/Uva OP" 100г.*24 картон ожидается поставка с 19.04 по 22.04, трубочки вафельные Happy Alvaro и печенье сдобное RITTO DARK, заблокированы для заказа</t>
  </si>
  <si>
    <t>Энтузиастов, д.12, к.2, ТЦ "Город"</t>
  </si>
  <si>
    <t>Отсутствует шоколад Молочный с фисташкой, ж/ б-  поставка 28.04</t>
  </si>
  <si>
    <t>['ШОКОЛАД\xa0М ФИСТАШКА 100Г BUCHERON']</t>
  </si>
  <si>
    <t>Екатеринбург Сити(Карнавал )</t>
  </si>
  <si>
    <t>Халтурина, д. 55</t>
  </si>
  <si>
    <t>Надежда</t>
  </si>
  <si>
    <t>Люблинская, д.153</t>
  </si>
  <si>
    <t>Шиповник - поставка 13.04</t>
  </si>
  <si>
    <t>['ЧАЙ BASILUR ВРЕМЕНА ГОДА 125Г ж/б', 'Basilur Фильтр пакеты бумажные для чая', 'ЧАЙ Ч В КАПСУЛАХ АССОРТИ 10К ']</t>
  </si>
  <si>
    <t>Иваново</t>
  </si>
  <si>
    <t>Куконковых, д. 141</t>
  </si>
  <si>
    <t>Ирина</t>
  </si>
  <si>
    <t>Рязанский проспект, д.2, кор.2</t>
  </si>
  <si>
    <r>
      <rPr/>
      <t xml:space="preserve">Чай Basilur ЛИСТ ЦЕЙЛОНА "Ува/Uva OP" </t>
    </r>
    <r>
      <rPr>
        <rFont val="Calibri"/>
        <b/>
        <color rgb="FF000000"/>
        <sz val="11.0"/>
      </rPr>
      <t>100 пак.</t>
    </r>
    <r>
      <rPr>
        <rFont val="Calibri"/>
        <color rgb="FF000000"/>
        <sz val="11.0"/>
      </rPr>
      <t>*2гр*12 картон, шт</t>
    </r>
  </si>
  <si>
    <t>['Горячий шоколад Аристократ Швейцарский 320гр', 'Трубочки вафельные с карамелью в шоколаде «Happy Alvaro caramel», 120 г х 14', 'Печенье сдобное в шоколаде «RITTO DARK», 125 г х 18, картон']</t>
  </si>
  <si>
    <t xml:space="preserve">Ижевск </t>
  </si>
  <si>
    <t>Ленина, д. 136</t>
  </si>
  <si>
    <t>Диана</t>
  </si>
  <si>
    <t>Сигнальный пр-д, д. 17</t>
  </si>
  <si>
    <t xml:space="preserve"> трубочки вафельные с карамелью в шоколаде и печенье сдобное в шоколаде в заказе.</t>
  </si>
  <si>
    <t xml:space="preserve">Казань        (Парк Хауз) </t>
  </si>
  <si>
    <t>Ямашева пр-кт, д. 46/33, молл Парк Хаус</t>
  </si>
  <si>
    <t>Егор</t>
  </si>
  <si>
    <t>Воронеж</t>
  </si>
  <si>
    <t xml:space="preserve">ул. Шишкова, д. 72 </t>
  </si>
  <si>
    <t>Анастасия</t>
  </si>
  <si>
    <t>['Чай Basilur Earl Grey 100г', 'ЧАЙ BASILUR ВРЕМЕНА ГОДА 125Г ж/б', 'Чай Basilur ВОСТОЧНАЯ КОЛЛЕКЦИЯ "Восточное очарование/Orient Delight" 100гр*6*36 ж/б', 'ЧАЙ Ч В КАПСУЛАХ АССОРТИ 10К ', 'Горячий шоколад Аристократ Швейцарский 320гр', 'Чай "Тот самый" (син.слон), 1/с, 100г*70, Индия', 'Трубочки вафельные с карамелью в шоколаде «Happy Alvaro caramel», 120 г х 14', 'Печенье сдобное в шоколаде «RITTO DARK», 125 г х 18, картон']</t>
  </si>
  <si>
    <t xml:space="preserve">Краснодар Адыгея </t>
  </si>
  <si>
    <t>Адыгея-Кубань, Тургеневское шоссе, 27</t>
  </si>
  <si>
    <t>Влад</t>
  </si>
  <si>
    <t>Пролетарский проспект, 30.</t>
  </si>
  <si>
    <t>Краснодар</t>
  </si>
  <si>
    <t xml:space="preserve">ул. Минская 120/8 (мик-р Юбилейный) </t>
  </si>
  <si>
    <t xml:space="preserve">Липецк </t>
  </si>
  <si>
    <t>Наталья</t>
  </si>
  <si>
    <t xml:space="preserve">Эдуарда Белана, д. 26 </t>
  </si>
  <si>
    <t>Эльвира</t>
  </si>
  <si>
    <t>Ростов на Дону</t>
  </si>
  <si>
    <t xml:space="preserve">Комарова, бульвар, д. 24, лит. А </t>
  </si>
  <si>
    <t>['Чай "Тот самый" (син.слон), 1/с, 100г*70, Индия', 'Трубочки вафельные с карамелью в шоколаде «Happy Alvaro caramel», 120 г х 14', 'Печенье сдобное в шоколаде «RITTO DARK», 125 г х 18, картон']</t>
  </si>
  <si>
    <t xml:space="preserve">Нижний Новгород Фантастика </t>
  </si>
  <si>
    <t>Родионова, д. 187В ТРЦ "Фантастика"</t>
  </si>
  <si>
    <t>Александр</t>
  </si>
  <si>
    <t>01.03.2018</t>
  </si>
  <si>
    <t>Химки, Микрорайон «ИКЕА</t>
  </si>
  <si>
    <t>['Кофе молотый Segafredo INTERMEZZO 250г']</t>
  </si>
  <si>
    <t xml:space="preserve">ул. Малиновского, д. 23 </t>
  </si>
  <si>
    <t>Светлана</t>
  </si>
  <si>
    <t>Чай Basilur Ува 100г., Чай Basilur Masala ожидается поставка с 16.04. по 22.04. Шоколад Bucheron: Горький в ж/б; Фисташка; Клюква, клубника, фисташка; Малина; Белый с киви,Шоколад Swiss original   молоч с фундоком Шоколад Swiss original - была инвентаризация. Заказ сделан. Ожидается поставка с 17.04 по 23.04</t>
  </si>
  <si>
    <t>Санкт Петербург</t>
  </si>
  <si>
    <t>Балканская ,д 27 литр А</t>
  </si>
  <si>
    <t>ай Basilur ЛИСТ ЦЕЙЛОНА "Раделла 25 пак.ЧАЙ Ч В КАПСУЛАХ АССОРТИ 10К,Чай для чайника черный EASFORD,Чай для чайника зеленый EASFORD,	Чай  мята №22 "COMPANI",	КОФЕ МОЛ 250Г М/У BUONO SEGAFRЕDO,ОФЕ МОЛ 250Г М/У INTERMEZZO SEGAFRЕDO, позиции закрыты, менеджер сказала откроет после инвентаризации, 23.04.18.</t>
  </si>
  <si>
    <t>Нижний Новгород Федяково</t>
  </si>
  <si>
    <t xml:space="preserve"> д.Федяково, вдоль автомобильной дороги М-7 "Волга", ТЦ "Мега"</t>
  </si>
  <si>
    <t>Мария</t>
  </si>
  <si>
    <t xml:space="preserve">Выборгское д. 19/1 </t>
  </si>
  <si>
    <t>['Чай "Indu" из 2-х вер.лист.,90г.*36,Зеленый,Китай']</t>
  </si>
  <si>
    <t>Нижный Новгород Огни Сити</t>
  </si>
  <si>
    <t>Московское шоссе, д.12, ТЦ "РИО"</t>
  </si>
  <si>
    <t>Елена</t>
  </si>
  <si>
    <t>Космонавтов проспект д. 45</t>
  </si>
  <si>
    <t xml:space="preserve">НН Мещерское </t>
  </si>
  <si>
    <t>Бетанкура, д.1</t>
  </si>
  <si>
    <t>Московский пр-т д 137 ( Электросила)</t>
  </si>
  <si>
    <t>Проспект Науки ( Академическая)</t>
  </si>
  <si>
    <t>В связи с инвентаризацией поставка недостающих позиций задерживается.Новинки должны придти 17.04.18.Как только будет известна дата поставки по отсутствующим артикулам,сразу дам информацию.</t>
  </si>
  <si>
    <t>Новинки должны придти 17.04.2018.</t>
  </si>
  <si>
    <t>['Чай Basilur Earl Grey 100г', 'Трубочки вафельные с карамелью в шоколаде «Happy Alvaro caramel», 120 г х 14', 'Печенье сдобное в шоколаде «RITTO DARK», 125 г х 18, картон']</t>
  </si>
  <si>
    <t>Омск</t>
  </si>
  <si>
    <t>Бульвар Архитекторов, 35</t>
  </si>
  <si>
    <t>Кофе Buono - задержка поставки. Чай Ассорти заказан, поставка ожидается 24.04</t>
  </si>
  <si>
    <t>пр-т Большевиков, 10/1 (Большевиков)</t>
  </si>
  <si>
    <t>по 4 фейса кофе ставить нельзя , ценовая политика магазина.</t>
  </si>
  <si>
    <t>['Чай  мята №22 "COMPANI" ', 'Трубочки вафельные с карамелью в шоколаде «Happy Alvaro caramel», 120 г х 14', 'Печенье сдобное в шоколаде «RITTO DARK», 125 г х 18, картон', 'ШОКОЛАД\xa0М ФИСТАШКА 100Г BUCHERON']</t>
  </si>
  <si>
    <t>Росто в-на-Дону (Горизонт ) Сити</t>
  </si>
  <si>
    <t>Ростов-на-Дону, ул. Омская, 2К</t>
  </si>
  <si>
    <t>['Трубочки вафельные с карамелью в шоколаде «Happy Alvaro caramel», 120 г х 14']</t>
  </si>
  <si>
    <t xml:space="preserve">Ростов Аксай </t>
  </si>
  <si>
    <t>Аксайский пр., 23, ТЦ "Мега"</t>
  </si>
  <si>
    <t xml:space="preserve"> пр-т Просвещения, 80А корп. 2 (Ленэкспо) </t>
  </si>
  <si>
    <t>['Чай Basilur ЛИСТ ЦЕЙЛОНА "Ува/Uva OP" 200г.*12 картон', 'Трубочки вафельные с карамелью в шоколаде «Happy Alvaro caramel», 120 г х 14', 'Печенье сдобное в шоколаде «RITTO DARK», 125 г х 18, картон']</t>
  </si>
  <si>
    <t xml:space="preserve">Ростов Мега Маг </t>
  </si>
  <si>
    <t xml:space="preserve">Пойменная, 1. </t>
  </si>
  <si>
    <t>Павел</t>
  </si>
  <si>
    <t>-</t>
  </si>
  <si>
    <t>Данные артикулы не активировали, т.к. после прошедших праздников остался большой запас сезонной продукции и в следствии этого, возникла проблема свободного пространства</t>
  </si>
  <si>
    <t>ул. Фучика, 2А , ТРЦ (Рио)</t>
  </si>
  <si>
    <t>Начало месяца</t>
  </si>
  <si>
    <t>Богатырский пр-т д. 13 лит А (Богатырский)</t>
  </si>
  <si>
    <t>Масала чай задержка поставки</t>
  </si>
  <si>
    <t>['Чай Basilur Earl Grey 100г', 'Чай Basilur ВОСТОЧНАЯ КОЛЛЕКЦИЯ "Масала чай/Masala Chai" 100г*24 картон', 'ШОКОЛАД\xa0МОЛ МАЛИНА 100Г BUCHERON', 'ШОКОЛАД\xa0БЕЛЫЙ С КИВИ 50Г BUCHERON BABY', 'ШОКОЛАД\xa0МОЛ 50Г BUCHERON BABY']</t>
  </si>
  <si>
    <t>Ростов Орбит</t>
  </si>
  <si>
    <t>Обсерваторная, 13</t>
  </si>
  <si>
    <t>Сергей</t>
  </si>
  <si>
    <t>Печенье и вафли новинки придут 17.04.18</t>
  </si>
  <si>
    <t>['Трубочки вафельные с карамелью в шоколаде «Happy Alvaro caramel», 120 г х 14', 'Печенье сдобное в шоколаде «RITTO DARK», 125 г х 18, картон']</t>
  </si>
  <si>
    <t>Самара (Южный )</t>
  </si>
  <si>
    <t>Южное шоссе д.5</t>
  </si>
  <si>
    <t>Яна</t>
  </si>
  <si>
    <t>Самара (Ягодная) IKEA</t>
  </si>
  <si>
    <t>Московское ш., 24 км, д.5</t>
  </si>
  <si>
    <t xml:space="preserve"> Бушерон фисташка, фундук и базилур вост. коллекц., белое волшебство придут 24.04</t>
  </si>
  <si>
    <t>['Чай Basilur БУКЕТ "Белое волшебство/White Magic" 100г.*24 картон', 'ШОКОЛАД\xa0М ФИСТАШКА 100Г BUCHERON', 'ШОКОЛАД\xa0МОЛОЧ 100Г SWISS ORIGINAL (С ФУНДУКОМ)']</t>
  </si>
  <si>
    <t>Самара Дыбенко</t>
  </si>
  <si>
    <t>Дыбенко, д. 30</t>
  </si>
  <si>
    <t>Алла</t>
  </si>
  <si>
    <t>Поиск мерчендайзера</t>
  </si>
  <si>
    <t>Саратов Оранжевый Сити</t>
  </si>
  <si>
    <t>пл. им. Орджоникидзе Г.К., д. 1</t>
  </si>
  <si>
    <t>['Чай Basilur ВОЛШЕБНЫЕ ФРУКТЫ "Ассорти"25 пак.', 'Чай JAF зелен."Ган паудер" в фигур.пач. 100г.*20', 'Чай для чайника черный EASFORD', 'Трубочки вафельные с карамелью в шоколаде «Happy Alvaro caramel», 120 г х 14', 'Печенье сдобное в шоколаде «RITTO DARK», 125 г х 18, картон', 'ШОКОЛАД\xa0ГОРЬК 100Г BUCHERON Ж/Б', 'ШОКОЛАД\xa0М ФИСТАШКА 100Г BUCHERON', 'ШОКОЛАД\xa0ГОР КЛЮКВА, КЛУБНИКА, ФИСТАШКА 100Г BUCHERON', 'ШОКОЛАД\xa0МОЛ МАЛИНА 100Г BUCHERON', 'ШОКОЛАД\xa0БЕЛЫЙ С КИВИ 50Г BUCHERON BABY', 'ШОКОЛАД\xa0МОЛ 50Г BUCHERON BABY', 'ШОКОЛАД\xa0100Г SWISS ORIGINAL', 'ШОКОЛАД\xa0МОЛОЧ 100Г SWISS ORIGINAL (С ФУНДУКОМ)']</t>
  </si>
  <si>
    <t xml:space="preserve">Тамбов </t>
  </si>
  <si>
    <t xml:space="preserve">Советская, д. 194 Б
</t>
  </si>
  <si>
    <t>Марина</t>
  </si>
  <si>
    <t>Тольятти Сити</t>
  </si>
  <si>
    <t>Автозаводское шоссе, д. 6, молл ПАРК ХАУС</t>
  </si>
  <si>
    <t>Венера</t>
  </si>
  <si>
    <t>Данных позиций нет даже в системе Ашан Сити</t>
  </si>
  <si>
    <t>Тюмень</t>
  </si>
  <si>
    <t>Дмитрия Менделеева, 1</t>
  </si>
  <si>
    <t>['Чай Basilur ВОСТОЧНАЯ КОЛЛЕКЦИЯ "Восточное очарование/Orient Delight" 100гр*6*36 ж/б', 'Чай Basilur ВОСТОЧНАЯ КОЛЛЕКЦИЯ "Золотой месяц/Golden Crescent" 100гр*6*36 ж/б', 'Трубочки вафельные с карамелью в шоколаде «Happy Alvaro caramel», 120 г х 14', 'Печенье сдобное в шоколаде «RITTO DARK», 125 г х 18, картон']</t>
  </si>
  <si>
    <t>Ульяновск</t>
  </si>
  <si>
    <t xml:space="preserve">Московское шоссе, 108
</t>
  </si>
  <si>
    <t xml:space="preserve">Уфа </t>
  </si>
  <si>
    <t>Рубежная, д.174</t>
  </si>
  <si>
    <t xml:space="preserve">Челябинск </t>
  </si>
  <si>
    <t xml:space="preserve">Труда, д. 203
</t>
  </si>
  <si>
    <t>Евгения</t>
  </si>
  <si>
    <t>Не будут заказывать из-зи нехватки места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</si>
</sst>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/mm/yy"/>
    <numFmt numFmtId="166" formatCode="dd.mm.yy"/>
    <numFmt numFmtId="167" formatCode="dd.mm.yyyy"/>
    <numFmt numFmtId="168" formatCode="dd.mm"/>
  </numFmts>
  <fonts count="20">
    <font>
      <sz val="11.0"/>
      <color rgb="FF000000"/>
      <name val="Calibri"/>
    </font>
    <font>
      <sz val="12.0"/>
      <name val="Calibri"/>
    </font>
    <font>
      <sz val="12.0"/>
      <color rgb="FF000000"/>
      <name val="Calibri"/>
    </font>
    <font>
      <i/>
      <sz val="12.0"/>
      <color rgb="FFFFFFFF"/>
      <name val="Arial"/>
    </font>
    <font>
      <b/>
      <u/>
      <sz val="11.0"/>
      <color rgb="FF33CCCC"/>
      <name val="Calibri"/>
    </font>
    <font>
      <sz val="10.0"/>
      <color rgb="FF000000"/>
      <name val="Arimo"/>
    </font>
    <font>
      <b/>
      <i/>
      <sz val="12.0"/>
      <color rgb="FF000000"/>
      <name val="Arial"/>
    </font>
    <font>
      <sz val="11.0"/>
      <color rgb="FF000000"/>
      <name val="Arial"/>
    </font>
    <font>
      <sz val="10.0"/>
      <color rgb="FF000000"/>
      <name val="Calibri"/>
    </font>
    <font/>
    <font>
      <sz val="12.0"/>
      <color rgb="FF000000"/>
      <name val="Times New Roman"/>
    </font>
    <font>
      <sz val="10.0"/>
      <name val="Calibri"/>
    </font>
    <font>
      <sz val="10.0"/>
      <color rgb="FFFF0000"/>
      <name val="Arial"/>
    </font>
    <font>
      <sz val="10.0"/>
      <name val="Arial"/>
    </font>
    <font>
      <sz val="10.0"/>
      <color rgb="FF000000"/>
      <name val="Tahoma"/>
    </font>
    <font>
      <sz val="10.0"/>
      <color rgb="FFFF0000"/>
      <name val="Tahoma"/>
    </font>
    <font>
      <name val="Arial"/>
    </font>
    <font>
      <sz val="7.0"/>
      <color rgb="FF000000"/>
      <name val="Tahoma"/>
    </font>
    <font>
      <color rgb="FF000000"/>
      <name val="Arial"/>
    </font>
    <font>
      <b/>
      <sz val="10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BF1DE"/>
        <bgColor rgb="FFEBF1DE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readingOrder="0"/>
    </xf>
    <xf borderId="2" fillId="2" fontId="3" numFmtId="0" xfId="0" applyBorder="1" applyFill="1" applyFont="1"/>
    <xf borderId="0" fillId="0" fontId="4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0" fillId="0" fontId="5" numFmtId="0" xfId="0" applyFont="1"/>
    <xf borderId="3" fillId="3" fontId="6" numFmtId="0" xfId="0" applyAlignment="1" applyBorder="1" applyFill="1" applyFont="1">
      <alignment horizontal="center" shrinkToFit="0" vertical="center" wrapText="1"/>
    </xf>
    <xf borderId="1" fillId="0" fontId="0" numFmtId="0" xfId="0" applyBorder="1" applyFont="1"/>
    <xf borderId="1" fillId="0" fontId="7" numFmtId="0" xfId="0" applyAlignment="1" applyBorder="1" applyFont="1">
      <alignment horizontal="center" vertical="center"/>
    </xf>
    <xf borderId="4" fillId="0" fontId="0" numFmtId="0" xfId="0" applyBorder="1" applyFont="1"/>
    <xf borderId="1" fillId="0" fontId="0" numFmtId="9" xfId="0" applyBorder="1" applyFont="1" applyNumberFormat="1"/>
    <xf borderId="5" fillId="0" fontId="0" numFmtId="0" xfId="0" applyAlignment="1" applyBorder="1" applyFont="1">
      <alignment horizontal="center"/>
    </xf>
    <xf borderId="6" fillId="4" fontId="8" numFmtId="0" xfId="0" applyAlignment="1" applyBorder="1" applyFill="1" applyFont="1">
      <alignment horizontal="center" shrinkToFit="0" vertical="center" wrapText="1"/>
    </xf>
    <xf borderId="7" fillId="5" fontId="8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5" fontId="0" numFmtId="0" xfId="0" applyAlignment="1" applyBorder="1" applyFont="1">
      <alignment readingOrder="0" shrinkToFit="0" vertical="bottom" wrapText="0"/>
    </xf>
    <xf borderId="8" fillId="5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0" fillId="6" fontId="9" numFmtId="0" xfId="0" applyAlignment="1" applyFill="1" applyFont="1">
      <alignment readingOrder="0"/>
    </xf>
    <xf borderId="0" fillId="6" fontId="9" numFmtId="0" xfId="0" applyFont="1"/>
    <xf borderId="0" fillId="0" fontId="0" numFmtId="0" xfId="0" applyAlignment="1" applyFont="1">
      <alignment readingOrder="0"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horizontal="center" vertical="center"/>
    </xf>
    <xf borderId="7" fillId="4" fontId="8" numFmtId="0" xfId="0" applyAlignment="1" applyBorder="1" applyFont="1">
      <alignment horizontal="center" shrinkToFit="0" vertical="center" wrapText="1"/>
    </xf>
    <xf borderId="7" fillId="4" fontId="8" numFmtId="3" xfId="0" applyAlignment="1" applyBorder="1" applyFont="1" applyNumberForma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10" fillId="3" fontId="10" numFmtId="2" xfId="0" applyAlignment="1" applyBorder="1" applyFont="1" applyNumberFormat="1">
      <alignment shrinkToFit="0" vertical="center" wrapText="1"/>
    </xf>
    <xf borderId="11" fillId="3" fontId="10" numFmtId="165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vertical="center" wrapText="1"/>
    </xf>
    <xf borderId="1" fillId="0" fontId="0" numFmtId="10" xfId="0" applyBorder="1" applyFont="1" applyNumberFormat="1"/>
    <xf borderId="1" fillId="0" fontId="12" numFmtId="0" xfId="0" applyAlignment="1" applyBorder="1" applyFont="1">
      <alignment horizontal="center" vertical="center"/>
    </xf>
    <xf borderId="12" fillId="7" fontId="13" numFmtId="0" xfId="0" applyAlignment="1" applyBorder="1" applyFill="1" applyFont="1">
      <alignment horizontal="center" shrinkToFit="0" vertical="center" wrapText="1"/>
    </xf>
    <xf borderId="13" fillId="7" fontId="14" numFmtId="0" xfId="0" applyAlignment="1" applyBorder="1" applyFont="1">
      <alignment shrinkToFit="0" vertical="center" wrapText="1"/>
    </xf>
    <xf borderId="14" fillId="3" fontId="10" numFmtId="2" xfId="0" applyAlignment="1" applyBorder="1" applyFont="1" applyNumberFormat="1">
      <alignment shrinkToFit="0" vertical="center" wrapText="1"/>
    </xf>
    <xf borderId="15" fillId="3" fontId="10" numFmtId="165" xfId="0" applyAlignment="1" applyBorder="1" applyFont="1" applyNumberFormat="1">
      <alignment horizontal="center" shrinkToFit="0" vertical="center" wrapText="1"/>
    </xf>
    <xf borderId="1" fillId="4" fontId="14" numFmtId="0" xfId="0" applyAlignment="1" applyBorder="1" applyFont="1">
      <alignment shrinkToFit="0" vertical="center" wrapText="1"/>
    </xf>
    <xf borderId="1" fillId="4" fontId="15" numFmtId="0" xfId="0" applyAlignment="1" applyBorder="1" applyFont="1">
      <alignment shrinkToFit="0" vertical="center" wrapText="1"/>
    </xf>
    <xf borderId="1" fillId="4" fontId="14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6" fillId="7" fontId="14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17" fillId="7" fontId="14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9" numFmtId="166" xfId="0" applyAlignment="1" applyBorder="1" applyFont="1" applyNumberFormat="1">
      <alignment readingOrder="0"/>
    </xf>
    <xf borderId="1" fillId="0" fontId="0" numFmtId="0" xfId="0" applyAlignment="1" applyBorder="1" applyFont="1">
      <alignment horizontal="center" readingOrder="0"/>
    </xf>
    <xf borderId="1" fillId="0" fontId="9" numFmtId="0" xfId="0" applyBorder="1" applyFont="1"/>
    <xf borderId="1" fillId="0" fontId="9" numFmtId="10" xfId="0" applyBorder="1" applyFont="1" applyNumberFormat="1"/>
    <xf borderId="1" fillId="4" fontId="9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9" numFmtId="167" xfId="0" applyAlignment="1" applyBorder="1" applyFont="1" applyNumberFormat="1">
      <alignment readingOrder="0"/>
    </xf>
    <xf borderId="5" fillId="0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vertical="center" wrapText="1"/>
    </xf>
    <xf borderId="1" fillId="0" fontId="0" numFmtId="49" xfId="0" applyAlignment="1" applyBorder="1" applyFont="1" applyNumberFormat="1">
      <alignment vertical="center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5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shrinkToFit="0" vertical="center" wrapText="1"/>
    </xf>
    <xf borderId="4" fillId="6" fontId="8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1" fillId="7" fontId="0" numFmtId="0" xfId="0" applyAlignment="1" applyBorder="1" applyFont="1">
      <alignment readingOrder="0" vertical="center"/>
    </xf>
    <xf borderId="1" fillId="0" fontId="9" numFmtId="10" xfId="0" applyAlignment="1" applyBorder="1" applyFont="1" applyNumberFormat="1">
      <alignment readingOrder="0"/>
    </xf>
    <xf borderId="1" fillId="8" fontId="0" numFmtId="49" xfId="0" applyAlignment="1" applyBorder="1" applyFill="1" applyFont="1" applyNumberFormat="1">
      <alignment horizontal="center" vertical="center"/>
    </xf>
    <xf borderId="1" fillId="9" fontId="0" numFmtId="49" xfId="0" applyAlignment="1" applyBorder="1" applyFill="1" applyFont="1" applyNumberFormat="1">
      <alignment horizontal="center" vertical="center"/>
    </xf>
    <xf borderId="1" fillId="0" fontId="0" numFmtId="49" xfId="0" applyAlignment="1" applyBorder="1" applyFont="1" applyNumberFormat="1">
      <alignment horizontal="center" vertical="center"/>
    </xf>
    <xf borderId="1" fillId="4" fontId="9" numFmtId="166" xfId="0" applyAlignment="1" applyBorder="1" applyFont="1" applyNumberFormat="1">
      <alignment readingOrder="0"/>
    </xf>
    <xf borderId="4" fillId="0" fontId="0" numFmtId="0" xfId="0" applyAlignment="1" applyBorder="1" applyFont="1">
      <alignment readingOrder="0" vertical="center"/>
    </xf>
    <xf borderId="0" fillId="4" fontId="0" numFmtId="0" xfId="0" applyAlignment="1" applyFont="1">
      <alignment horizontal="left" readingOrder="0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18" fillId="3" fontId="10" numFmtId="0" xfId="0" applyAlignment="1" applyBorder="1" applyFont="1">
      <alignment horizontal="center" readingOrder="0" shrinkToFit="0" vertical="center" wrapText="1"/>
    </xf>
    <xf borderId="16" fillId="7" fontId="17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shrinkToFit="0" wrapText="1"/>
    </xf>
    <xf borderId="4" fillId="0" fontId="0" numFmtId="0" xfId="0" applyAlignment="1" applyBorder="1" applyFont="1">
      <alignment horizontal="left" shrinkToFit="0" vertical="center" wrapText="1"/>
    </xf>
    <xf borderId="1" fillId="0" fontId="0" numFmtId="168" xfId="0" applyAlignment="1" applyBorder="1" applyFont="1" applyNumberFormat="1">
      <alignment readingOrder="0"/>
    </xf>
    <xf borderId="1" fillId="0" fontId="0" numFmtId="0" xfId="0" applyAlignment="1" applyBorder="1" applyFont="1">
      <alignment horizontal="center" readingOrder="0" vertical="center"/>
    </xf>
    <xf borderId="1" fillId="7" fontId="0" numFmtId="0" xfId="0" applyAlignment="1" applyBorder="1" applyFont="1">
      <alignment horizontal="left" readingOrder="0" shrinkToFit="0" wrapText="1"/>
    </xf>
    <xf borderId="1" fillId="0" fontId="0" numFmtId="166" xfId="0" applyAlignment="1" applyBorder="1" applyFont="1" applyNumberFormat="1">
      <alignment readingOrder="0"/>
    </xf>
    <xf borderId="1" fillId="7" fontId="0" numFmtId="0" xfId="0" applyAlignment="1" applyBorder="1" applyFont="1">
      <alignment readingOrder="0"/>
    </xf>
    <xf borderId="4" fillId="0" fontId="0" numFmtId="0" xfId="0" applyAlignment="1" applyBorder="1" applyFont="1">
      <alignment horizontal="left" readingOrder="0" shrinkToFit="0" vertical="center" wrapText="1"/>
    </xf>
    <xf borderId="3" fillId="8" fontId="0" numFmtId="0" xfId="0" applyAlignment="1" applyBorder="1" applyFont="1">
      <alignment shrinkToFit="0" vertical="center" wrapText="1"/>
    </xf>
    <xf borderId="3" fillId="9" fontId="0" numFmtId="0" xfId="0" applyAlignment="1" applyBorder="1" applyFont="1">
      <alignment horizontal="center" shrinkToFit="0" vertical="center" wrapText="1"/>
    </xf>
    <xf borderId="3" fillId="10" fontId="0" numFmtId="0" xfId="0" applyAlignment="1" applyBorder="1" applyFill="1" applyFont="1">
      <alignment shrinkToFit="0" vertical="center" wrapText="1"/>
    </xf>
    <xf borderId="3" fillId="10" fontId="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1" fillId="0" fontId="0" numFmtId="16" xfId="0" applyAlignment="1" applyBorder="1" applyFont="1" applyNumberFormat="1">
      <alignment readingOrder="0"/>
    </xf>
    <xf borderId="1" fillId="0" fontId="0" numFmtId="0" xfId="0" applyAlignment="1" applyBorder="1" applyFont="1">
      <alignment readingOrder="0" vertical="center"/>
    </xf>
    <xf borderId="0" fillId="4" fontId="18" numFmtId="0" xfId="0" applyAlignment="1" applyFont="1">
      <alignment readingOrder="0" shrinkToFit="0" wrapText="1"/>
    </xf>
    <xf borderId="0" fillId="4" fontId="18" numFmtId="0" xfId="0" applyAlignment="1" applyFont="1">
      <alignment readingOrder="0"/>
    </xf>
    <xf borderId="1" fillId="0" fontId="0" numFmtId="0" xfId="0" applyAlignment="1" applyBorder="1" applyFont="1">
      <alignment horizontal="left" readingOrder="0" shrinkToFit="0" vertical="center" wrapText="1"/>
    </xf>
    <xf borderId="1" fillId="4" fontId="18" numFmtId="0" xfId="0" applyAlignment="1" applyBorder="1" applyFont="1">
      <alignment readingOrder="0"/>
    </xf>
    <xf borderId="0" fillId="4" fontId="0" numFmtId="0" xfId="0" applyAlignment="1" applyFont="1">
      <alignment horizontal="left" readingOrder="0" shrinkToFit="0" wrapText="1"/>
    </xf>
    <xf borderId="19" fillId="4" fontId="7" numFmtId="0" xfId="0" applyAlignment="1" applyBorder="1" applyFont="1">
      <alignment readingOrder="0" shrinkToFit="0" vertical="bottom" wrapText="1"/>
    </xf>
    <xf borderId="1" fillId="0" fontId="0" numFmtId="167" xfId="0" applyAlignment="1" applyBorder="1" applyFont="1" applyNumberFormat="1">
      <alignment horizontal="right" readingOrder="0"/>
    </xf>
    <xf borderId="1" fillId="4" fontId="0" numFmtId="0" xfId="0" applyAlignment="1" applyBorder="1" applyFont="1">
      <alignment horizontal="center" readingOrder="0"/>
    </xf>
    <xf borderId="1" fillId="7" fontId="0" numFmtId="0" xfId="0" applyAlignment="1" applyBorder="1" applyFont="1">
      <alignment vertical="center"/>
    </xf>
    <xf borderId="1" fillId="0" fontId="0" numFmtId="167" xfId="0" applyAlignment="1" applyBorder="1" applyFont="1" applyNumberFormat="1">
      <alignment readingOrder="0"/>
    </xf>
    <xf borderId="0" fillId="0" fontId="19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shrinkToFit="0" wrapText="1"/>
    </xf>
    <xf borderId="0" fillId="5" fontId="0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left" readingOrder="0"/>
    </xf>
    <xf borderId="1" fillId="0" fontId="9" numFmtId="168" xfId="0" applyAlignment="1" applyBorder="1" applyFont="1" applyNumberFormat="1">
      <alignment readingOrder="0"/>
    </xf>
    <xf borderId="1" fillId="0" fontId="9" numFmtId="0" xfId="0" applyAlignment="1" applyBorder="1" applyFont="1">
      <alignment horizontal="center" readingOrder="0"/>
    </xf>
    <xf borderId="0" fillId="0" fontId="0" numFmtId="0" xfId="0" applyFont="1"/>
    <xf borderId="0" fillId="0" fontId="0" numFmtId="14" xfId="0" applyAlignment="1" applyFont="1" applyNumberFormat="1">
      <alignment readingOrder="0"/>
    </xf>
    <xf borderId="0" fillId="0" fontId="0" numFmtId="14" xfId="0" applyFont="1" applyNumberFormat="1"/>
    <xf borderId="0" fillId="0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11" fontId="0" numFmtId="0" xfId="0" applyAlignment="1" applyFill="1" applyFont="1">
      <alignment readingOrder="0" shrinkToFit="0" vertical="bottom" wrapText="0"/>
    </xf>
    <xf borderId="0" fillId="12" fontId="0" numFmtId="0" xfId="0" applyAlignment="1" applyFill="1" applyFont="1">
      <alignment readingOrder="0" shrinkToFit="0" vertical="bottom" wrapText="1"/>
    </xf>
    <xf borderId="0" fillId="13" fontId="0" numFmtId="0" xfId="0" applyAlignment="1" applyFill="1" applyFont="1">
      <alignment readingOrder="0" shrinkToFit="0" vertical="bottom" wrapText="1"/>
    </xf>
    <xf borderId="0" fillId="0" fontId="9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993300"/>
      </font>
      <fill>
        <patternFill patternType="solid">
          <fgColor rgb="FFFFFF99"/>
          <bgColor rgb="FFFFFF99"/>
        </patternFill>
      </fill>
      <border/>
    </dxf>
    <dxf>
      <font>
        <color rgb="FF993300"/>
      </font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57"/>
    <col customWidth="1" min="3" max="3" width="10.14"/>
    <col customWidth="1" min="4" max="26" width="8.71"/>
  </cols>
  <sheetData>
    <row r="2">
      <c r="B2" t="s">
        <v>0</v>
      </c>
      <c r="C2" s="4">
        <v>43208.0</v>
      </c>
    </row>
    <row r="4">
      <c r="B4" s="5" t="s">
        <v>1</v>
      </c>
      <c r="C4" s="6"/>
      <c r="D4" s="6"/>
      <c r="E4" s="6"/>
      <c r="F4" s="8"/>
      <c r="G4" s="8"/>
      <c r="H4" s="8"/>
    </row>
    <row r="5">
      <c r="B5" s="9" t="s">
        <v>2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6</v>
      </c>
    </row>
    <row r="6">
      <c r="B6" s="10" t="s">
        <v>9</v>
      </c>
      <c r="C6" s="10">
        <f>COUNTA('Ашан'!C3:C30)</f>
        <v>28</v>
      </c>
      <c r="D6" s="10">
        <f>COUNT('Ашан'!F3:F30)</f>
        <v>26</v>
      </c>
      <c r="E6" s="13">
        <f>D6/C6</f>
        <v>0.9285714286</v>
      </c>
      <c r="F6" s="10">
        <f>SUM('Ашан'!E3:E30)</f>
        <v>863</v>
      </c>
      <c r="G6" s="10">
        <f>SUM('Ашан'!AW3:AW30)</f>
        <v>673</v>
      </c>
      <c r="H6" s="36">
        <f>G6/F6</f>
        <v>0.7798377752</v>
      </c>
    </row>
    <row r="7">
      <c r="B7" s="10" t="s">
        <v>38</v>
      </c>
      <c r="C7" s="10"/>
      <c r="D7" s="10"/>
      <c r="E7" s="13"/>
      <c r="F7" s="10"/>
      <c r="G7" s="10"/>
      <c r="H7" s="36"/>
    </row>
    <row r="8">
      <c r="B8" s="10" t="s">
        <v>39</v>
      </c>
      <c r="C8" s="10">
        <f>COUNTA('Окей'!B3:B10)</f>
        <v>8</v>
      </c>
      <c r="D8" s="10">
        <f>COUNT('Окей'!E3:E10)</f>
        <v>8</v>
      </c>
      <c r="E8" s="13">
        <f t="shared" ref="E8:E9" si="1">D8/C8</f>
        <v>1</v>
      </c>
      <c r="F8" s="10">
        <f>SUM('Окей'!C3:C10)</f>
        <v>215</v>
      </c>
      <c r="G8" s="10">
        <f>SUM('Окей'!AN3:AN10)</f>
        <v>207</v>
      </c>
      <c r="H8" s="36">
        <f t="shared" ref="H8:H9" si="2">G8/F8</f>
        <v>0.9627906977</v>
      </c>
    </row>
    <row r="9">
      <c r="B9" s="10" t="s">
        <v>40</v>
      </c>
      <c r="C9" s="10">
        <f>COUNTA('Перекрёсток'!C3:C80)</f>
        <v>78</v>
      </c>
      <c r="D9" s="10">
        <f>COUNT('Перекрёсток'!E3:E80)</f>
        <v>78</v>
      </c>
      <c r="E9" s="13">
        <f t="shared" si="1"/>
        <v>1</v>
      </c>
      <c r="F9" s="10">
        <f>SUM('Перекрёсток'!D3:D80)</f>
        <v>534</v>
      </c>
      <c r="G9" s="10">
        <f>SUM('Перекрёсток'!Q3:Q80)</f>
        <v>502</v>
      </c>
      <c r="H9" s="36">
        <f t="shared" si="2"/>
        <v>0.9400749064</v>
      </c>
    </row>
    <row r="10">
      <c r="D10">
        <f>SUM(D6:D9)</f>
        <v>112</v>
      </c>
    </row>
    <row r="13">
      <c r="B13" s="5" t="s">
        <v>44</v>
      </c>
      <c r="C13" s="6"/>
      <c r="D13" s="6"/>
      <c r="E13" s="6"/>
      <c r="F13" s="8"/>
      <c r="G13" s="8"/>
      <c r="H13" s="8"/>
    </row>
    <row r="14">
      <c r="B14" s="9" t="s">
        <v>2</v>
      </c>
      <c r="C14" s="9" t="s">
        <v>4</v>
      </c>
      <c r="D14" s="9" t="s">
        <v>5</v>
      </c>
      <c r="E14" s="9" t="s">
        <v>6</v>
      </c>
      <c r="F14" s="9" t="s">
        <v>7</v>
      </c>
      <c r="G14" s="9" t="s">
        <v>8</v>
      </c>
      <c r="H14" s="9" t="s">
        <v>6</v>
      </c>
    </row>
    <row r="15">
      <c r="B15" s="10" t="s">
        <v>9</v>
      </c>
      <c r="C15" s="10"/>
      <c r="D15" s="10"/>
      <c r="E15" s="10"/>
      <c r="F15" s="10"/>
      <c r="G15" s="10"/>
      <c r="H15" s="10"/>
    </row>
    <row r="16">
      <c r="B16" s="10" t="s">
        <v>38</v>
      </c>
      <c r="C16" s="10"/>
      <c r="D16" s="10"/>
      <c r="E16" s="10"/>
      <c r="F16" s="10"/>
      <c r="G16" s="10"/>
      <c r="H16" s="10"/>
    </row>
    <row r="17">
      <c r="B17" s="10" t="s">
        <v>39</v>
      </c>
      <c r="C17" s="10"/>
      <c r="D17" s="10"/>
      <c r="E17" s="10"/>
      <c r="F17" s="10"/>
      <c r="G17" s="10"/>
      <c r="H17" s="10"/>
    </row>
    <row r="18">
      <c r="B18" s="10" t="s">
        <v>40</v>
      </c>
      <c r="C18" s="10"/>
      <c r="D18" s="10"/>
      <c r="E18" s="10"/>
      <c r="F18" s="10"/>
      <c r="G18" s="10"/>
      <c r="H18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5A5A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M1" s="7">
        <v>591575.0</v>
      </c>
      <c r="N1" s="7">
        <v>59178.0</v>
      </c>
      <c r="O1" s="7">
        <v>927445.0</v>
      </c>
      <c r="P1" s="7">
        <v>987622.0</v>
      </c>
      <c r="Q1" s="7">
        <v>293864.0</v>
      </c>
      <c r="R1" s="7">
        <v>293900.0</v>
      </c>
      <c r="S1" s="7">
        <v>591582.0</v>
      </c>
      <c r="T1" s="7">
        <v>697041.0</v>
      </c>
      <c r="U1" s="7">
        <v>296603.0</v>
      </c>
      <c r="V1" s="7">
        <v>943639.0</v>
      </c>
      <c r="W1" s="7">
        <v>943637.0</v>
      </c>
      <c r="X1" s="7">
        <v>815819.0</v>
      </c>
      <c r="Y1" s="7">
        <v>307886.0</v>
      </c>
      <c r="Z1" s="7">
        <v>307889.0</v>
      </c>
      <c r="AA1" s="7">
        <v>307880.0</v>
      </c>
      <c r="AB1" s="7">
        <v>835540.0</v>
      </c>
    </row>
    <row r="2">
      <c r="A2" s="12" t="s">
        <v>3</v>
      </c>
      <c r="B2" s="14" t="s">
        <v>11</v>
      </c>
      <c r="C2" s="15" t="s">
        <v>12</v>
      </c>
      <c r="D2" s="16" t="s">
        <v>13</v>
      </c>
      <c r="E2" s="26" t="s">
        <v>14</v>
      </c>
      <c r="F2" s="26" t="s">
        <v>17</v>
      </c>
      <c r="G2" s="16" t="s">
        <v>18</v>
      </c>
      <c r="H2" s="27" t="s">
        <v>19</v>
      </c>
      <c r="I2" s="26" t="s">
        <v>20</v>
      </c>
      <c r="J2" s="28" t="s">
        <v>21</v>
      </c>
      <c r="K2" s="29" t="s">
        <v>16</v>
      </c>
      <c r="L2" s="30" t="s">
        <v>0</v>
      </c>
      <c r="M2" s="31" t="s">
        <v>22</v>
      </c>
      <c r="N2" s="32" t="s">
        <v>23</v>
      </c>
      <c r="O2" s="32" t="s">
        <v>24</v>
      </c>
      <c r="P2" s="32" t="s">
        <v>25</v>
      </c>
      <c r="Q2" s="33" t="s">
        <v>26</v>
      </c>
      <c r="R2" s="33" t="s">
        <v>27</v>
      </c>
      <c r="S2" s="33" t="s">
        <v>28</v>
      </c>
      <c r="T2" s="33" t="s">
        <v>29</v>
      </c>
      <c r="U2" s="34" t="s">
        <v>30</v>
      </c>
      <c r="V2" s="33" t="s">
        <v>31</v>
      </c>
      <c r="W2" s="33" t="s">
        <v>32</v>
      </c>
      <c r="X2" s="33" t="s">
        <v>33</v>
      </c>
      <c r="Y2" s="33" t="s">
        <v>34</v>
      </c>
      <c r="Z2" s="33" t="s">
        <v>35</v>
      </c>
      <c r="AA2" s="33" t="s">
        <v>36</v>
      </c>
      <c r="AB2" s="35" t="s">
        <v>37</v>
      </c>
    </row>
  </sheetData>
  <conditionalFormatting sqref="L2">
    <cfRule type="expression" dxfId="0" priority="1" stopIfTrue="1">
      <formula>AND(MONTH(L2)=MONTH(EDATE(TODAY(),0-1)),YEAR(L2)=YEAR(EDATE(TODAY(),0-1)))</formula>
    </cfRule>
  </conditionalFormatting>
  <conditionalFormatting sqref="L2">
    <cfRule type="expression" dxfId="1" priority="2" stopIfTrue="1">
      <formula>AND(TODAY()-ROUNDDOWN(L2,0)&gt;=(WEEKDAY(TODAY())),TODAY()-ROUNDDOWN(L2,0)&lt;(WEEKDAY(TODAY())+7))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71"/>
    <col customWidth="1" min="3" max="3" width="53.0"/>
    <col customWidth="1" min="4" max="5" width="8.71"/>
    <col customWidth="1" min="6" max="6" width="9.57"/>
    <col customWidth="1" min="7" max="42" width="20.71"/>
    <col customWidth="1" min="43" max="50" width="8.71"/>
    <col customWidth="1" min="51" max="51" width="52.57"/>
    <col customWidth="1" min="52" max="52" width="25.0"/>
  </cols>
  <sheetData>
    <row r="1">
      <c r="G1" s="1">
        <v>591575.0</v>
      </c>
      <c r="H1" s="1">
        <v>815825.0</v>
      </c>
      <c r="I1" s="1">
        <v>815819.0</v>
      </c>
      <c r="J1" s="2">
        <v>594019.0</v>
      </c>
      <c r="K1" s="1">
        <v>697041.0</v>
      </c>
      <c r="L1" s="3">
        <v>943637.0</v>
      </c>
      <c r="M1" s="3">
        <v>943639.0</v>
      </c>
      <c r="N1" s="1">
        <v>720926.0</v>
      </c>
      <c r="O1" s="1">
        <v>729172.0</v>
      </c>
      <c r="P1" s="1">
        <v>729173.0</v>
      </c>
      <c r="Q1" s="7">
        <v>835540.0</v>
      </c>
      <c r="R1" s="1">
        <v>87569.0</v>
      </c>
      <c r="S1" s="11">
        <v>186675.0</v>
      </c>
      <c r="T1" s="1">
        <v>591579.0</v>
      </c>
      <c r="U1" s="1">
        <v>591582.0</v>
      </c>
      <c r="V1" s="3">
        <v>116355.0</v>
      </c>
      <c r="W1" s="3">
        <v>116357.0</v>
      </c>
      <c r="X1" s="3">
        <v>66912.0</v>
      </c>
      <c r="Y1" s="3">
        <v>110050.0</v>
      </c>
      <c r="Z1" s="1">
        <v>59178.0</v>
      </c>
      <c r="AA1" s="3">
        <v>987622.0</v>
      </c>
      <c r="AB1" s="1">
        <v>927445.0</v>
      </c>
      <c r="AC1" s="1" t="s">
        <v>10</v>
      </c>
      <c r="AD1" s="1">
        <v>293900.0</v>
      </c>
      <c r="AE1" s="1">
        <v>296603.0</v>
      </c>
      <c r="AF1" s="17">
        <v>297609.0</v>
      </c>
      <c r="AG1" s="18">
        <v>618761.0</v>
      </c>
      <c r="AH1" s="19">
        <v>618776.0</v>
      </c>
      <c r="AI1" s="20">
        <v>307865.0</v>
      </c>
      <c r="AJ1" s="20">
        <v>307875.0</v>
      </c>
      <c r="AK1" s="20">
        <v>307878.0</v>
      </c>
      <c r="AL1" s="20">
        <v>307880.0</v>
      </c>
      <c r="AM1" s="20">
        <v>307886.0</v>
      </c>
      <c r="AN1" s="20">
        <v>307889.0</v>
      </c>
      <c r="AO1" s="20">
        <v>307898.0</v>
      </c>
      <c r="AP1" s="20">
        <v>307902.0</v>
      </c>
      <c r="AQ1" s="21">
        <v>535582.0</v>
      </c>
      <c r="AR1" s="21">
        <v>535422.0</v>
      </c>
      <c r="AS1" s="21">
        <v>535469.0</v>
      </c>
      <c r="AT1" s="22"/>
      <c r="AU1" s="22">
        <v>591574.0</v>
      </c>
      <c r="AV1" s="22">
        <v>538683.0</v>
      </c>
    </row>
    <row r="2">
      <c r="A2" s="23" t="s">
        <v>15</v>
      </c>
      <c r="B2" s="24" t="s">
        <v>3</v>
      </c>
      <c r="C2" s="25" t="s">
        <v>11</v>
      </c>
      <c r="D2" s="15" t="s">
        <v>12</v>
      </c>
      <c r="E2" s="29" t="s">
        <v>16</v>
      </c>
      <c r="F2" s="30" t="s">
        <v>0</v>
      </c>
      <c r="G2" s="45" t="s">
        <v>48</v>
      </c>
      <c r="H2" s="45" t="s">
        <v>52</v>
      </c>
      <c r="I2" s="45" t="s">
        <v>53</v>
      </c>
      <c r="J2" s="47" t="s">
        <v>54</v>
      </c>
      <c r="K2" s="60" t="s">
        <v>56</v>
      </c>
      <c r="L2" s="60" t="s">
        <v>75</v>
      </c>
      <c r="M2" s="60" t="s">
        <v>76</v>
      </c>
      <c r="N2" s="61" t="s">
        <v>77</v>
      </c>
      <c r="O2" s="63" t="s">
        <v>78</v>
      </c>
      <c r="P2" s="63" t="s">
        <v>91</v>
      </c>
      <c r="Q2" s="63" t="s">
        <v>92</v>
      </c>
      <c r="R2" s="60" t="s">
        <v>93</v>
      </c>
      <c r="S2" s="64" t="s">
        <v>94</v>
      </c>
      <c r="T2" s="45" t="s">
        <v>95</v>
      </c>
      <c r="U2" s="45" t="s">
        <v>96</v>
      </c>
      <c r="V2" s="60" t="s">
        <v>97</v>
      </c>
      <c r="W2" s="60" t="s">
        <v>98</v>
      </c>
      <c r="X2" s="65" t="s">
        <v>99</v>
      </c>
      <c r="Y2" s="60" t="s">
        <v>100</v>
      </c>
      <c r="Z2" s="45" t="s">
        <v>101</v>
      </c>
      <c r="AA2" s="60" t="s">
        <v>102</v>
      </c>
      <c r="AB2" s="45" t="s">
        <v>103</v>
      </c>
      <c r="AC2" s="45" t="s">
        <v>104</v>
      </c>
      <c r="AD2" s="45" t="s">
        <v>105</v>
      </c>
      <c r="AE2" s="45" t="s">
        <v>106</v>
      </c>
      <c r="AF2" s="45" t="s">
        <v>107</v>
      </c>
      <c r="AG2" s="66" t="s">
        <v>108</v>
      </c>
      <c r="AH2" s="66" t="s">
        <v>109</v>
      </c>
      <c r="AI2" s="67" t="s">
        <v>110</v>
      </c>
      <c r="AJ2" s="67" t="s">
        <v>111</v>
      </c>
      <c r="AK2" s="67" t="s">
        <v>112</v>
      </c>
      <c r="AL2" s="67" t="s">
        <v>113</v>
      </c>
      <c r="AM2" s="67" t="s">
        <v>114</v>
      </c>
      <c r="AN2" s="67" t="s">
        <v>115</v>
      </c>
      <c r="AO2" s="67" t="s">
        <v>116</v>
      </c>
      <c r="AP2" s="67" t="s">
        <v>117</v>
      </c>
      <c r="AQ2" s="68" t="s">
        <v>118</v>
      </c>
      <c r="AR2" s="68" t="s">
        <v>119</v>
      </c>
      <c r="AS2" s="68" t="s">
        <v>120</v>
      </c>
      <c r="AT2" s="68" t="s">
        <v>121</v>
      </c>
      <c r="AU2" s="68" t="s">
        <v>122</v>
      </c>
      <c r="AV2" s="68" t="s">
        <v>123</v>
      </c>
      <c r="AW2" s="69" t="s">
        <v>124</v>
      </c>
      <c r="AX2" s="70" t="s">
        <v>6</v>
      </c>
      <c r="AY2" s="69" t="s">
        <v>59</v>
      </c>
      <c r="AZ2" s="69"/>
    </row>
    <row r="3">
      <c r="A3" s="71" t="s">
        <v>125</v>
      </c>
      <c r="B3" s="10" t="s">
        <v>1</v>
      </c>
      <c r="C3" s="72" t="s">
        <v>126</v>
      </c>
      <c r="D3" s="10">
        <f>NETWORKDAYS('Итог'!B$2,'Отчёт'!C$2,'Итог'!B$3)</f>
        <v>13</v>
      </c>
      <c r="E3" s="10">
        <f t="shared" ref="E3:E30" si="1">36-COUNTIF(G3:AP3,"х")</f>
        <v>34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81" t="s">
        <v>62</v>
      </c>
      <c r="AH3" s="81" t="s">
        <v>62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>
        <f t="shared" ref="AW3:AW30" si="2">SUM(G3:AP3)</f>
        <v>0</v>
      </c>
      <c r="AX3" s="36">
        <f t="shared" ref="AX3:AX30" si="3">AW3/E3</f>
        <v>0</v>
      </c>
      <c r="AY3" s="84" t="s">
        <v>154</v>
      </c>
      <c r="AZ3" s="81"/>
    </row>
    <row r="4">
      <c r="A4" s="71" t="s">
        <v>148</v>
      </c>
      <c r="B4" s="10" t="s">
        <v>1</v>
      </c>
      <c r="C4" s="72" t="s">
        <v>156</v>
      </c>
      <c r="D4" s="10">
        <f>NETWORKDAYS('Итог'!B$2,'Отчёт'!C$2,'Итог'!B$3)</f>
        <v>13</v>
      </c>
      <c r="E4" s="10">
        <f t="shared" si="1"/>
        <v>36</v>
      </c>
      <c r="F4" s="86">
        <v>43208.0</v>
      </c>
      <c r="G4" s="87">
        <v>1.0</v>
      </c>
      <c r="H4" s="87">
        <v>1.0</v>
      </c>
      <c r="I4" s="87">
        <v>1.0</v>
      </c>
      <c r="J4" s="87">
        <v>1.0</v>
      </c>
      <c r="K4" s="87">
        <v>1.0</v>
      </c>
      <c r="L4" s="87">
        <v>1.0</v>
      </c>
      <c r="M4" s="87">
        <v>1.0</v>
      </c>
      <c r="N4" s="87">
        <v>0.0</v>
      </c>
      <c r="O4" s="87">
        <v>1.0</v>
      </c>
      <c r="P4" s="87">
        <v>1.0</v>
      </c>
      <c r="Q4" s="87">
        <v>1.0</v>
      </c>
      <c r="R4" s="87">
        <v>1.0</v>
      </c>
      <c r="S4" s="87">
        <v>1.0</v>
      </c>
      <c r="T4" s="87">
        <v>1.0</v>
      </c>
      <c r="U4" s="87">
        <v>1.0</v>
      </c>
      <c r="V4" s="87">
        <v>1.0</v>
      </c>
      <c r="W4" s="87">
        <v>1.0</v>
      </c>
      <c r="X4" s="87">
        <v>0.0</v>
      </c>
      <c r="Y4" s="87">
        <v>1.0</v>
      </c>
      <c r="Z4" s="87">
        <v>1.0</v>
      </c>
      <c r="AA4" s="87">
        <v>1.0</v>
      </c>
      <c r="AB4" s="87">
        <v>1.0</v>
      </c>
      <c r="AC4" s="87">
        <v>1.0</v>
      </c>
      <c r="AD4" s="87">
        <v>1.0</v>
      </c>
      <c r="AE4" s="87">
        <v>1.0</v>
      </c>
      <c r="AF4" s="87">
        <v>1.0</v>
      </c>
      <c r="AG4" s="87">
        <v>0.0</v>
      </c>
      <c r="AH4" s="87">
        <v>0.0</v>
      </c>
      <c r="AI4" s="87">
        <v>1.0</v>
      </c>
      <c r="AJ4" s="87">
        <v>1.0</v>
      </c>
      <c r="AK4" s="87">
        <v>0.0</v>
      </c>
      <c r="AL4" s="87">
        <v>1.0</v>
      </c>
      <c r="AM4" s="87">
        <v>0.0</v>
      </c>
      <c r="AN4" s="87">
        <v>0.0</v>
      </c>
      <c r="AO4" s="87">
        <v>0.0</v>
      </c>
      <c r="AP4" s="87">
        <v>1.0</v>
      </c>
      <c r="AQ4" s="87">
        <v>0.0</v>
      </c>
      <c r="AR4" s="87">
        <v>0.0</v>
      </c>
      <c r="AS4" s="87">
        <v>0.0</v>
      </c>
      <c r="AT4" s="87">
        <v>0.0</v>
      </c>
      <c r="AU4" s="87">
        <v>0.0</v>
      </c>
      <c r="AV4" s="87">
        <v>0.0</v>
      </c>
      <c r="AW4" s="10">
        <f t="shared" si="2"/>
        <v>28</v>
      </c>
      <c r="AX4" s="36">
        <f t="shared" si="3"/>
        <v>0.7777777778</v>
      </c>
      <c r="AY4" s="84" t="s">
        <v>167</v>
      </c>
      <c r="AZ4" s="81"/>
    </row>
    <row r="5">
      <c r="A5" s="71" t="s">
        <v>67</v>
      </c>
      <c r="B5" s="10" t="s">
        <v>1</v>
      </c>
      <c r="C5" s="88" t="s">
        <v>169</v>
      </c>
      <c r="D5" s="10">
        <f>NETWORKDAYS('Итог'!B$2,'Отчёт'!C$2,'Итог'!B$3)</f>
        <v>13</v>
      </c>
      <c r="E5" s="10">
        <f t="shared" si="1"/>
        <v>36</v>
      </c>
      <c r="F5" s="89">
        <v>43207.0</v>
      </c>
      <c r="G5" s="87">
        <v>1.0</v>
      </c>
      <c r="H5" s="87">
        <v>1.0</v>
      </c>
      <c r="I5" s="87">
        <v>1.0</v>
      </c>
      <c r="J5" s="87">
        <v>1.0</v>
      </c>
      <c r="K5" s="87">
        <v>1.0</v>
      </c>
      <c r="L5" s="87">
        <v>1.0</v>
      </c>
      <c r="M5" s="87">
        <v>1.0</v>
      </c>
      <c r="N5" s="87">
        <v>1.0</v>
      </c>
      <c r="O5" s="87">
        <v>1.0</v>
      </c>
      <c r="P5" s="87">
        <v>1.0</v>
      </c>
      <c r="Q5" s="87">
        <v>1.0</v>
      </c>
      <c r="R5" s="87">
        <v>1.0</v>
      </c>
      <c r="S5" s="87">
        <v>1.0</v>
      </c>
      <c r="T5" s="87">
        <v>1.0</v>
      </c>
      <c r="U5" s="87">
        <v>1.0</v>
      </c>
      <c r="V5" s="87">
        <v>1.0</v>
      </c>
      <c r="W5" s="87">
        <v>1.0</v>
      </c>
      <c r="X5" s="87">
        <v>1.0</v>
      </c>
      <c r="Y5" s="87">
        <v>1.0</v>
      </c>
      <c r="Z5" s="87">
        <v>1.0</v>
      </c>
      <c r="AA5" s="87">
        <v>1.0</v>
      </c>
      <c r="AB5" s="87">
        <v>1.0</v>
      </c>
      <c r="AC5" s="87">
        <v>1.0</v>
      </c>
      <c r="AD5" s="87">
        <v>1.0</v>
      </c>
      <c r="AE5" s="87">
        <v>1.0</v>
      </c>
      <c r="AF5" s="87">
        <v>1.0</v>
      </c>
      <c r="AG5" s="87">
        <v>1.0</v>
      </c>
      <c r="AH5" s="87">
        <v>1.0</v>
      </c>
      <c r="AI5" s="87">
        <v>1.0</v>
      </c>
      <c r="AJ5" s="87">
        <v>1.0</v>
      </c>
      <c r="AK5" s="87">
        <v>1.0</v>
      </c>
      <c r="AL5" s="87">
        <v>1.0</v>
      </c>
      <c r="AM5" s="87">
        <v>1.0</v>
      </c>
      <c r="AN5" s="87">
        <v>1.0</v>
      </c>
      <c r="AO5" s="87">
        <v>1.0</v>
      </c>
      <c r="AP5" s="87">
        <v>1.0</v>
      </c>
      <c r="AQ5" s="7"/>
      <c r="AR5" s="7"/>
      <c r="AS5" s="7"/>
      <c r="AT5" s="7"/>
      <c r="AU5" s="7"/>
      <c r="AV5" s="7"/>
      <c r="AW5" s="10">
        <f t="shared" si="2"/>
        <v>36</v>
      </c>
      <c r="AX5" s="36">
        <f t="shared" si="3"/>
        <v>1</v>
      </c>
      <c r="AY5" s="84"/>
      <c r="AZ5" s="81"/>
    </row>
    <row r="6">
      <c r="A6" s="71" t="s">
        <v>67</v>
      </c>
      <c r="B6" s="10" t="s">
        <v>1</v>
      </c>
      <c r="C6" s="90" t="s">
        <v>177</v>
      </c>
      <c r="D6" s="10">
        <f>NETWORKDAYS('Итог'!B$2,'Отчёт'!C$2,'Итог'!B$3)</f>
        <v>13</v>
      </c>
      <c r="E6" s="10">
        <f t="shared" si="1"/>
        <v>33</v>
      </c>
      <c r="F6" s="89">
        <v>43186.0</v>
      </c>
      <c r="G6" s="87">
        <v>0.0</v>
      </c>
      <c r="H6" s="87">
        <v>0.0</v>
      </c>
      <c r="I6" s="87">
        <v>0.0</v>
      </c>
      <c r="J6" s="87">
        <v>0.0</v>
      </c>
      <c r="K6" s="87">
        <v>0.0</v>
      </c>
      <c r="L6" s="87">
        <v>0.0</v>
      </c>
      <c r="M6" s="87">
        <v>0.0</v>
      </c>
      <c r="N6" s="87" t="s">
        <v>62</v>
      </c>
      <c r="O6" s="87">
        <v>0.0</v>
      </c>
      <c r="P6" s="87">
        <v>0.0</v>
      </c>
      <c r="Q6" s="87">
        <v>0.0</v>
      </c>
      <c r="R6" s="87">
        <v>0.0</v>
      </c>
      <c r="S6" s="87">
        <v>0.0</v>
      </c>
      <c r="T6" s="87">
        <v>0.0</v>
      </c>
      <c r="U6" s="87">
        <v>0.0</v>
      </c>
      <c r="V6" s="87">
        <v>0.0</v>
      </c>
      <c r="W6" s="87">
        <v>0.0</v>
      </c>
      <c r="X6" s="87">
        <v>0.0</v>
      </c>
      <c r="Y6" s="87">
        <v>0.0</v>
      </c>
      <c r="Z6" s="87">
        <v>0.0</v>
      </c>
      <c r="AA6" s="87">
        <v>0.0</v>
      </c>
      <c r="AB6" s="87">
        <v>0.0</v>
      </c>
      <c r="AC6" s="87">
        <v>0.0</v>
      </c>
      <c r="AD6" s="87">
        <v>0.0</v>
      </c>
      <c r="AE6" s="87">
        <v>0.0</v>
      </c>
      <c r="AF6" s="87">
        <v>0.0</v>
      </c>
      <c r="AG6" s="87" t="s">
        <v>62</v>
      </c>
      <c r="AH6" s="87" t="s">
        <v>62</v>
      </c>
      <c r="AI6" s="87">
        <v>0.0</v>
      </c>
      <c r="AJ6" s="87">
        <v>0.0</v>
      </c>
      <c r="AK6" s="87">
        <v>0.0</v>
      </c>
      <c r="AL6" s="87">
        <v>0.0</v>
      </c>
      <c r="AM6" s="87">
        <v>0.0</v>
      </c>
      <c r="AN6" s="87">
        <v>0.0</v>
      </c>
      <c r="AO6" s="87">
        <v>0.0</v>
      </c>
      <c r="AP6" s="87">
        <v>0.0</v>
      </c>
      <c r="AQ6" s="87">
        <v>0.0</v>
      </c>
      <c r="AR6" s="87">
        <v>0.0</v>
      </c>
      <c r="AS6" s="87">
        <v>0.0</v>
      </c>
      <c r="AT6" s="7"/>
      <c r="AU6" s="7"/>
      <c r="AV6" s="7"/>
      <c r="AW6" s="10">
        <f t="shared" si="2"/>
        <v>0</v>
      </c>
      <c r="AX6" s="36">
        <f t="shared" si="3"/>
        <v>0</v>
      </c>
      <c r="AY6" s="84" t="s">
        <v>182</v>
      </c>
      <c r="AZ6" s="81"/>
    </row>
    <row r="7">
      <c r="A7" s="71" t="s">
        <v>60</v>
      </c>
      <c r="B7" s="10" t="s">
        <v>1</v>
      </c>
      <c r="C7" s="90" t="s">
        <v>183</v>
      </c>
      <c r="D7" s="10">
        <f>NETWORKDAYS('Итог'!B$2,'Отчёт'!C$2,'Итог'!B$3)</f>
        <v>13</v>
      </c>
      <c r="E7" s="10">
        <f t="shared" si="1"/>
        <v>20</v>
      </c>
      <c r="F7" s="89">
        <v>43207.0</v>
      </c>
      <c r="G7" s="87">
        <v>1.0</v>
      </c>
      <c r="H7" s="87">
        <v>1.0</v>
      </c>
      <c r="I7" s="87">
        <v>1.0</v>
      </c>
      <c r="J7" s="87">
        <v>0.0</v>
      </c>
      <c r="K7" s="87">
        <v>1.0</v>
      </c>
      <c r="L7" s="87">
        <v>0.0</v>
      </c>
      <c r="M7" s="87">
        <v>1.0</v>
      </c>
      <c r="N7" s="87" t="s">
        <v>62</v>
      </c>
      <c r="O7" s="87" t="s">
        <v>62</v>
      </c>
      <c r="P7" s="87" t="s">
        <v>62</v>
      </c>
      <c r="Q7" s="87">
        <v>0.0</v>
      </c>
      <c r="R7" s="87" t="s">
        <v>62</v>
      </c>
      <c r="S7" s="87" t="s">
        <v>62</v>
      </c>
      <c r="T7" s="87" t="s">
        <v>62</v>
      </c>
      <c r="U7" s="87">
        <v>1.0</v>
      </c>
      <c r="V7" s="87" t="s">
        <v>62</v>
      </c>
      <c r="W7" s="87" t="s">
        <v>62</v>
      </c>
      <c r="X7" s="87" t="s">
        <v>62</v>
      </c>
      <c r="Y7" s="87">
        <v>1.0</v>
      </c>
      <c r="Z7" s="87">
        <v>1.0</v>
      </c>
      <c r="AA7" s="87">
        <v>1.0</v>
      </c>
      <c r="AB7" s="87">
        <v>1.0</v>
      </c>
      <c r="AC7" s="87" t="s">
        <v>62</v>
      </c>
      <c r="AD7" s="87" t="s">
        <v>62</v>
      </c>
      <c r="AE7" s="87">
        <v>1.0</v>
      </c>
      <c r="AF7" s="87" t="s">
        <v>62</v>
      </c>
      <c r="AG7" s="87" t="s">
        <v>62</v>
      </c>
      <c r="AH7" s="87" t="s">
        <v>62</v>
      </c>
      <c r="AI7" s="87" t="s">
        <v>62</v>
      </c>
      <c r="AJ7" s="87" t="s">
        <v>62</v>
      </c>
      <c r="AK7" s="87">
        <v>0.0</v>
      </c>
      <c r="AL7" s="87">
        <v>0.0</v>
      </c>
      <c r="AM7" s="87">
        <v>1.0</v>
      </c>
      <c r="AN7" s="87">
        <v>0.0</v>
      </c>
      <c r="AO7" s="87">
        <v>1.0</v>
      </c>
      <c r="AP7" s="87">
        <v>1.0</v>
      </c>
      <c r="AQ7" s="87">
        <v>0.0</v>
      </c>
      <c r="AR7" s="87">
        <v>0.0</v>
      </c>
      <c r="AS7" s="87">
        <v>0.0</v>
      </c>
      <c r="AT7" s="87">
        <v>0.0</v>
      </c>
      <c r="AU7" s="87">
        <v>0.0</v>
      </c>
      <c r="AV7" s="87">
        <v>0.0</v>
      </c>
      <c r="AW7" s="10">
        <f t="shared" si="2"/>
        <v>14</v>
      </c>
      <c r="AX7" s="36">
        <f t="shared" si="3"/>
        <v>0.7</v>
      </c>
      <c r="AY7" s="84" t="s">
        <v>186</v>
      </c>
      <c r="AZ7" s="81"/>
    </row>
    <row r="8">
      <c r="A8" s="71" t="s">
        <v>60</v>
      </c>
      <c r="B8" s="10" t="s">
        <v>1</v>
      </c>
      <c r="C8" s="90" t="s">
        <v>188</v>
      </c>
      <c r="D8" s="10">
        <f>NETWORKDAYS('Итог'!B$2,'Отчёт'!C$2,'Итог'!B$3)</f>
        <v>13</v>
      </c>
      <c r="E8" s="10">
        <f t="shared" si="1"/>
        <v>34</v>
      </c>
      <c r="F8" s="89">
        <v>43172.0</v>
      </c>
      <c r="G8" s="87">
        <v>0.0</v>
      </c>
      <c r="H8" s="87">
        <v>0.0</v>
      </c>
      <c r="I8" s="87">
        <v>0.0</v>
      </c>
      <c r="J8" s="87">
        <v>0.0</v>
      </c>
      <c r="K8" s="87">
        <v>0.0</v>
      </c>
      <c r="L8" s="87">
        <v>0.0</v>
      </c>
      <c r="M8" s="87">
        <v>0.0</v>
      </c>
      <c r="N8" s="87">
        <v>0.0</v>
      </c>
      <c r="O8" s="87">
        <v>0.0</v>
      </c>
      <c r="P8" s="87">
        <v>0.0</v>
      </c>
      <c r="Q8" s="87">
        <v>0.0</v>
      </c>
      <c r="R8" s="87">
        <v>0.0</v>
      </c>
      <c r="S8" s="87">
        <v>0.0</v>
      </c>
      <c r="T8" s="87">
        <v>0.0</v>
      </c>
      <c r="U8" s="87">
        <v>0.0</v>
      </c>
      <c r="V8" s="87">
        <v>0.0</v>
      </c>
      <c r="W8" s="87">
        <v>0.0</v>
      </c>
      <c r="X8" s="87">
        <v>0.0</v>
      </c>
      <c r="Y8" s="87">
        <v>0.0</v>
      </c>
      <c r="Z8" s="87">
        <v>0.0</v>
      </c>
      <c r="AA8" s="87">
        <v>0.0</v>
      </c>
      <c r="AB8" s="87">
        <v>0.0</v>
      </c>
      <c r="AC8" s="87">
        <v>0.0</v>
      </c>
      <c r="AD8" s="87">
        <v>0.0</v>
      </c>
      <c r="AE8" s="87">
        <v>0.0</v>
      </c>
      <c r="AF8" s="87">
        <v>0.0</v>
      </c>
      <c r="AG8" s="87" t="s">
        <v>62</v>
      </c>
      <c r="AH8" s="87" t="s">
        <v>62</v>
      </c>
      <c r="AI8" s="87">
        <v>0.0</v>
      </c>
      <c r="AJ8" s="87">
        <v>0.0</v>
      </c>
      <c r="AK8" s="87">
        <v>0.0</v>
      </c>
      <c r="AL8" s="87">
        <v>0.0</v>
      </c>
      <c r="AM8" s="87">
        <v>0.0</v>
      </c>
      <c r="AN8" s="87">
        <v>0.0</v>
      </c>
      <c r="AO8" s="87">
        <v>0.0</v>
      </c>
      <c r="AP8" s="87">
        <v>0.0</v>
      </c>
      <c r="AQ8" s="87">
        <v>0.0</v>
      </c>
      <c r="AR8" s="87">
        <v>0.0</v>
      </c>
      <c r="AS8" s="87">
        <v>0.0</v>
      </c>
      <c r="AT8" s="87">
        <v>0.0</v>
      </c>
      <c r="AU8" s="87">
        <v>0.0</v>
      </c>
      <c r="AV8" s="87">
        <v>0.0</v>
      </c>
      <c r="AW8" s="10">
        <f t="shared" si="2"/>
        <v>0</v>
      </c>
      <c r="AX8" s="36">
        <f t="shared" si="3"/>
        <v>0</v>
      </c>
      <c r="AY8" s="84" t="s">
        <v>203</v>
      </c>
      <c r="AZ8" s="81"/>
    </row>
    <row r="9">
      <c r="A9" s="71" t="s">
        <v>125</v>
      </c>
      <c r="B9" s="10" t="s">
        <v>1</v>
      </c>
      <c r="C9" s="90" t="s">
        <v>204</v>
      </c>
      <c r="D9" s="10">
        <f>NETWORKDAYS('Итог'!B$2,'Отчёт'!C$2,'Итог'!B$3)</f>
        <v>13</v>
      </c>
      <c r="E9" s="10">
        <f t="shared" si="1"/>
        <v>30</v>
      </c>
      <c r="F9" s="89">
        <v>43207.0</v>
      </c>
      <c r="G9" s="87">
        <v>1.0</v>
      </c>
      <c r="H9" s="87">
        <v>1.0</v>
      </c>
      <c r="I9" s="87">
        <v>1.0</v>
      </c>
      <c r="J9" s="87">
        <v>1.0</v>
      </c>
      <c r="K9" s="87">
        <v>1.0</v>
      </c>
      <c r="L9" s="87">
        <v>1.0</v>
      </c>
      <c r="M9" s="87">
        <v>0.0</v>
      </c>
      <c r="N9" s="87" t="s">
        <v>62</v>
      </c>
      <c r="O9" s="87" t="s">
        <v>62</v>
      </c>
      <c r="P9" s="87">
        <v>1.0</v>
      </c>
      <c r="Q9" s="87">
        <v>1.0</v>
      </c>
      <c r="R9" s="87">
        <v>1.0</v>
      </c>
      <c r="S9" s="87">
        <v>1.0</v>
      </c>
      <c r="T9" s="87">
        <v>1.0</v>
      </c>
      <c r="U9" s="87">
        <v>1.0</v>
      </c>
      <c r="V9" s="87">
        <v>0.0</v>
      </c>
      <c r="W9" s="87">
        <v>1.0</v>
      </c>
      <c r="X9" s="87">
        <v>1.0</v>
      </c>
      <c r="Y9" s="87">
        <v>1.0</v>
      </c>
      <c r="Z9" s="87">
        <v>0.0</v>
      </c>
      <c r="AA9" s="87">
        <v>1.0</v>
      </c>
      <c r="AB9" s="87">
        <v>1.0</v>
      </c>
      <c r="AC9" s="87">
        <v>0.0</v>
      </c>
      <c r="AD9" s="87">
        <v>1.0</v>
      </c>
      <c r="AE9" s="87">
        <v>1.0</v>
      </c>
      <c r="AF9" s="87">
        <v>1.0</v>
      </c>
      <c r="AG9" s="87" t="s">
        <v>62</v>
      </c>
      <c r="AH9" s="87" t="s">
        <v>62</v>
      </c>
      <c r="AI9" s="87" t="s">
        <v>62</v>
      </c>
      <c r="AJ9" s="87" t="s">
        <v>62</v>
      </c>
      <c r="AK9" s="87">
        <v>1.0</v>
      </c>
      <c r="AL9" s="87">
        <v>1.0</v>
      </c>
      <c r="AM9" s="87">
        <v>1.0</v>
      </c>
      <c r="AN9" s="87">
        <v>0.0</v>
      </c>
      <c r="AO9" s="87">
        <v>0.0</v>
      </c>
      <c r="AP9" s="87">
        <v>1.0</v>
      </c>
      <c r="AQ9" s="87">
        <v>1.0</v>
      </c>
      <c r="AR9" s="87">
        <v>1.0</v>
      </c>
      <c r="AS9" s="87">
        <v>0.0</v>
      </c>
      <c r="AT9" s="87">
        <v>0.0</v>
      </c>
      <c r="AU9" s="87">
        <v>0.0</v>
      </c>
      <c r="AV9" s="87">
        <v>0.0</v>
      </c>
      <c r="AW9" s="10">
        <f t="shared" si="2"/>
        <v>24</v>
      </c>
      <c r="AX9" s="36">
        <f t="shared" si="3"/>
        <v>0.8</v>
      </c>
      <c r="AY9" s="84" t="s">
        <v>215</v>
      </c>
      <c r="AZ9" s="81"/>
    </row>
    <row r="10">
      <c r="A10" s="71" t="s">
        <v>148</v>
      </c>
      <c r="B10" s="10" t="s">
        <v>1</v>
      </c>
      <c r="C10" s="90" t="s">
        <v>216</v>
      </c>
      <c r="D10" s="10">
        <f>NETWORKDAYS('Итог'!B$2,'Отчёт'!C$2,'Итог'!B$3)</f>
        <v>13</v>
      </c>
      <c r="E10" s="10">
        <f t="shared" si="1"/>
        <v>30</v>
      </c>
      <c r="F10" s="86">
        <v>43207.0</v>
      </c>
      <c r="G10" s="87">
        <v>1.0</v>
      </c>
      <c r="H10" s="87">
        <v>1.0</v>
      </c>
      <c r="I10" s="87">
        <v>1.0</v>
      </c>
      <c r="J10" s="87">
        <v>1.0</v>
      </c>
      <c r="K10" s="87">
        <v>1.0</v>
      </c>
      <c r="L10" s="87">
        <v>1.0</v>
      </c>
      <c r="M10" s="87">
        <v>1.0</v>
      </c>
      <c r="N10" s="87">
        <v>1.0</v>
      </c>
      <c r="O10" s="87">
        <v>1.0</v>
      </c>
      <c r="P10" s="87">
        <v>1.0</v>
      </c>
      <c r="Q10" s="87">
        <v>1.0</v>
      </c>
      <c r="R10" s="87">
        <v>1.0</v>
      </c>
      <c r="S10" s="87">
        <v>1.0</v>
      </c>
      <c r="T10" s="87">
        <v>1.0</v>
      </c>
      <c r="U10" s="87">
        <v>1.0</v>
      </c>
      <c r="V10" s="87" t="s">
        <v>62</v>
      </c>
      <c r="W10" s="87" t="s">
        <v>62</v>
      </c>
      <c r="X10" s="87">
        <v>1.0</v>
      </c>
      <c r="Y10" s="87">
        <v>1.0</v>
      </c>
      <c r="Z10" s="87">
        <v>1.0</v>
      </c>
      <c r="AA10" s="87">
        <v>1.0</v>
      </c>
      <c r="AB10" s="87">
        <v>1.0</v>
      </c>
      <c r="AC10" s="87">
        <v>0.0</v>
      </c>
      <c r="AD10" s="87">
        <v>0.0</v>
      </c>
      <c r="AE10" s="87">
        <v>1.0</v>
      </c>
      <c r="AF10" s="87">
        <v>1.0</v>
      </c>
      <c r="AG10" s="87" t="s">
        <v>62</v>
      </c>
      <c r="AH10" s="87" t="s">
        <v>62</v>
      </c>
      <c r="AI10" s="87">
        <v>1.0</v>
      </c>
      <c r="AJ10" s="87">
        <v>0.0</v>
      </c>
      <c r="AK10" s="87">
        <v>1.0</v>
      </c>
      <c r="AL10" s="87">
        <v>1.0</v>
      </c>
      <c r="AM10" s="87">
        <v>1.0</v>
      </c>
      <c r="AN10" s="87">
        <v>1.0</v>
      </c>
      <c r="AO10" s="87" t="s">
        <v>62</v>
      </c>
      <c r="AP10" s="87" t="s">
        <v>62</v>
      </c>
      <c r="AQ10" s="87">
        <v>1.0</v>
      </c>
      <c r="AR10" s="87">
        <v>1.0</v>
      </c>
      <c r="AS10" s="87" t="s">
        <v>62</v>
      </c>
      <c r="AT10" s="87" t="s">
        <v>62</v>
      </c>
      <c r="AU10" s="87" t="s">
        <v>62</v>
      </c>
      <c r="AV10" s="87" t="s">
        <v>62</v>
      </c>
      <c r="AW10" s="10">
        <f t="shared" si="2"/>
        <v>27</v>
      </c>
      <c r="AX10" s="36">
        <f t="shared" si="3"/>
        <v>0.9</v>
      </c>
      <c r="AY10" s="84" t="s">
        <v>227</v>
      </c>
      <c r="AZ10" s="81"/>
    </row>
    <row r="11">
      <c r="A11" s="71" t="s">
        <v>67</v>
      </c>
      <c r="B11" s="10" t="s">
        <v>1</v>
      </c>
      <c r="C11" s="90" t="s">
        <v>229</v>
      </c>
      <c r="D11" s="10">
        <f>NETWORKDAYS('Итог'!B$2,'Отчёт'!C$2,'Итог'!B$3)</f>
        <v>13</v>
      </c>
      <c r="E11" s="10">
        <f t="shared" si="1"/>
        <v>23</v>
      </c>
      <c r="F11" s="89">
        <v>43206.0</v>
      </c>
      <c r="G11" s="87">
        <v>1.0</v>
      </c>
      <c r="H11" s="87">
        <v>1.0</v>
      </c>
      <c r="I11" s="87">
        <v>1.0</v>
      </c>
      <c r="J11" s="87">
        <v>1.0</v>
      </c>
      <c r="K11" s="87">
        <v>1.0</v>
      </c>
      <c r="L11" s="87">
        <v>1.0</v>
      </c>
      <c r="M11" s="87">
        <v>1.0</v>
      </c>
      <c r="N11" s="87" t="s">
        <v>62</v>
      </c>
      <c r="O11" s="87" t="s">
        <v>62</v>
      </c>
      <c r="P11" s="87">
        <v>1.0</v>
      </c>
      <c r="Q11" s="87">
        <v>1.0</v>
      </c>
      <c r="R11" s="87">
        <v>1.0</v>
      </c>
      <c r="S11" s="87" t="s">
        <v>62</v>
      </c>
      <c r="T11" s="87" t="s">
        <v>62</v>
      </c>
      <c r="U11" s="87">
        <v>1.0</v>
      </c>
      <c r="V11" s="87" t="s">
        <v>62</v>
      </c>
      <c r="W11" s="87" t="s">
        <v>62</v>
      </c>
      <c r="X11" s="87" t="s">
        <v>62</v>
      </c>
      <c r="Y11" s="87">
        <v>1.0</v>
      </c>
      <c r="Z11" s="87">
        <v>1.0</v>
      </c>
      <c r="AA11" s="87">
        <v>1.0</v>
      </c>
      <c r="AB11" s="87">
        <v>1.0</v>
      </c>
      <c r="AC11" s="87" t="s">
        <v>62</v>
      </c>
      <c r="AD11" s="87" t="s">
        <v>62</v>
      </c>
      <c r="AE11" s="87">
        <v>1.0</v>
      </c>
      <c r="AF11" s="87">
        <v>1.0</v>
      </c>
      <c r="AG11" s="87" t="s">
        <v>62</v>
      </c>
      <c r="AH11" s="87" t="s">
        <v>62</v>
      </c>
      <c r="AI11" s="87">
        <v>1.0</v>
      </c>
      <c r="AJ11" s="87">
        <v>1.0</v>
      </c>
      <c r="AK11" s="87">
        <v>1.0</v>
      </c>
      <c r="AL11" s="87">
        <v>1.0</v>
      </c>
      <c r="AM11" s="87" t="s">
        <v>62</v>
      </c>
      <c r="AN11" s="87" t="s">
        <v>62</v>
      </c>
      <c r="AO11" s="87">
        <v>1.0</v>
      </c>
      <c r="AP11" s="87">
        <v>1.0</v>
      </c>
      <c r="AQ11" s="7"/>
      <c r="AR11" s="87">
        <v>0.0</v>
      </c>
      <c r="AS11" s="87">
        <v>1.0</v>
      </c>
      <c r="AT11" s="7"/>
      <c r="AU11" s="7"/>
      <c r="AV11" s="7"/>
      <c r="AW11" s="10">
        <f t="shared" si="2"/>
        <v>23</v>
      </c>
      <c r="AX11" s="36">
        <f t="shared" si="3"/>
        <v>1</v>
      </c>
      <c r="AY11" s="84"/>
      <c r="AZ11" s="81"/>
    </row>
    <row r="12">
      <c r="A12" s="71" t="s">
        <v>60</v>
      </c>
      <c r="B12" s="10" t="s">
        <v>1</v>
      </c>
      <c r="C12" s="90" t="s">
        <v>233</v>
      </c>
      <c r="D12" s="10">
        <f>NETWORKDAYS('Итог'!B$2,'Отчёт'!C$2,'Итог'!B$3)</f>
        <v>13</v>
      </c>
      <c r="E12" s="10">
        <f t="shared" si="1"/>
        <v>18</v>
      </c>
      <c r="F12" s="89">
        <v>43207.0</v>
      </c>
      <c r="G12" s="87">
        <v>1.0</v>
      </c>
      <c r="H12" s="87">
        <v>1.0</v>
      </c>
      <c r="I12" s="87">
        <v>0.0</v>
      </c>
      <c r="J12" s="87">
        <v>1.0</v>
      </c>
      <c r="K12" s="87">
        <v>0.0</v>
      </c>
      <c r="L12" s="87">
        <v>1.0</v>
      </c>
      <c r="M12" s="87">
        <v>0.0</v>
      </c>
      <c r="N12" s="87" t="s">
        <v>62</v>
      </c>
      <c r="O12" s="87" t="s">
        <v>62</v>
      </c>
      <c r="P12" s="87">
        <v>1.0</v>
      </c>
      <c r="Q12" s="87">
        <v>1.0</v>
      </c>
      <c r="R12" s="87" t="s">
        <v>62</v>
      </c>
      <c r="S12" s="87" t="s">
        <v>62</v>
      </c>
      <c r="T12" s="87" t="s">
        <v>62</v>
      </c>
      <c r="U12" s="87">
        <v>1.0</v>
      </c>
      <c r="V12" s="87" t="s">
        <v>62</v>
      </c>
      <c r="W12" s="87" t="s">
        <v>62</v>
      </c>
      <c r="X12" s="87" t="s">
        <v>62</v>
      </c>
      <c r="Y12" s="87">
        <v>1.0</v>
      </c>
      <c r="Z12" s="87">
        <v>1.0</v>
      </c>
      <c r="AA12" s="87">
        <v>1.0</v>
      </c>
      <c r="AB12" s="87">
        <v>1.0</v>
      </c>
      <c r="AC12" s="87" t="s">
        <v>62</v>
      </c>
      <c r="AD12" s="87" t="s">
        <v>62</v>
      </c>
      <c r="AE12" s="87">
        <v>1.0</v>
      </c>
      <c r="AF12" s="87">
        <v>1.0</v>
      </c>
      <c r="AG12" s="87" t="s">
        <v>62</v>
      </c>
      <c r="AH12" s="87" t="s">
        <v>62</v>
      </c>
      <c r="AI12" s="87" t="s">
        <v>62</v>
      </c>
      <c r="AJ12" s="87" t="s">
        <v>62</v>
      </c>
      <c r="AK12" s="87">
        <v>1.0</v>
      </c>
      <c r="AL12" s="87">
        <v>1.0</v>
      </c>
      <c r="AM12" s="87" t="s">
        <v>62</v>
      </c>
      <c r="AN12" s="87" t="s">
        <v>62</v>
      </c>
      <c r="AO12" s="87" t="s">
        <v>62</v>
      </c>
      <c r="AP12" s="87" t="s">
        <v>62</v>
      </c>
      <c r="AQ12" s="87">
        <v>0.0</v>
      </c>
      <c r="AR12" s="87">
        <v>0.0</v>
      </c>
      <c r="AS12" s="87">
        <v>0.0</v>
      </c>
      <c r="AT12" s="87">
        <v>0.0</v>
      </c>
      <c r="AU12" s="87">
        <v>0.0</v>
      </c>
      <c r="AV12" s="87">
        <v>0.0</v>
      </c>
      <c r="AW12" s="10">
        <f t="shared" si="2"/>
        <v>15</v>
      </c>
      <c r="AX12" s="36">
        <f t="shared" si="3"/>
        <v>0.8333333333</v>
      </c>
      <c r="AY12" s="84" t="s">
        <v>237</v>
      </c>
      <c r="AZ12" s="81"/>
    </row>
    <row r="13">
      <c r="A13" s="71" t="s">
        <v>67</v>
      </c>
      <c r="B13" s="10" t="s">
        <v>1</v>
      </c>
      <c r="C13" s="90" t="s">
        <v>238</v>
      </c>
      <c r="D13" s="10">
        <f>NETWORKDAYS('Итог'!B$2,'Отчёт'!C$2,'Итог'!B$3)</f>
        <v>13</v>
      </c>
      <c r="E13" s="10">
        <f t="shared" si="1"/>
        <v>26</v>
      </c>
      <c r="F13" s="89">
        <v>43207.0</v>
      </c>
      <c r="G13" s="87">
        <v>1.0</v>
      </c>
      <c r="H13" s="87">
        <v>1.0</v>
      </c>
      <c r="I13" s="87">
        <v>1.0</v>
      </c>
      <c r="J13" s="87" t="s">
        <v>62</v>
      </c>
      <c r="K13" s="87">
        <v>1.0</v>
      </c>
      <c r="L13" s="87">
        <v>1.0</v>
      </c>
      <c r="M13" s="87">
        <v>1.0</v>
      </c>
      <c r="N13" s="87" t="s">
        <v>62</v>
      </c>
      <c r="O13" s="87" t="s">
        <v>62</v>
      </c>
      <c r="P13" s="87">
        <v>1.0</v>
      </c>
      <c r="Q13" s="87">
        <v>1.0</v>
      </c>
      <c r="R13" s="87" t="s">
        <v>62</v>
      </c>
      <c r="S13" s="87" t="s">
        <v>62</v>
      </c>
      <c r="T13" s="87">
        <v>1.0</v>
      </c>
      <c r="U13" s="87">
        <v>1.0</v>
      </c>
      <c r="V13" s="87" t="s">
        <v>62</v>
      </c>
      <c r="W13" s="87" t="s">
        <v>62</v>
      </c>
      <c r="X13" s="87">
        <v>1.0</v>
      </c>
      <c r="Y13" s="87">
        <v>1.0</v>
      </c>
      <c r="Z13" s="87">
        <v>1.0</v>
      </c>
      <c r="AA13" s="87">
        <v>1.0</v>
      </c>
      <c r="AB13" s="87">
        <v>1.0</v>
      </c>
      <c r="AC13" s="87" t="s">
        <v>62</v>
      </c>
      <c r="AD13" s="87">
        <v>1.0</v>
      </c>
      <c r="AE13" s="87">
        <v>1.0</v>
      </c>
      <c r="AF13" s="87">
        <v>1.0</v>
      </c>
      <c r="AG13" s="87" t="s">
        <v>62</v>
      </c>
      <c r="AH13" s="87" t="s">
        <v>62</v>
      </c>
      <c r="AI13" s="87">
        <v>1.0</v>
      </c>
      <c r="AJ13" s="87">
        <v>1.0</v>
      </c>
      <c r="AK13" s="87">
        <v>1.0</v>
      </c>
      <c r="AL13" s="87">
        <v>1.0</v>
      </c>
      <c r="AM13" s="87">
        <v>1.0</v>
      </c>
      <c r="AN13" s="87">
        <v>1.0</v>
      </c>
      <c r="AO13" s="87">
        <v>1.0</v>
      </c>
      <c r="AP13" s="87">
        <v>1.0</v>
      </c>
      <c r="AQ13" s="7"/>
      <c r="AR13" s="7"/>
      <c r="AS13" s="7"/>
      <c r="AT13" s="7"/>
      <c r="AU13" s="7"/>
      <c r="AV13" s="7"/>
      <c r="AW13" s="10">
        <f t="shared" si="2"/>
        <v>26</v>
      </c>
      <c r="AX13" s="36">
        <f t="shared" si="3"/>
        <v>1</v>
      </c>
      <c r="AY13" s="99"/>
      <c r="AZ13" s="100"/>
    </row>
    <row r="14">
      <c r="A14" s="71" t="s">
        <v>67</v>
      </c>
      <c r="B14" s="10" t="s">
        <v>1</v>
      </c>
      <c r="C14" s="72" t="s">
        <v>246</v>
      </c>
      <c r="D14" s="10">
        <f>NETWORKDAYS('Итог'!B$2,'Отчёт'!C$2,'Итог'!B$3)</f>
        <v>13</v>
      </c>
      <c r="E14" s="10">
        <f t="shared" si="1"/>
        <v>23</v>
      </c>
      <c r="F14" s="89">
        <v>43207.0</v>
      </c>
      <c r="G14" s="87">
        <v>1.0</v>
      </c>
      <c r="H14" s="87">
        <v>1.0</v>
      </c>
      <c r="I14" s="87">
        <v>1.0</v>
      </c>
      <c r="J14" s="87">
        <v>1.0</v>
      </c>
      <c r="K14" s="87" t="s">
        <v>62</v>
      </c>
      <c r="L14" s="87">
        <v>1.0</v>
      </c>
      <c r="M14" s="87">
        <v>1.0</v>
      </c>
      <c r="N14" s="87" t="s">
        <v>62</v>
      </c>
      <c r="O14" s="87" t="s">
        <v>62</v>
      </c>
      <c r="P14" s="87">
        <v>1.0</v>
      </c>
      <c r="Q14" s="87">
        <v>1.0</v>
      </c>
      <c r="R14" s="87" t="s">
        <v>62</v>
      </c>
      <c r="S14" s="87" t="s">
        <v>62</v>
      </c>
      <c r="T14" s="87" t="s">
        <v>62</v>
      </c>
      <c r="U14" s="87">
        <v>1.0</v>
      </c>
      <c r="V14" s="87" t="s">
        <v>62</v>
      </c>
      <c r="W14" s="87" t="s">
        <v>62</v>
      </c>
      <c r="X14" s="87" t="s">
        <v>62</v>
      </c>
      <c r="Y14" s="87">
        <v>1.0</v>
      </c>
      <c r="Z14" s="87">
        <v>1.0</v>
      </c>
      <c r="AA14" s="87">
        <v>1.0</v>
      </c>
      <c r="AB14" s="87">
        <v>1.0</v>
      </c>
      <c r="AC14" s="87" t="s">
        <v>62</v>
      </c>
      <c r="AD14" s="87" t="s">
        <v>62</v>
      </c>
      <c r="AE14" s="87">
        <v>1.0</v>
      </c>
      <c r="AF14" s="87">
        <v>1.0</v>
      </c>
      <c r="AG14" s="87" t="s">
        <v>62</v>
      </c>
      <c r="AH14" s="87" t="s">
        <v>62</v>
      </c>
      <c r="AI14" s="87">
        <v>1.0</v>
      </c>
      <c r="AJ14" s="87">
        <v>1.0</v>
      </c>
      <c r="AK14" s="87">
        <v>1.0</v>
      </c>
      <c r="AL14" s="87">
        <v>1.0</v>
      </c>
      <c r="AM14" s="87">
        <v>1.0</v>
      </c>
      <c r="AN14" s="87">
        <v>1.0</v>
      </c>
      <c r="AO14" s="87">
        <v>1.0</v>
      </c>
      <c r="AP14" s="87">
        <v>1.0</v>
      </c>
      <c r="AQ14" s="87">
        <v>1.0</v>
      </c>
      <c r="AR14" s="87">
        <v>1.0</v>
      </c>
      <c r="AS14" s="7"/>
      <c r="AT14" s="7"/>
      <c r="AU14" s="7"/>
      <c r="AV14" s="7"/>
      <c r="AW14" s="10">
        <f t="shared" si="2"/>
        <v>23</v>
      </c>
      <c r="AX14" s="36">
        <f t="shared" si="3"/>
        <v>1</v>
      </c>
      <c r="AY14" s="99"/>
      <c r="AZ14" s="100"/>
    </row>
    <row r="15">
      <c r="A15" s="71" t="s">
        <v>60</v>
      </c>
      <c r="B15" s="10" t="s">
        <v>1</v>
      </c>
      <c r="C15" s="90" t="s">
        <v>252</v>
      </c>
      <c r="D15" s="10">
        <f>NETWORKDAYS('Итог'!B$2,'Отчёт'!C$2,'Итог'!B$3)</f>
        <v>13</v>
      </c>
      <c r="E15" s="10">
        <f t="shared" si="1"/>
        <v>23</v>
      </c>
      <c r="F15" s="89">
        <v>43207.0</v>
      </c>
      <c r="G15" s="87">
        <v>1.0</v>
      </c>
      <c r="H15" s="87" t="s">
        <v>62</v>
      </c>
      <c r="I15" s="87">
        <v>1.0</v>
      </c>
      <c r="J15" s="87" t="s">
        <v>62</v>
      </c>
      <c r="K15" s="87">
        <v>1.0</v>
      </c>
      <c r="L15" s="87">
        <v>1.0</v>
      </c>
      <c r="M15" s="87">
        <v>1.0</v>
      </c>
      <c r="N15" s="87">
        <v>0.0</v>
      </c>
      <c r="O15" s="87">
        <v>0.0</v>
      </c>
      <c r="P15" s="87" t="s">
        <v>62</v>
      </c>
      <c r="Q15" s="87">
        <v>1.0</v>
      </c>
      <c r="R15" s="87" t="s">
        <v>62</v>
      </c>
      <c r="S15" s="87" t="s">
        <v>62</v>
      </c>
      <c r="T15" s="87">
        <v>1.0</v>
      </c>
      <c r="U15" s="87">
        <v>1.0</v>
      </c>
      <c r="V15" s="87">
        <v>1.0</v>
      </c>
      <c r="W15" s="87" t="s">
        <v>62</v>
      </c>
      <c r="X15" s="87">
        <v>1.0</v>
      </c>
      <c r="Y15" s="87" t="s">
        <v>62</v>
      </c>
      <c r="Z15" s="87" t="s">
        <v>62</v>
      </c>
      <c r="AA15" s="87" t="s">
        <v>62</v>
      </c>
      <c r="AB15" s="87" t="s">
        <v>62</v>
      </c>
      <c r="AC15" s="87">
        <v>1.0</v>
      </c>
      <c r="AD15" s="87">
        <v>1.0</v>
      </c>
      <c r="AE15" s="87">
        <v>1.0</v>
      </c>
      <c r="AF15" s="87">
        <v>1.0</v>
      </c>
      <c r="AG15" s="87" t="s">
        <v>62</v>
      </c>
      <c r="AH15" s="87" t="s">
        <v>62</v>
      </c>
      <c r="AI15" s="87">
        <v>0.0</v>
      </c>
      <c r="AJ15" s="87">
        <v>1.0</v>
      </c>
      <c r="AK15" s="87">
        <v>0.0</v>
      </c>
      <c r="AL15" s="87">
        <v>1.0</v>
      </c>
      <c r="AM15" s="87">
        <v>1.0</v>
      </c>
      <c r="AN15" s="87">
        <v>1.0</v>
      </c>
      <c r="AO15" s="87" t="s">
        <v>62</v>
      </c>
      <c r="AP15" s="87">
        <v>1.0</v>
      </c>
      <c r="AQ15" s="87">
        <v>0.0</v>
      </c>
      <c r="AR15" s="87">
        <v>0.0</v>
      </c>
      <c r="AS15" s="87">
        <v>0.0</v>
      </c>
      <c r="AT15" s="87">
        <v>0.0</v>
      </c>
      <c r="AU15" s="87">
        <v>0.0</v>
      </c>
      <c r="AV15" s="87">
        <v>0.0</v>
      </c>
      <c r="AW15" s="10">
        <f t="shared" si="2"/>
        <v>19</v>
      </c>
      <c r="AX15" s="36">
        <f t="shared" si="3"/>
        <v>0.8260869565</v>
      </c>
      <c r="AY15" s="84" t="s">
        <v>73</v>
      </c>
      <c r="AZ15" s="81"/>
    </row>
    <row r="16">
      <c r="A16" s="71" t="s">
        <v>125</v>
      </c>
      <c r="B16" s="10" t="s">
        <v>1</v>
      </c>
      <c r="C16" s="90" t="s">
        <v>262</v>
      </c>
      <c r="D16" s="10">
        <f>NETWORKDAYS('Итог'!B$2,'Отчёт'!C$2,'Итог'!B$3)</f>
        <v>13</v>
      </c>
      <c r="E16" s="10">
        <f t="shared" si="1"/>
        <v>32</v>
      </c>
      <c r="F16" s="89">
        <v>43207.0</v>
      </c>
      <c r="G16" s="87">
        <v>1.0</v>
      </c>
      <c r="H16" s="87">
        <v>1.0</v>
      </c>
      <c r="I16" s="87">
        <v>1.0</v>
      </c>
      <c r="J16" s="87">
        <v>1.0</v>
      </c>
      <c r="K16" s="87">
        <v>1.0</v>
      </c>
      <c r="L16" s="87">
        <v>1.0</v>
      </c>
      <c r="M16" s="87">
        <v>1.0</v>
      </c>
      <c r="N16" s="87" t="s">
        <v>62</v>
      </c>
      <c r="O16" s="87">
        <v>1.0</v>
      </c>
      <c r="P16" s="87">
        <v>1.0</v>
      </c>
      <c r="Q16" s="87">
        <v>1.0</v>
      </c>
      <c r="R16" s="87">
        <v>1.0</v>
      </c>
      <c r="S16" s="87">
        <v>1.0</v>
      </c>
      <c r="T16" s="87">
        <v>1.0</v>
      </c>
      <c r="U16" s="87">
        <v>1.0</v>
      </c>
      <c r="V16" s="87">
        <v>1.0</v>
      </c>
      <c r="W16" s="87">
        <v>1.0</v>
      </c>
      <c r="X16" s="87">
        <v>1.0</v>
      </c>
      <c r="Y16" s="87">
        <v>1.0</v>
      </c>
      <c r="Z16" s="87">
        <v>0.0</v>
      </c>
      <c r="AA16" s="87">
        <v>1.0</v>
      </c>
      <c r="AB16" s="87">
        <v>1.0</v>
      </c>
      <c r="AC16" s="87">
        <v>1.0</v>
      </c>
      <c r="AD16" s="87">
        <v>1.0</v>
      </c>
      <c r="AE16" s="87">
        <v>1.0</v>
      </c>
      <c r="AF16" s="87">
        <v>1.0</v>
      </c>
      <c r="AG16" s="87" t="s">
        <v>62</v>
      </c>
      <c r="AH16" s="87">
        <v>1.0</v>
      </c>
      <c r="AI16" s="87">
        <v>1.0</v>
      </c>
      <c r="AJ16" s="87" t="s">
        <v>62</v>
      </c>
      <c r="AK16" s="87">
        <v>1.0</v>
      </c>
      <c r="AL16" s="87" t="s">
        <v>62</v>
      </c>
      <c r="AM16" s="87">
        <v>1.0</v>
      </c>
      <c r="AN16" s="87">
        <v>1.0</v>
      </c>
      <c r="AO16" s="87">
        <v>1.0</v>
      </c>
      <c r="AP16" s="87">
        <v>1.0</v>
      </c>
      <c r="AQ16" s="87">
        <v>1.0</v>
      </c>
      <c r="AR16" s="87">
        <v>1.0</v>
      </c>
      <c r="AS16" s="87">
        <v>0.0</v>
      </c>
      <c r="AT16" s="87">
        <v>0.0</v>
      </c>
      <c r="AU16" s="87">
        <v>0.0</v>
      </c>
      <c r="AV16" s="87">
        <v>0.0</v>
      </c>
      <c r="AW16" s="10">
        <f t="shared" si="2"/>
        <v>31</v>
      </c>
      <c r="AX16" s="36">
        <f t="shared" si="3"/>
        <v>0.96875</v>
      </c>
      <c r="AY16" s="103" t="s">
        <v>267</v>
      </c>
      <c r="AZ16" s="79"/>
    </row>
    <row r="17">
      <c r="A17" s="71" t="s">
        <v>67</v>
      </c>
      <c r="B17" s="10" t="s">
        <v>1</v>
      </c>
      <c r="C17" s="72" t="s">
        <v>269</v>
      </c>
      <c r="D17" s="10">
        <f>NETWORKDAYS('Итог'!B$2,'Отчёт'!C$2,'Итог'!B$3)</f>
        <v>13</v>
      </c>
      <c r="E17" s="10">
        <f t="shared" si="1"/>
        <v>34</v>
      </c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7" t="s">
        <v>62</v>
      </c>
      <c r="AH17" s="87" t="s">
        <v>62</v>
      </c>
      <c r="AI17" s="7"/>
      <c r="AJ17" s="7"/>
      <c r="AK17" s="7"/>
      <c r="AL17" s="7"/>
      <c r="AM17" s="7"/>
      <c r="AN17" s="7"/>
      <c r="AO17" s="7"/>
      <c r="AP17" s="7"/>
      <c r="AQ17" s="7"/>
      <c r="AR17" s="87">
        <v>0.0</v>
      </c>
      <c r="AS17" s="7"/>
      <c r="AT17" s="7"/>
      <c r="AU17" s="7"/>
      <c r="AV17" s="7"/>
      <c r="AW17" s="10">
        <f t="shared" si="2"/>
        <v>0</v>
      </c>
      <c r="AX17" s="36">
        <f t="shared" si="3"/>
        <v>0</v>
      </c>
      <c r="AY17" s="84"/>
      <c r="AZ17" s="81"/>
    </row>
    <row r="18">
      <c r="A18" s="71" t="s">
        <v>67</v>
      </c>
      <c r="B18" s="10" t="s">
        <v>1</v>
      </c>
      <c r="C18" s="72" t="s">
        <v>273</v>
      </c>
      <c r="D18" s="10">
        <f>NETWORKDAYS('Итог'!B$2,'Отчёт'!C$2,'Итог'!B$3)</f>
        <v>13</v>
      </c>
      <c r="E18" s="10">
        <f t="shared" si="1"/>
        <v>33</v>
      </c>
      <c r="F18" s="89">
        <v>43207.0</v>
      </c>
      <c r="G18" s="87">
        <v>1.0</v>
      </c>
      <c r="H18" s="87">
        <v>1.0</v>
      </c>
      <c r="I18" s="87">
        <v>1.0</v>
      </c>
      <c r="J18" s="87">
        <v>1.0</v>
      </c>
      <c r="K18" s="87">
        <v>1.0</v>
      </c>
      <c r="L18" s="87">
        <v>1.0</v>
      </c>
      <c r="M18" s="87">
        <v>1.0</v>
      </c>
      <c r="N18" s="87" t="s">
        <v>62</v>
      </c>
      <c r="O18" s="87">
        <v>1.0</v>
      </c>
      <c r="P18" s="87">
        <v>1.0</v>
      </c>
      <c r="Q18" s="87">
        <v>1.0</v>
      </c>
      <c r="R18" s="87">
        <v>1.0</v>
      </c>
      <c r="S18" s="87">
        <v>1.0</v>
      </c>
      <c r="T18" s="87">
        <v>1.0</v>
      </c>
      <c r="U18" s="87">
        <v>1.0</v>
      </c>
      <c r="V18" s="87">
        <v>1.0</v>
      </c>
      <c r="W18" s="87">
        <v>1.0</v>
      </c>
      <c r="X18" s="87">
        <v>1.0</v>
      </c>
      <c r="Y18" s="87">
        <v>1.0</v>
      </c>
      <c r="Z18" s="87">
        <v>1.0</v>
      </c>
      <c r="AA18" s="87">
        <v>1.0</v>
      </c>
      <c r="AB18" s="87">
        <v>1.0</v>
      </c>
      <c r="AC18" s="87">
        <v>1.0</v>
      </c>
      <c r="AD18" s="87">
        <v>1.0</v>
      </c>
      <c r="AE18" s="87">
        <v>1.0</v>
      </c>
      <c r="AF18" s="87">
        <v>1.0</v>
      </c>
      <c r="AG18" s="87" t="s">
        <v>62</v>
      </c>
      <c r="AH18" s="87" t="s">
        <v>62</v>
      </c>
      <c r="AI18" s="87">
        <v>0.0</v>
      </c>
      <c r="AJ18" s="87">
        <v>1.0</v>
      </c>
      <c r="AK18" s="87">
        <v>1.0</v>
      </c>
      <c r="AL18" s="87">
        <v>1.0</v>
      </c>
      <c r="AM18" s="87">
        <v>1.0</v>
      </c>
      <c r="AN18" s="87">
        <v>1.0</v>
      </c>
      <c r="AO18" s="87">
        <v>1.0</v>
      </c>
      <c r="AP18" s="87">
        <v>1.0</v>
      </c>
      <c r="AQ18" s="87">
        <v>0.0</v>
      </c>
      <c r="AR18" s="87">
        <v>0.0</v>
      </c>
      <c r="AS18" s="87">
        <v>0.0</v>
      </c>
      <c r="AT18" s="87">
        <v>0.0</v>
      </c>
      <c r="AU18" s="87">
        <v>0.0</v>
      </c>
      <c r="AV18" s="87">
        <v>0.0</v>
      </c>
      <c r="AW18" s="10">
        <f t="shared" si="2"/>
        <v>32</v>
      </c>
      <c r="AX18" s="36">
        <f t="shared" si="3"/>
        <v>0.9696969697</v>
      </c>
      <c r="AY18" s="84" t="s">
        <v>279</v>
      </c>
      <c r="AZ18" s="81"/>
    </row>
    <row r="19">
      <c r="A19" s="71" t="s">
        <v>67</v>
      </c>
      <c r="B19" s="10" t="s">
        <v>1</v>
      </c>
      <c r="C19" s="72" t="s">
        <v>280</v>
      </c>
      <c r="D19" s="10">
        <f>NETWORKDAYS('Итог'!B$2,'Отчёт'!C$2,'Итог'!B$3)</f>
        <v>13</v>
      </c>
      <c r="E19" s="10">
        <f t="shared" si="1"/>
        <v>33</v>
      </c>
      <c r="F19" s="89">
        <v>43207.0</v>
      </c>
      <c r="G19" s="87">
        <v>1.0</v>
      </c>
      <c r="H19" s="87">
        <v>1.0</v>
      </c>
      <c r="I19" s="87">
        <v>1.0</v>
      </c>
      <c r="J19" s="87">
        <v>1.0</v>
      </c>
      <c r="K19" s="87">
        <v>1.0</v>
      </c>
      <c r="L19" s="87">
        <v>1.0</v>
      </c>
      <c r="M19" s="87">
        <v>1.0</v>
      </c>
      <c r="N19" s="87" t="s">
        <v>62</v>
      </c>
      <c r="O19" s="87">
        <v>1.0</v>
      </c>
      <c r="P19" s="87">
        <v>1.0</v>
      </c>
      <c r="Q19" s="87">
        <v>1.0</v>
      </c>
      <c r="R19" s="87">
        <v>1.0</v>
      </c>
      <c r="S19" s="87">
        <v>1.0</v>
      </c>
      <c r="T19" s="87">
        <v>1.0</v>
      </c>
      <c r="U19" s="87">
        <v>1.0</v>
      </c>
      <c r="V19" s="87">
        <v>1.0</v>
      </c>
      <c r="W19" s="87">
        <v>1.0</v>
      </c>
      <c r="X19" s="87">
        <v>1.0</v>
      </c>
      <c r="Y19" s="87">
        <v>1.0</v>
      </c>
      <c r="Z19" s="87">
        <v>1.0</v>
      </c>
      <c r="AA19" s="87">
        <v>1.0</v>
      </c>
      <c r="AB19" s="87">
        <v>1.0</v>
      </c>
      <c r="AC19" s="87">
        <v>1.0</v>
      </c>
      <c r="AD19" s="87">
        <v>1.0</v>
      </c>
      <c r="AE19" s="87">
        <v>1.0</v>
      </c>
      <c r="AF19" s="87">
        <v>1.0</v>
      </c>
      <c r="AG19" s="87" t="s">
        <v>62</v>
      </c>
      <c r="AH19" s="87" t="s">
        <v>62</v>
      </c>
      <c r="AI19" s="87">
        <v>1.0</v>
      </c>
      <c r="AJ19" s="87">
        <v>1.0</v>
      </c>
      <c r="AK19" s="87">
        <v>1.0</v>
      </c>
      <c r="AL19" s="87">
        <v>1.0</v>
      </c>
      <c r="AM19" s="87">
        <v>1.0</v>
      </c>
      <c r="AN19" s="87">
        <v>1.0</v>
      </c>
      <c r="AO19" s="87">
        <v>1.0</v>
      </c>
      <c r="AP19" s="87">
        <v>1.0</v>
      </c>
      <c r="AQ19" s="87">
        <v>0.0</v>
      </c>
      <c r="AR19" s="7"/>
      <c r="AS19" s="87">
        <v>0.0</v>
      </c>
      <c r="AT19" s="7"/>
      <c r="AU19" s="7"/>
      <c r="AV19" s="7"/>
      <c r="AW19" s="10">
        <f t="shared" si="2"/>
        <v>33</v>
      </c>
      <c r="AX19" s="36">
        <f t="shared" si="3"/>
        <v>1</v>
      </c>
      <c r="AY19" s="104"/>
      <c r="AZ19" s="100"/>
    </row>
    <row r="20">
      <c r="A20" s="71" t="s">
        <v>148</v>
      </c>
      <c r="B20" s="10" t="s">
        <v>1</v>
      </c>
      <c r="C20" s="72" t="s">
        <v>286</v>
      </c>
      <c r="D20" s="10">
        <f>NETWORKDAYS('Итог'!B$2,'Отчёт'!C$2,'Итог'!B$3)</f>
        <v>13</v>
      </c>
      <c r="E20" s="10">
        <f t="shared" si="1"/>
        <v>34</v>
      </c>
      <c r="F20" s="89">
        <v>43208.0</v>
      </c>
      <c r="G20" s="87">
        <v>1.0</v>
      </c>
      <c r="H20" s="87">
        <v>1.0</v>
      </c>
      <c r="I20" s="87">
        <v>1.0</v>
      </c>
      <c r="J20" s="87">
        <v>1.0</v>
      </c>
      <c r="K20" s="87">
        <v>1.0</v>
      </c>
      <c r="L20" s="87">
        <v>1.0</v>
      </c>
      <c r="M20" s="87">
        <v>1.0</v>
      </c>
      <c r="N20" s="87">
        <v>0.0</v>
      </c>
      <c r="O20" s="87">
        <v>1.0</v>
      </c>
      <c r="P20" s="87">
        <v>1.0</v>
      </c>
      <c r="Q20" s="87">
        <v>1.0</v>
      </c>
      <c r="R20" s="87">
        <v>1.0</v>
      </c>
      <c r="S20" s="87">
        <v>1.0</v>
      </c>
      <c r="T20" s="87">
        <v>1.0</v>
      </c>
      <c r="U20" s="87">
        <v>1.0</v>
      </c>
      <c r="V20" s="87">
        <v>1.0</v>
      </c>
      <c r="W20" s="87">
        <v>1.0</v>
      </c>
      <c r="X20" s="87">
        <v>0.0</v>
      </c>
      <c r="Y20" s="87">
        <v>1.0</v>
      </c>
      <c r="Z20" s="87">
        <v>0.0</v>
      </c>
      <c r="AA20" s="87">
        <v>1.0</v>
      </c>
      <c r="AB20" s="87">
        <v>1.0</v>
      </c>
      <c r="AC20" s="87">
        <v>1.0</v>
      </c>
      <c r="AD20" s="87">
        <v>0.0</v>
      </c>
      <c r="AE20" s="87">
        <v>1.0</v>
      </c>
      <c r="AF20" s="87">
        <v>1.0</v>
      </c>
      <c r="AG20" s="87" t="s">
        <v>62</v>
      </c>
      <c r="AH20" s="87" t="s">
        <v>62</v>
      </c>
      <c r="AI20" s="87">
        <v>0.0</v>
      </c>
      <c r="AJ20" s="87">
        <v>0.0</v>
      </c>
      <c r="AK20" s="87">
        <v>1.0</v>
      </c>
      <c r="AL20" s="87">
        <v>1.0</v>
      </c>
      <c r="AM20" s="87">
        <v>0.0</v>
      </c>
      <c r="AN20" s="87">
        <v>0.0</v>
      </c>
      <c r="AO20" s="87">
        <v>1.0</v>
      </c>
      <c r="AP20" s="87">
        <v>0.0</v>
      </c>
      <c r="AQ20" s="87" t="s">
        <v>62</v>
      </c>
      <c r="AR20" s="87">
        <v>1.0</v>
      </c>
      <c r="AS20" s="87">
        <v>0.0</v>
      </c>
      <c r="AT20" s="87" t="s">
        <v>62</v>
      </c>
      <c r="AU20" s="87">
        <v>0.0</v>
      </c>
      <c r="AV20" s="87">
        <v>0.0</v>
      </c>
      <c r="AW20" s="10">
        <f t="shared" si="2"/>
        <v>25</v>
      </c>
      <c r="AX20" s="36">
        <f t="shared" si="3"/>
        <v>0.7352941176</v>
      </c>
      <c r="AY20" s="84" t="s">
        <v>290</v>
      </c>
      <c r="AZ20" s="81"/>
    </row>
    <row r="21">
      <c r="A21" s="71" t="s">
        <v>148</v>
      </c>
      <c r="B21" s="10" t="s">
        <v>1</v>
      </c>
      <c r="C21" s="72" t="s">
        <v>291</v>
      </c>
      <c r="D21" s="10">
        <f>NETWORKDAYS('Итог'!B$2,'Отчёт'!C$2,'Итог'!B$3)</f>
        <v>13</v>
      </c>
      <c r="E21" s="10">
        <f t="shared" si="1"/>
        <v>34</v>
      </c>
      <c r="F21" s="105">
        <v>43207.0</v>
      </c>
      <c r="G21" s="87">
        <v>1.0</v>
      </c>
      <c r="H21" s="87">
        <v>1.0</v>
      </c>
      <c r="I21" s="87">
        <v>1.0</v>
      </c>
      <c r="J21" s="87">
        <v>1.0</v>
      </c>
      <c r="K21" s="87">
        <v>1.0</v>
      </c>
      <c r="L21" s="87">
        <v>1.0</v>
      </c>
      <c r="M21" s="87">
        <v>1.0</v>
      </c>
      <c r="N21" s="87">
        <v>1.0</v>
      </c>
      <c r="O21" s="87">
        <v>1.0</v>
      </c>
      <c r="P21" s="87">
        <v>1.0</v>
      </c>
      <c r="Q21" s="87">
        <v>1.0</v>
      </c>
      <c r="R21" s="87">
        <v>1.0</v>
      </c>
      <c r="S21" s="87">
        <v>1.0</v>
      </c>
      <c r="T21" s="87">
        <v>1.0</v>
      </c>
      <c r="U21" s="87">
        <v>1.0</v>
      </c>
      <c r="V21" s="87">
        <v>1.0</v>
      </c>
      <c r="W21" s="87">
        <v>1.0</v>
      </c>
      <c r="X21" s="87">
        <v>1.0</v>
      </c>
      <c r="Y21" s="87">
        <v>1.0</v>
      </c>
      <c r="Z21" s="87">
        <v>1.0</v>
      </c>
      <c r="AA21" s="87">
        <v>1.0</v>
      </c>
      <c r="AB21" s="87">
        <v>1.0</v>
      </c>
      <c r="AC21" s="87">
        <v>1.0</v>
      </c>
      <c r="AD21" s="87">
        <v>1.0</v>
      </c>
      <c r="AE21" s="87">
        <v>1.0</v>
      </c>
      <c r="AF21" s="87">
        <v>1.0</v>
      </c>
      <c r="AG21" s="87" t="s">
        <v>62</v>
      </c>
      <c r="AH21" s="87" t="s">
        <v>62</v>
      </c>
      <c r="AI21" s="87">
        <v>1.0</v>
      </c>
      <c r="AJ21" s="87">
        <v>1.0</v>
      </c>
      <c r="AK21" s="87">
        <v>1.0</v>
      </c>
      <c r="AL21" s="87">
        <v>1.0</v>
      </c>
      <c r="AM21" s="87">
        <v>1.0</v>
      </c>
      <c r="AN21" s="87">
        <v>1.0</v>
      </c>
      <c r="AO21" s="87">
        <v>1.0</v>
      </c>
      <c r="AP21" s="87">
        <v>1.0</v>
      </c>
      <c r="AQ21" s="87" t="s">
        <v>62</v>
      </c>
      <c r="AR21" s="87" t="s">
        <v>62</v>
      </c>
      <c r="AS21" s="87" t="s">
        <v>62</v>
      </c>
      <c r="AT21" s="87" t="s">
        <v>62</v>
      </c>
      <c r="AU21" s="87" t="s">
        <v>62</v>
      </c>
      <c r="AV21" s="87" t="s">
        <v>62</v>
      </c>
      <c r="AW21" s="10">
        <f t="shared" si="2"/>
        <v>34</v>
      </c>
      <c r="AX21" s="36">
        <f t="shared" si="3"/>
        <v>1</v>
      </c>
      <c r="AY21" s="84" t="s">
        <v>293</v>
      </c>
      <c r="AZ21" s="81"/>
    </row>
    <row r="22">
      <c r="A22" s="71" t="s">
        <v>125</v>
      </c>
      <c r="B22" s="10" t="s">
        <v>1</v>
      </c>
      <c r="C22" s="107" t="s">
        <v>294</v>
      </c>
      <c r="D22" s="10">
        <f>NETWORKDAYS('Итог'!B$2,'Отчёт'!C$2,'Итог'!B$3)</f>
        <v>13</v>
      </c>
      <c r="E22" s="10">
        <f t="shared" si="1"/>
        <v>34</v>
      </c>
      <c r="F22" s="108">
        <v>43207.0</v>
      </c>
      <c r="G22" s="87">
        <v>1.0</v>
      </c>
      <c r="H22" s="87">
        <v>1.0</v>
      </c>
      <c r="I22" s="87">
        <v>1.0</v>
      </c>
      <c r="J22" s="87" t="s">
        <v>62</v>
      </c>
      <c r="K22" s="87">
        <v>1.0</v>
      </c>
      <c r="L22" s="87">
        <v>1.0</v>
      </c>
      <c r="M22" s="87">
        <v>1.0</v>
      </c>
      <c r="N22" s="87" t="s">
        <v>62</v>
      </c>
      <c r="O22" s="87">
        <v>1.0</v>
      </c>
      <c r="P22" s="87">
        <v>1.0</v>
      </c>
      <c r="Q22" s="87">
        <v>0.0</v>
      </c>
      <c r="R22" s="87">
        <v>1.0</v>
      </c>
      <c r="S22" s="87">
        <v>1.0</v>
      </c>
      <c r="T22" s="87">
        <v>1.0</v>
      </c>
      <c r="U22" s="87">
        <v>1.0</v>
      </c>
      <c r="V22" s="87">
        <v>1.0</v>
      </c>
      <c r="W22" s="87">
        <v>1.0</v>
      </c>
      <c r="X22" s="87">
        <v>1.0</v>
      </c>
      <c r="Y22" s="87">
        <v>1.0</v>
      </c>
      <c r="Z22" s="87">
        <v>1.0</v>
      </c>
      <c r="AA22" s="87">
        <v>1.0</v>
      </c>
      <c r="AB22" s="87">
        <v>1.0</v>
      </c>
      <c r="AC22" s="87">
        <v>1.0</v>
      </c>
      <c r="AD22" s="87">
        <v>1.0</v>
      </c>
      <c r="AE22" s="87">
        <v>1.0</v>
      </c>
      <c r="AF22" s="87">
        <v>1.0</v>
      </c>
      <c r="AG22" s="87">
        <v>1.0</v>
      </c>
      <c r="AH22" s="87">
        <v>1.0</v>
      </c>
      <c r="AI22" s="87">
        <v>1.0</v>
      </c>
      <c r="AJ22" s="87">
        <v>0.0</v>
      </c>
      <c r="AK22" s="87">
        <v>0.0</v>
      </c>
      <c r="AL22" s="87">
        <v>0.0</v>
      </c>
      <c r="AM22" s="87">
        <v>1.0</v>
      </c>
      <c r="AN22" s="87">
        <v>1.0</v>
      </c>
      <c r="AO22" s="87">
        <v>1.0</v>
      </c>
      <c r="AP22" s="87">
        <v>1.0</v>
      </c>
      <c r="AQ22" s="87">
        <v>0.0</v>
      </c>
      <c r="AR22" s="87">
        <v>0.0</v>
      </c>
      <c r="AS22" s="87">
        <v>0.0</v>
      </c>
      <c r="AT22" s="87">
        <v>0.0</v>
      </c>
      <c r="AU22" s="87">
        <v>0.0</v>
      </c>
      <c r="AV22" s="87">
        <v>0.0</v>
      </c>
      <c r="AW22" s="10">
        <f t="shared" si="2"/>
        <v>30</v>
      </c>
      <c r="AX22" s="36">
        <f t="shared" si="3"/>
        <v>0.8823529412</v>
      </c>
      <c r="AY22" s="104" t="s">
        <v>73</v>
      </c>
      <c r="AZ22" s="81"/>
    </row>
    <row r="23">
      <c r="A23" s="71" t="s">
        <v>125</v>
      </c>
      <c r="B23" s="10" t="s">
        <v>1</v>
      </c>
      <c r="C23" s="72" t="s">
        <v>303</v>
      </c>
      <c r="D23" s="10">
        <f>NETWORKDAYS('Итог'!B$2,'Отчёт'!C$2,'Итог'!B$3)</f>
        <v>13</v>
      </c>
      <c r="E23" s="10">
        <f t="shared" si="1"/>
        <v>35</v>
      </c>
      <c r="F23" s="108">
        <v>43207.0</v>
      </c>
      <c r="G23" s="87">
        <v>1.0</v>
      </c>
      <c r="H23" s="87">
        <v>1.0</v>
      </c>
      <c r="I23" s="87">
        <v>1.0</v>
      </c>
      <c r="J23" s="87">
        <v>1.0</v>
      </c>
      <c r="K23" s="87">
        <v>1.0</v>
      </c>
      <c r="L23" s="87">
        <v>1.0</v>
      </c>
      <c r="M23" s="87">
        <v>1.0</v>
      </c>
      <c r="N23" s="87" t="s">
        <v>62</v>
      </c>
      <c r="O23" s="87">
        <v>1.0</v>
      </c>
      <c r="P23" s="87">
        <v>1.0</v>
      </c>
      <c r="Q23" s="87">
        <v>1.0</v>
      </c>
      <c r="R23" s="87">
        <v>1.0</v>
      </c>
      <c r="S23" s="87">
        <v>1.0</v>
      </c>
      <c r="T23" s="87">
        <v>1.0</v>
      </c>
      <c r="U23" s="87">
        <v>1.0</v>
      </c>
      <c r="V23" s="87">
        <v>1.0</v>
      </c>
      <c r="W23" s="87">
        <v>1.0</v>
      </c>
      <c r="X23" s="87">
        <v>1.0</v>
      </c>
      <c r="Y23" s="87">
        <v>1.0</v>
      </c>
      <c r="Z23" s="87">
        <v>1.0</v>
      </c>
      <c r="AA23" s="87">
        <v>1.0</v>
      </c>
      <c r="AB23" s="87">
        <v>1.0</v>
      </c>
      <c r="AC23" s="87">
        <v>1.0</v>
      </c>
      <c r="AD23" s="87">
        <v>1.0</v>
      </c>
      <c r="AE23" s="87">
        <v>1.0</v>
      </c>
      <c r="AF23" s="87">
        <v>1.0</v>
      </c>
      <c r="AG23" s="87">
        <v>1.0</v>
      </c>
      <c r="AH23" s="87">
        <v>1.0</v>
      </c>
      <c r="AI23" s="87">
        <v>1.0</v>
      </c>
      <c r="AJ23" s="87">
        <v>1.0</v>
      </c>
      <c r="AK23" s="87">
        <v>1.0</v>
      </c>
      <c r="AL23" s="87">
        <v>1.0</v>
      </c>
      <c r="AM23" s="87">
        <v>1.0</v>
      </c>
      <c r="AN23" s="87">
        <v>1.0</v>
      </c>
      <c r="AO23" s="87">
        <v>1.0</v>
      </c>
      <c r="AP23" s="87">
        <v>1.0</v>
      </c>
      <c r="AQ23" s="87">
        <v>0.0</v>
      </c>
      <c r="AR23" s="87">
        <v>0.0</v>
      </c>
      <c r="AS23" s="87">
        <v>0.0</v>
      </c>
      <c r="AT23" s="87">
        <v>0.0</v>
      </c>
      <c r="AU23" s="87">
        <v>0.0</v>
      </c>
      <c r="AV23" s="87">
        <v>0.0</v>
      </c>
      <c r="AW23" s="10">
        <f t="shared" si="2"/>
        <v>35</v>
      </c>
      <c r="AX23" s="36">
        <f t="shared" si="3"/>
        <v>1</v>
      </c>
      <c r="AY23" s="84"/>
      <c r="AZ23" s="81"/>
    </row>
    <row r="24">
      <c r="A24" s="71" t="s">
        <v>125</v>
      </c>
      <c r="B24" s="10" t="s">
        <v>1</v>
      </c>
      <c r="C24" s="72" t="s">
        <v>316</v>
      </c>
      <c r="D24" s="10">
        <f>NETWORKDAYS('Итог'!B$2,'Отчёт'!C$2,'Итог'!B$3)</f>
        <v>13</v>
      </c>
      <c r="E24" s="10">
        <f t="shared" si="1"/>
        <v>29</v>
      </c>
      <c r="F24" s="108">
        <v>43207.0</v>
      </c>
      <c r="G24" s="87">
        <v>0.0</v>
      </c>
      <c r="H24" s="87">
        <v>1.0</v>
      </c>
      <c r="I24" s="87">
        <v>1.0</v>
      </c>
      <c r="J24" s="87" t="s">
        <v>62</v>
      </c>
      <c r="K24" s="87">
        <v>1.0</v>
      </c>
      <c r="L24" s="87">
        <v>1.0</v>
      </c>
      <c r="M24" s="87">
        <v>1.0</v>
      </c>
      <c r="N24" s="87" t="s">
        <v>62</v>
      </c>
      <c r="O24" s="87">
        <v>1.0</v>
      </c>
      <c r="P24" s="87">
        <v>1.0</v>
      </c>
      <c r="Q24" s="87">
        <v>1.0</v>
      </c>
      <c r="R24" s="87">
        <v>1.0</v>
      </c>
      <c r="S24" s="87">
        <v>1.0</v>
      </c>
      <c r="T24" s="87">
        <v>1.0</v>
      </c>
      <c r="U24" s="87">
        <v>1.0</v>
      </c>
      <c r="V24" s="87">
        <v>1.0</v>
      </c>
      <c r="W24" s="87" t="s">
        <v>62</v>
      </c>
      <c r="X24" s="87">
        <v>1.0</v>
      </c>
      <c r="Y24" s="87">
        <v>1.0</v>
      </c>
      <c r="Z24" s="87">
        <v>1.0</v>
      </c>
      <c r="AA24" s="87" t="s">
        <v>62</v>
      </c>
      <c r="AB24" s="87">
        <v>1.0</v>
      </c>
      <c r="AC24" s="87">
        <v>1.0</v>
      </c>
      <c r="AD24" s="87" t="s">
        <v>62</v>
      </c>
      <c r="AE24" s="87">
        <v>1.0</v>
      </c>
      <c r="AF24" s="87">
        <v>1.0</v>
      </c>
      <c r="AG24" s="87" t="s">
        <v>62</v>
      </c>
      <c r="AH24" s="87" t="s">
        <v>62</v>
      </c>
      <c r="AI24" s="87">
        <v>1.0</v>
      </c>
      <c r="AJ24" s="87">
        <v>1.0</v>
      </c>
      <c r="AK24" s="87">
        <v>1.0</v>
      </c>
      <c r="AL24" s="87">
        <v>1.0</v>
      </c>
      <c r="AM24" s="87">
        <v>1.0</v>
      </c>
      <c r="AN24" s="87">
        <v>1.0</v>
      </c>
      <c r="AO24" s="87">
        <v>1.0</v>
      </c>
      <c r="AP24" s="87">
        <v>1.0</v>
      </c>
      <c r="AQ24" s="87">
        <v>0.0</v>
      </c>
      <c r="AR24" s="87">
        <v>1.0</v>
      </c>
      <c r="AS24" s="87">
        <v>0.0</v>
      </c>
      <c r="AT24" s="87">
        <v>0.0</v>
      </c>
      <c r="AU24" s="87">
        <v>0.0</v>
      </c>
      <c r="AV24" s="87">
        <v>0.0</v>
      </c>
      <c r="AW24" s="10">
        <f t="shared" si="2"/>
        <v>28</v>
      </c>
      <c r="AX24" s="36">
        <f t="shared" si="3"/>
        <v>0.9655172414</v>
      </c>
      <c r="AY24" s="84" t="s">
        <v>321</v>
      </c>
      <c r="AZ24" s="81"/>
    </row>
    <row r="25">
      <c r="A25" s="71" t="s">
        <v>67</v>
      </c>
      <c r="B25" s="10" t="s">
        <v>1</v>
      </c>
      <c r="C25" s="72" t="s">
        <v>322</v>
      </c>
      <c r="D25" s="10">
        <f>NETWORKDAYS('Итог'!B$2,'Отчёт'!C$2,'Итог'!B$3)</f>
        <v>13</v>
      </c>
      <c r="E25" s="10">
        <f t="shared" si="1"/>
        <v>32</v>
      </c>
      <c r="F25" s="89">
        <v>43207.0</v>
      </c>
      <c r="G25" s="87">
        <v>1.0</v>
      </c>
      <c r="H25" s="87">
        <v>1.0</v>
      </c>
      <c r="I25" s="87">
        <v>1.0</v>
      </c>
      <c r="J25" s="87" t="s">
        <v>62</v>
      </c>
      <c r="K25" s="87">
        <v>1.0</v>
      </c>
      <c r="L25" s="87">
        <v>1.0</v>
      </c>
      <c r="M25" s="87">
        <v>1.0</v>
      </c>
      <c r="N25" s="87" t="s">
        <v>62</v>
      </c>
      <c r="O25" s="87">
        <v>1.0</v>
      </c>
      <c r="P25" s="87">
        <v>1.0</v>
      </c>
      <c r="Q25" s="87">
        <v>1.0</v>
      </c>
      <c r="R25" s="87">
        <v>1.0</v>
      </c>
      <c r="S25" s="87">
        <v>1.0</v>
      </c>
      <c r="T25" s="87">
        <v>1.0</v>
      </c>
      <c r="U25" s="87">
        <v>1.0</v>
      </c>
      <c r="V25" s="87">
        <v>1.0</v>
      </c>
      <c r="W25" s="87">
        <v>1.0</v>
      </c>
      <c r="X25" s="87">
        <v>1.0</v>
      </c>
      <c r="Y25" s="87">
        <v>1.0</v>
      </c>
      <c r="Z25" s="87">
        <v>1.0</v>
      </c>
      <c r="AA25" s="87">
        <v>1.0</v>
      </c>
      <c r="AB25" s="87">
        <v>1.0</v>
      </c>
      <c r="AC25" s="87">
        <v>1.0</v>
      </c>
      <c r="AD25" s="87">
        <v>1.0</v>
      </c>
      <c r="AE25" s="87">
        <v>1.0</v>
      </c>
      <c r="AF25" s="87">
        <v>1.0</v>
      </c>
      <c r="AG25" s="87" t="s">
        <v>62</v>
      </c>
      <c r="AH25" s="87" t="s">
        <v>62</v>
      </c>
      <c r="AI25" s="87">
        <v>1.0</v>
      </c>
      <c r="AJ25" s="87">
        <v>1.0</v>
      </c>
      <c r="AK25" s="87">
        <v>1.0</v>
      </c>
      <c r="AL25" s="87">
        <v>1.0</v>
      </c>
      <c r="AM25" s="87">
        <v>1.0</v>
      </c>
      <c r="AN25" s="87">
        <v>1.0</v>
      </c>
      <c r="AO25" s="87">
        <v>1.0</v>
      </c>
      <c r="AP25" s="87">
        <v>1.0</v>
      </c>
      <c r="AQ25" s="87">
        <v>0.0</v>
      </c>
      <c r="AR25" s="7"/>
      <c r="AS25" s="87"/>
      <c r="AT25" s="7"/>
      <c r="AU25" s="7"/>
      <c r="AV25" s="7"/>
      <c r="AW25" s="10">
        <f t="shared" si="2"/>
        <v>32</v>
      </c>
      <c r="AX25" s="36">
        <f t="shared" si="3"/>
        <v>1</v>
      </c>
      <c r="AY25" s="99"/>
      <c r="AZ25" s="100"/>
    </row>
    <row r="26">
      <c r="A26" s="71" t="s">
        <v>67</v>
      </c>
      <c r="B26" s="10" t="s">
        <v>1</v>
      </c>
      <c r="C26" s="72" t="s">
        <v>328</v>
      </c>
      <c r="D26" s="10">
        <f>NETWORKDAYS('Итог'!B$2,'Отчёт'!C$2,'Итог'!B$3)</f>
        <v>13</v>
      </c>
      <c r="E26" s="10">
        <f t="shared" si="1"/>
        <v>31</v>
      </c>
      <c r="F26" s="89">
        <v>43207.0</v>
      </c>
      <c r="G26" s="87">
        <v>1.0</v>
      </c>
      <c r="H26" s="87">
        <v>1.0</v>
      </c>
      <c r="I26" s="87">
        <v>1.0</v>
      </c>
      <c r="J26" s="87">
        <v>1.0</v>
      </c>
      <c r="K26" s="87">
        <v>1.0</v>
      </c>
      <c r="L26" s="87">
        <v>1.0</v>
      </c>
      <c r="M26" s="87">
        <v>1.0</v>
      </c>
      <c r="N26" s="87" t="s">
        <v>62</v>
      </c>
      <c r="O26" s="87">
        <v>1.0</v>
      </c>
      <c r="P26" s="87">
        <v>1.0</v>
      </c>
      <c r="Q26" s="87">
        <v>1.0</v>
      </c>
      <c r="R26" s="87">
        <v>1.0</v>
      </c>
      <c r="S26" s="87">
        <v>1.0</v>
      </c>
      <c r="T26" s="87">
        <v>1.0</v>
      </c>
      <c r="U26" s="87">
        <v>1.0</v>
      </c>
      <c r="V26" s="87" t="s">
        <v>62</v>
      </c>
      <c r="W26" s="87" t="s">
        <v>62</v>
      </c>
      <c r="X26" s="87">
        <v>1.0</v>
      </c>
      <c r="Y26" s="87">
        <v>1.0</v>
      </c>
      <c r="Z26" s="87">
        <v>1.0</v>
      </c>
      <c r="AA26" s="87">
        <v>1.0</v>
      </c>
      <c r="AB26" s="87">
        <v>1.0</v>
      </c>
      <c r="AC26" s="87">
        <v>1.0</v>
      </c>
      <c r="AD26" s="87">
        <v>1.0</v>
      </c>
      <c r="AE26" s="87">
        <v>1.0</v>
      </c>
      <c r="AF26" s="87">
        <v>1.0</v>
      </c>
      <c r="AG26" s="87" t="s">
        <v>62</v>
      </c>
      <c r="AH26" s="87" t="s">
        <v>62</v>
      </c>
      <c r="AI26" s="87">
        <v>1.0</v>
      </c>
      <c r="AJ26" s="87">
        <v>1.0</v>
      </c>
      <c r="AK26" s="87">
        <v>1.0</v>
      </c>
      <c r="AL26" s="87">
        <v>1.0</v>
      </c>
      <c r="AM26" s="87">
        <v>1.0</v>
      </c>
      <c r="AN26" s="87">
        <v>1.0</v>
      </c>
      <c r="AO26" s="87">
        <v>1.0</v>
      </c>
      <c r="AP26" s="87">
        <v>1.0</v>
      </c>
      <c r="AQ26" s="87"/>
      <c r="AR26" s="7"/>
      <c r="AS26" s="7"/>
      <c r="AT26" s="7"/>
      <c r="AU26" s="7"/>
      <c r="AV26" s="87">
        <v>0.0</v>
      </c>
      <c r="AW26" s="10">
        <f t="shared" si="2"/>
        <v>31</v>
      </c>
      <c r="AX26" s="36">
        <f t="shared" si="3"/>
        <v>1</v>
      </c>
      <c r="AY26" s="99"/>
      <c r="AZ26" s="100"/>
    </row>
    <row r="27">
      <c r="A27" s="71" t="s">
        <v>67</v>
      </c>
      <c r="B27" s="10" t="s">
        <v>1</v>
      </c>
      <c r="C27" s="72" t="s">
        <v>334</v>
      </c>
      <c r="D27" s="10">
        <f>NETWORKDAYS('Итог'!B$2,'Отчёт'!C$2,'Итог'!B$3)</f>
        <v>13</v>
      </c>
      <c r="E27" s="10">
        <f t="shared" si="1"/>
        <v>31</v>
      </c>
      <c r="F27" s="89">
        <v>43207.0</v>
      </c>
      <c r="G27" s="87">
        <v>1.0</v>
      </c>
      <c r="H27" s="87">
        <v>1.0</v>
      </c>
      <c r="I27" s="87">
        <v>1.0</v>
      </c>
      <c r="J27" s="87">
        <v>1.0</v>
      </c>
      <c r="K27" s="87">
        <v>1.0</v>
      </c>
      <c r="L27" s="87">
        <v>1.0</v>
      </c>
      <c r="M27" s="87">
        <v>1.0</v>
      </c>
      <c r="N27" s="87" t="s">
        <v>62</v>
      </c>
      <c r="O27" s="87">
        <v>1.0</v>
      </c>
      <c r="P27" s="87">
        <v>1.0</v>
      </c>
      <c r="Q27" s="87">
        <v>1.0</v>
      </c>
      <c r="R27" s="87">
        <v>1.0</v>
      </c>
      <c r="S27" s="87">
        <v>1.0</v>
      </c>
      <c r="T27" s="87">
        <v>1.0</v>
      </c>
      <c r="U27" s="87">
        <v>1.0</v>
      </c>
      <c r="V27" s="87" t="s">
        <v>62</v>
      </c>
      <c r="W27" s="87" t="s">
        <v>62</v>
      </c>
      <c r="X27" s="87">
        <v>1.0</v>
      </c>
      <c r="Y27" s="87">
        <v>1.0</v>
      </c>
      <c r="Z27" s="87">
        <v>1.0</v>
      </c>
      <c r="AA27" s="87">
        <v>1.0</v>
      </c>
      <c r="AB27" s="87">
        <v>1.0</v>
      </c>
      <c r="AC27" s="87">
        <v>1.0</v>
      </c>
      <c r="AD27" s="87">
        <v>1.0</v>
      </c>
      <c r="AE27" s="87">
        <v>1.0</v>
      </c>
      <c r="AF27" s="87">
        <v>1.0</v>
      </c>
      <c r="AG27" s="87" t="s">
        <v>62</v>
      </c>
      <c r="AH27" s="87" t="s">
        <v>62</v>
      </c>
      <c r="AI27" s="87">
        <v>1.0</v>
      </c>
      <c r="AJ27" s="87">
        <v>1.0</v>
      </c>
      <c r="AK27" s="87">
        <v>1.0</v>
      </c>
      <c r="AL27" s="87">
        <v>1.0</v>
      </c>
      <c r="AM27" s="87">
        <v>1.0</v>
      </c>
      <c r="AN27" s="87">
        <v>1.0</v>
      </c>
      <c r="AO27" s="87">
        <v>1.0</v>
      </c>
      <c r="AP27" s="87">
        <v>1.0</v>
      </c>
      <c r="AQ27" s="87" t="s">
        <v>62</v>
      </c>
      <c r="AR27" s="87" t="s">
        <v>62</v>
      </c>
      <c r="AS27" s="7"/>
      <c r="AT27" s="7"/>
      <c r="AU27" s="87" t="s">
        <v>62</v>
      </c>
      <c r="AV27" s="7"/>
      <c r="AW27" s="10">
        <f t="shared" si="2"/>
        <v>31</v>
      </c>
      <c r="AX27" s="36">
        <f t="shared" si="3"/>
        <v>1</v>
      </c>
      <c r="AY27" s="99"/>
      <c r="AZ27" s="100"/>
    </row>
    <row r="28">
      <c r="A28" s="71" t="s">
        <v>148</v>
      </c>
      <c r="B28" s="10" t="s">
        <v>1</v>
      </c>
      <c r="C28" s="107" t="s">
        <v>340</v>
      </c>
      <c r="D28" s="10">
        <f>NETWORKDAYS('Итог'!B$2,'Отчёт'!C$2,'Итог'!B$3)</f>
        <v>13</v>
      </c>
      <c r="E28" s="10">
        <f t="shared" si="1"/>
        <v>36</v>
      </c>
      <c r="F28" s="89">
        <v>43207.0</v>
      </c>
      <c r="G28" s="87">
        <v>1.0</v>
      </c>
      <c r="H28" s="87">
        <v>1.0</v>
      </c>
      <c r="I28" s="87">
        <v>1.0</v>
      </c>
      <c r="J28" s="87">
        <v>1.0</v>
      </c>
      <c r="K28" s="87">
        <v>1.0</v>
      </c>
      <c r="L28" s="87">
        <v>1.0</v>
      </c>
      <c r="M28" s="87">
        <v>1.0</v>
      </c>
      <c r="N28" s="87">
        <v>1.0</v>
      </c>
      <c r="O28" s="87">
        <v>1.0</v>
      </c>
      <c r="P28" s="87">
        <v>1.0</v>
      </c>
      <c r="Q28" s="87">
        <v>1.0</v>
      </c>
      <c r="R28" s="87">
        <v>1.0</v>
      </c>
      <c r="S28" s="87">
        <v>1.0</v>
      </c>
      <c r="T28" s="87">
        <v>1.0</v>
      </c>
      <c r="U28" s="87">
        <v>1.0</v>
      </c>
      <c r="V28" s="87">
        <v>1.0</v>
      </c>
      <c r="W28" s="87">
        <v>1.0</v>
      </c>
      <c r="X28" s="87">
        <v>1.0</v>
      </c>
      <c r="Y28" s="87">
        <v>1.0</v>
      </c>
      <c r="Z28" s="87">
        <v>1.0</v>
      </c>
      <c r="AA28" s="87">
        <v>1.0</v>
      </c>
      <c r="AB28" s="87">
        <v>1.0</v>
      </c>
      <c r="AC28" s="87">
        <v>1.0</v>
      </c>
      <c r="AD28" s="87">
        <v>1.0</v>
      </c>
      <c r="AE28" s="87">
        <v>1.0</v>
      </c>
      <c r="AF28" s="87">
        <v>1.0</v>
      </c>
      <c r="AG28" s="87">
        <v>1.0</v>
      </c>
      <c r="AH28" s="87">
        <v>1.0</v>
      </c>
      <c r="AI28" s="87">
        <v>1.0</v>
      </c>
      <c r="AJ28" s="87">
        <v>1.0</v>
      </c>
      <c r="AK28" s="87">
        <v>1.0</v>
      </c>
      <c r="AL28" s="87">
        <v>1.0</v>
      </c>
      <c r="AM28" s="87">
        <v>1.0</v>
      </c>
      <c r="AN28" s="87">
        <v>1.0</v>
      </c>
      <c r="AO28" s="87">
        <v>1.0</v>
      </c>
      <c r="AP28" s="87">
        <v>1.0</v>
      </c>
      <c r="AQ28" s="87" t="s">
        <v>62</v>
      </c>
      <c r="AR28" s="87" t="s">
        <v>62</v>
      </c>
      <c r="AS28" s="87">
        <v>0.0</v>
      </c>
      <c r="AT28" s="87" t="s">
        <v>62</v>
      </c>
      <c r="AU28" s="87" t="s">
        <v>62</v>
      </c>
      <c r="AV28" s="87" t="s">
        <v>62</v>
      </c>
      <c r="AW28" s="10">
        <f t="shared" si="2"/>
        <v>36</v>
      </c>
      <c r="AX28" s="36">
        <f t="shared" si="3"/>
        <v>1</v>
      </c>
      <c r="AY28" s="84"/>
      <c r="AZ28" s="81"/>
    </row>
    <row r="29">
      <c r="A29" s="71" t="s">
        <v>67</v>
      </c>
      <c r="B29" s="10" t="s">
        <v>1</v>
      </c>
      <c r="C29" s="72" t="s">
        <v>352</v>
      </c>
      <c r="D29" s="10">
        <f>NETWORKDAYS('Итог'!B$2,'Отчёт'!C$2,'Итог'!B$3)</f>
        <v>13</v>
      </c>
      <c r="E29" s="10">
        <f t="shared" si="1"/>
        <v>34</v>
      </c>
      <c r="F29" s="89">
        <v>43207.0</v>
      </c>
      <c r="G29" s="87">
        <v>1.0</v>
      </c>
      <c r="H29" s="87">
        <v>1.0</v>
      </c>
      <c r="I29" s="87">
        <v>1.0</v>
      </c>
      <c r="J29" s="87">
        <v>1.0</v>
      </c>
      <c r="K29" s="87">
        <v>1.0</v>
      </c>
      <c r="L29" s="87">
        <v>1.0</v>
      </c>
      <c r="M29" s="87">
        <v>1.0</v>
      </c>
      <c r="N29" s="87">
        <v>1.0</v>
      </c>
      <c r="O29" s="87">
        <v>1.0</v>
      </c>
      <c r="P29" s="87">
        <v>1.0</v>
      </c>
      <c r="Q29" s="87">
        <v>1.0</v>
      </c>
      <c r="R29" s="87">
        <v>1.0</v>
      </c>
      <c r="S29" s="87">
        <v>1.0</v>
      </c>
      <c r="T29" s="87">
        <v>1.0</v>
      </c>
      <c r="U29" s="87">
        <v>1.0</v>
      </c>
      <c r="V29" s="87">
        <v>1.0</v>
      </c>
      <c r="W29" s="87">
        <v>1.0</v>
      </c>
      <c r="X29" s="87">
        <v>1.0</v>
      </c>
      <c r="Y29" s="87">
        <v>1.0</v>
      </c>
      <c r="Z29" s="87">
        <v>1.0</v>
      </c>
      <c r="AA29" s="87">
        <v>1.0</v>
      </c>
      <c r="AB29" s="87">
        <v>1.0</v>
      </c>
      <c r="AC29" s="87">
        <v>1.0</v>
      </c>
      <c r="AD29" s="87">
        <v>1.0</v>
      </c>
      <c r="AE29" s="87">
        <v>1.0</v>
      </c>
      <c r="AF29" s="87">
        <v>1.0</v>
      </c>
      <c r="AG29" s="87" t="s">
        <v>62</v>
      </c>
      <c r="AH29" s="87" t="s">
        <v>62</v>
      </c>
      <c r="AI29" s="87">
        <v>1.0</v>
      </c>
      <c r="AJ29" s="87">
        <v>1.0</v>
      </c>
      <c r="AK29" s="87">
        <v>1.0</v>
      </c>
      <c r="AL29" s="87">
        <v>1.0</v>
      </c>
      <c r="AM29" s="87">
        <v>1.0</v>
      </c>
      <c r="AN29" s="87">
        <v>1.0</v>
      </c>
      <c r="AO29" s="87">
        <v>1.0</v>
      </c>
      <c r="AP29" s="87">
        <v>1.0</v>
      </c>
      <c r="AQ29" s="7"/>
      <c r="AR29" s="87">
        <v>0.0</v>
      </c>
      <c r="AS29" s="7"/>
      <c r="AT29" s="7"/>
      <c r="AU29" s="7"/>
      <c r="AV29" s="7"/>
      <c r="AW29" s="10">
        <f t="shared" si="2"/>
        <v>34</v>
      </c>
      <c r="AX29" s="36">
        <f t="shared" si="3"/>
        <v>1</v>
      </c>
      <c r="AY29" s="99"/>
      <c r="AZ29" s="113"/>
    </row>
    <row r="30">
      <c r="A30" s="71" t="s">
        <v>148</v>
      </c>
      <c r="B30" s="10" t="s">
        <v>1</v>
      </c>
      <c r="C30" s="107" t="s">
        <v>366</v>
      </c>
      <c r="D30" s="10">
        <f>NETWORKDAYS('Итог'!B$2,'Отчёт'!C$2,'Итог'!B$3)</f>
        <v>13</v>
      </c>
      <c r="E30" s="10">
        <f t="shared" si="1"/>
        <v>35</v>
      </c>
      <c r="F30" s="89">
        <v>43208.0</v>
      </c>
      <c r="G30" s="87">
        <v>0.0</v>
      </c>
      <c r="H30" s="87">
        <v>1.0</v>
      </c>
      <c r="I30" s="87">
        <v>1.0</v>
      </c>
      <c r="J30" s="87">
        <v>1.0</v>
      </c>
      <c r="K30" s="87">
        <v>1.0</v>
      </c>
      <c r="L30" s="87">
        <v>1.0</v>
      </c>
      <c r="M30" s="87">
        <v>1.0</v>
      </c>
      <c r="N30" s="87" t="s">
        <v>62</v>
      </c>
      <c r="O30" s="87">
        <v>1.0</v>
      </c>
      <c r="P30" s="87">
        <v>1.0</v>
      </c>
      <c r="Q30" s="87">
        <v>0.0</v>
      </c>
      <c r="R30" s="87">
        <v>1.0</v>
      </c>
      <c r="S30" s="87">
        <v>1.0</v>
      </c>
      <c r="T30" s="87">
        <v>1.0</v>
      </c>
      <c r="U30" s="87">
        <v>1.0</v>
      </c>
      <c r="V30" s="87">
        <v>1.0</v>
      </c>
      <c r="W30" s="87">
        <v>1.0</v>
      </c>
      <c r="X30" s="87">
        <v>1.0</v>
      </c>
      <c r="Y30" s="87">
        <v>1.0</v>
      </c>
      <c r="Z30" s="87">
        <v>1.0</v>
      </c>
      <c r="AA30" s="87">
        <v>1.0</v>
      </c>
      <c r="AB30" s="87">
        <v>1.0</v>
      </c>
      <c r="AC30" s="87">
        <v>1.0</v>
      </c>
      <c r="AD30" s="87">
        <v>1.0</v>
      </c>
      <c r="AE30" s="87">
        <v>1.0</v>
      </c>
      <c r="AF30" s="87">
        <v>1.0</v>
      </c>
      <c r="AG30" s="87">
        <v>1.0</v>
      </c>
      <c r="AH30" s="87">
        <v>1.0</v>
      </c>
      <c r="AI30" s="87">
        <v>0.0</v>
      </c>
      <c r="AJ30" s="87">
        <v>0.0</v>
      </c>
      <c r="AK30" s="87">
        <v>0.0</v>
      </c>
      <c r="AL30" s="87">
        <v>0.0</v>
      </c>
      <c r="AM30" s="87">
        <v>0.0</v>
      </c>
      <c r="AN30" s="87">
        <v>1.0</v>
      </c>
      <c r="AO30" s="87">
        <v>0.0</v>
      </c>
      <c r="AP30" s="87">
        <v>0.0</v>
      </c>
      <c r="AQ30" s="87">
        <v>1.0</v>
      </c>
      <c r="AR30" s="87">
        <v>1.0</v>
      </c>
      <c r="AS30" s="87" t="s">
        <v>62</v>
      </c>
      <c r="AT30" s="87" t="s">
        <v>62</v>
      </c>
      <c r="AU30" s="87" t="s">
        <v>62</v>
      </c>
      <c r="AV30" s="87" t="s">
        <v>62</v>
      </c>
      <c r="AW30" s="10">
        <f t="shared" si="2"/>
        <v>26</v>
      </c>
      <c r="AX30" s="36">
        <f t="shared" si="3"/>
        <v>0.7428571429</v>
      </c>
      <c r="AY30" s="84" t="s">
        <v>370</v>
      </c>
      <c r="AZ30" s="81"/>
    </row>
  </sheetData>
  <conditionalFormatting sqref="F2">
    <cfRule type="expression" dxfId="0" priority="1" stopIfTrue="1">
      <formula>AND(MONTH(F2)=MONTH(EDATE(TODAY(),0-1)),YEAR(F2)=YEAR(EDATE(TODAY(),0-1)))</formula>
    </cfRule>
  </conditionalFormatting>
  <conditionalFormatting sqref="F2">
    <cfRule type="expression" dxfId="1" priority="2" stopIfTrue="1">
      <formula>AND(TODAY()-ROUNDDOWN(F2,0)&gt;=(WEEKDAY(TODAY())),TODAY()-ROUNDDOWN(F2,0)&lt;(WEEKDAY(TODAY())+7))</formula>
    </cfRule>
  </conditionalFormatting>
  <conditionalFormatting sqref="F3:F30">
    <cfRule type="cellIs" dxfId="3" priority="3" operator="lessThan">
      <formula>"13/04/18"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AX3:AX30">
    <cfRule type="cellIs" dxfId="3" priority="5" operator="lessThan">
      <formula>0.75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8.71"/>
    <col customWidth="1" min="3" max="3" width="35.43"/>
    <col customWidth="1" min="4" max="5" width="8.71"/>
    <col customWidth="1" min="6" max="6" width="14.29"/>
    <col customWidth="1" min="7" max="7" width="11.43"/>
    <col customWidth="1" min="8" max="8" width="11.86"/>
    <col customWidth="1" min="9" max="9" width="11.57"/>
    <col customWidth="1" min="10" max="10" width="12.29"/>
    <col customWidth="1" min="11" max="11" width="11.43"/>
    <col customWidth="1" min="12" max="12" width="10.86"/>
    <col customWidth="1" min="13" max="13" width="13.43"/>
    <col customWidth="1" min="14" max="14" width="14.29"/>
    <col customWidth="1" min="15" max="15" width="10.86"/>
    <col customWidth="1" min="16" max="16" width="12.0"/>
    <col customWidth="1" min="17" max="18" width="8.71"/>
    <col customWidth="1" min="19" max="19" width="26.57"/>
  </cols>
  <sheetData>
    <row r="1">
      <c r="F1" s="7">
        <v>3654469.0</v>
      </c>
      <c r="G1" s="7">
        <v>3654468.0</v>
      </c>
      <c r="H1" s="37"/>
      <c r="I1" s="7">
        <v>3654490.0</v>
      </c>
      <c r="J1" s="7">
        <v>3632620.0</v>
      </c>
      <c r="K1" s="7">
        <v>3632622.0</v>
      </c>
      <c r="L1" s="7">
        <v>3632621.0</v>
      </c>
      <c r="M1" s="7">
        <v>3605051.0</v>
      </c>
      <c r="N1" s="7">
        <v>3632623.0</v>
      </c>
      <c r="O1" s="38">
        <v>3659704.0</v>
      </c>
      <c r="P1" s="39">
        <v>3659689.0</v>
      </c>
    </row>
    <row r="2">
      <c r="A2" s="23" t="s">
        <v>15</v>
      </c>
      <c r="B2" s="24" t="s">
        <v>3</v>
      </c>
      <c r="C2" s="25" t="s">
        <v>11</v>
      </c>
      <c r="D2" s="40" t="s">
        <v>16</v>
      </c>
      <c r="E2" s="41" t="s">
        <v>0</v>
      </c>
      <c r="F2" s="42" t="s">
        <v>41</v>
      </c>
      <c r="G2" s="42" t="s">
        <v>42</v>
      </c>
      <c r="H2" s="43" t="s">
        <v>43</v>
      </c>
      <c r="I2" s="42" t="s">
        <v>37</v>
      </c>
      <c r="J2" s="44" t="s">
        <v>45</v>
      </c>
      <c r="K2" s="44" t="s">
        <v>46</v>
      </c>
      <c r="L2" s="42" t="s">
        <v>47</v>
      </c>
      <c r="M2" s="42" t="s">
        <v>49</v>
      </c>
      <c r="N2" s="42" t="s">
        <v>50</v>
      </c>
      <c r="O2" s="46" t="s">
        <v>51</v>
      </c>
      <c r="P2" s="48" t="s">
        <v>55</v>
      </c>
      <c r="Q2" s="49" t="s">
        <v>57</v>
      </c>
      <c r="R2" s="49" t="s">
        <v>6</v>
      </c>
      <c r="S2" s="49" t="s">
        <v>59</v>
      </c>
    </row>
    <row r="3">
      <c r="A3" s="50" t="s">
        <v>60</v>
      </c>
      <c r="B3" s="51" t="s">
        <v>1</v>
      </c>
      <c r="C3" s="52" t="s">
        <v>61</v>
      </c>
      <c r="D3" s="51">
        <f t="shared" ref="D3:D80" si="1">11-COUNTIF(F3:P3,"х")</f>
        <v>7</v>
      </c>
      <c r="E3" s="53">
        <v>43207.0</v>
      </c>
      <c r="F3" s="54">
        <v>1.0</v>
      </c>
      <c r="G3" s="54">
        <v>1.0</v>
      </c>
      <c r="H3" s="54" t="s">
        <v>62</v>
      </c>
      <c r="I3" s="54">
        <v>1.0</v>
      </c>
      <c r="J3" s="54">
        <v>1.0</v>
      </c>
      <c r="K3" s="54">
        <v>1.0</v>
      </c>
      <c r="L3" s="54">
        <v>1.0</v>
      </c>
      <c r="M3" s="54">
        <v>1.0</v>
      </c>
      <c r="N3" s="54" t="s">
        <v>62</v>
      </c>
      <c r="O3" s="54" t="s">
        <v>62</v>
      </c>
      <c r="P3" s="54" t="s">
        <v>62</v>
      </c>
      <c r="Q3" s="55">
        <f t="shared" ref="Q3:Q80" si="2">SUM(F3:P3)</f>
        <v>7</v>
      </c>
      <c r="R3" s="56">
        <f t="shared" ref="R3:R10" si="3">Q3/D3</f>
        <v>1</v>
      </c>
      <c r="S3" s="57"/>
    </row>
    <row r="4">
      <c r="A4" s="50" t="s">
        <v>60</v>
      </c>
      <c r="B4" s="51" t="s">
        <v>1</v>
      </c>
      <c r="C4" s="52" t="s">
        <v>63</v>
      </c>
      <c r="D4" s="51">
        <f t="shared" si="1"/>
        <v>7</v>
      </c>
      <c r="E4" s="53">
        <v>43207.0</v>
      </c>
      <c r="F4" s="54">
        <v>1.0</v>
      </c>
      <c r="G4" s="54">
        <v>1.0</v>
      </c>
      <c r="H4" s="54" t="s">
        <v>62</v>
      </c>
      <c r="I4" s="54">
        <v>1.0</v>
      </c>
      <c r="J4" s="54">
        <v>1.0</v>
      </c>
      <c r="K4" s="54">
        <v>0.0</v>
      </c>
      <c r="L4" s="54">
        <v>1.0</v>
      </c>
      <c r="M4" s="54">
        <v>1.0</v>
      </c>
      <c r="N4" s="54" t="s">
        <v>62</v>
      </c>
      <c r="O4" s="54" t="s">
        <v>62</v>
      </c>
      <c r="P4" s="54" t="s">
        <v>62</v>
      </c>
      <c r="Q4" s="55">
        <f t="shared" si="2"/>
        <v>6</v>
      </c>
      <c r="R4" s="56">
        <f t="shared" si="3"/>
        <v>0.8571428571</v>
      </c>
      <c r="S4" s="58" t="s">
        <v>64</v>
      </c>
    </row>
    <row r="5">
      <c r="A5" s="50" t="s">
        <v>60</v>
      </c>
      <c r="B5" s="51" t="s">
        <v>1</v>
      </c>
      <c r="C5" s="52" t="s">
        <v>65</v>
      </c>
      <c r="D5" s="51">
        <f t="shared" si="1"/>
        <v>0</v>
      </c>
      <c r="E5" s="53">
        <v>43193.0</v>
      </c>
      <c r="F5" s="54" t="s">
        <v>62</v>
      </c>
      <c r="G5" s="54" t="s">
        <v>62</v>
      </c>
      <c r="H5" s="54" t="s">
        <v>62</v>
      </c>
      <c r="I5" s="54" t="s">
        <v>62</v>
      </c>
      <c r="J5" s="54" t="s">
        <v>62</v>
      </c>
      <c r="K5" s="54" t="s">
        <v>62</v>
      </c>
      <c r="L5" s="54" t="s">
        <v>62</v>
      </c>
      <c r="M5" s="54" t="s">
        <v>62</v>
      </c>
      <c r="N5" s="54" t="s">
        <v>62</v>
      </c>
      <c r="O5" s="54" t="s">
        <v>62</v>
      </c>
      <c r="P5" s="54" t="s">
        <v>62</v>
      </c>
      <c r="Q5" s="55">
        <f t="shared" si="2"/>
        <v>0</v>
      </c>
      <c r="R5" s="56" t="str">
        <f t="shared" si="3"/>
        <v>#DIV/0!</v>
      </c>
      <c r="S5" s="51" t="s">
        <v>66</v>
      </c>
    </row>
    <row r="6">
      <c r="A6" s="50" t="s">
        <v>67</v>
      </c>
      <c r="B6" s="51" t="s">
        <v>1</v>
      </c>
      <c r="C6" s="52" t="s">
        <v>68</v>
      </c>
      <c r="D6" s="51">
        <f t="shared" si="1"/>
        <v>8</v>
      </c>
      <c r="E6" s="59">
        <v>43208.0</v>
      </c>
      <c r="F6" s="54">
        <v>1.0</v>
      </c>
      <c r="G6" s="54">
        <v>1.0</v>
      </c>
      <c r="H6" s="54" t="s">
        <v>62</v>
      </c>
      <c r="I6" s="54">
        <v>1.0</v>
      </c>
      <c r="J6" s="54">
        <v>1.0</v>
      </c>
      <c r="K6" s="54">
        <v>1.0</v>
      </c>
      <c r="L6" s="54">
        <v>1.0</v>
      </c>
      <c r="M6" s="54">
        <v>1.0</v>
      </c>
      <c r="N6" s="54" t="s">
        <v>62</v>
      </c>
      <c r="O6" s="54">
        <v>1.0</v>
      </c>
      <c r="P6" s="54" t="s">
        <v>62</v>
      </c>
      <c r="Q6" s="55">
        <f t="shared" si="2"/>
        <v>8</v>
      </c>
      <c r="R6" s="56">
        <f t="shared" si="3"/>
        <v>1</v>
      </c>
      <c r="S6" s="51"/>
    </row>
    <row r="7">
      <c r="A7" s="50" t="s">
        <v>60</v>
      </c>
      <c r="B7" s="51" t="s">
        <v>1</v>
      </c>
      <c r="C7" s="52" t="s">
        <v>69</v>
      </c>
      <c r="D7" s="51">
        <f t="shared" si="1"/>
        <v>6</v>
      </c>
      <c r="E7" s="53">
        <v>43207.0</v>
      </c>
      <c r="F7" s="54">
        <v>1.0</v>
      </c>
      <c r="G7" s="54" t="s">
        <v>62</v>
      </c>
      <c r="H7" s="54" t="s">
        <v>62</v>
      </c>
      <c r="I7" s="54">
        <v>1.0</v>
      </c>
      <c r="J7" s="54">
        <v>1.0</v>
      </c>
      <c r="K7" s="54">
        <v>1.0</v>
      </c>
      <c r="L7" s="54">
        <v>1.0</v>
      </c>
      <c r="M7" s="54">
        <v>1.0</v>
      </c>
      <c r="N7" s="54" t="s">
        <v>62</v>
      </c>
      <c r="O7" s="54" t="s">
        <v>62</v>
      </c>
      <c r="P7" s="54" t="s">
        <v>62</v>
      </c>
      <c r="Q7" s="55">
        <f t="shared" si="2"/>
        <v>6</v>
      </c>
      <c r="R7" s="56">
        <f t="shared" si="3"/>
        <v>1</v>
      </c>
      <c r="S7" s="57"/>
    </row>
    <row r="8">
      <c r="A8" s="50" t="s">
        <v>67</v>
      </c>
      <c r="B8" s="51" t="s">
        <v>1</v>
      </c>
      <c r="C8" s="52" t="s">
        <v>70</v>
      </c>
      <c r="D8" s="51">
        <f t="shared" si="1"/>
        <v>8</v>
      </c>
      <c r="E8" s="53">
        <v>43208.0</v>
      </c>
      <c r="F8" s="54">
        <v>1.0</v>
      </c>
      <c r="G8" s="54">
        <v>1.0</v>
      </c>
      <c r="H8" s="54" t="s">
        <v>62</v>
      </c>
      <c r="I8" s="54">
        <v>1.0</v>
      </c>
      <c r="J8" s="54">
        <v>1.0</v>
      </c>
      <c r="K8" s="54">
        <v>1.0</v>
      </c>
      <c r="L8" s="54">
        <v>1.0</v>
      </c>
      <c r="M8" s="54">
        <v>1.0</v>
      </c>
      <c r="N8" s="54" t="s">
        <v>62</v>
      </c>
      <c r="O8" s="54">
        <v>1.0</v>
      </c>
      <c r="P8" s="54" t="s">
        <v>62</v>
      </c>
      <c r="Q8" s="55">
        <f t="shared" si="2"/>
        <v>8</v>
      </c>
      <c r="R8" s="56">
        <f t="shared" si="3"/>
        <v>1</v>
      </c>
      <c r="S8" s="51"/>
    </row>
    <row r="9">
      <c r="A9" s="50" t="s">
        <v>67</v>
      </c>
      <c r="B9" s="51" t="s">
        <v>1</v>
      </c>
      <c r="C9" s="52" t="s">
        <v>71</v>
      </c>
      <c r="D9" s="51">
        <f t="shared" si="1"/>
        <v>6</v>
      </c>
      <c r="E9" s="53">
        <v>43208.0</v>
      </c>
      <c r="F9" s="54">
        <v>1.0</v>
      </c>
      <c r="G9" s="54" t="s">
        <v>62</v>
      </c>
      <c r="H9" s="54" t="s">
        <v>62</v>
      </c>
      <c r="I9" s="54">
        <v>1.0</v>
      </c>
      <c r="J9" s="54">
        <v>1.0</v>
      </c>
      <c r="K9" s="54">
        <v>1.0</v>
      </c>
      <c r="L9" s="54">
        <v>1.0</v>
      </c>
      <c r="M9" s="54">
        <v>1.0</v>
      </c>
      <c r="N9" s="54" t="s">
        <v>62</v>
      </c>
      <c r="O9" s="54" t="s">
        <v>62</v>
      </c>
      <c r="P9" s="54" t="s">
        <v>62</v>
      </c>
      <c r="Q9" s="55">
        <f t="shared" si="2"/>
        <v>6</v>
      </c>
      <c r="R9" s="56">
        <f t="shared" si="3"/>
        <v>1</v>
      </c>
      <c r="S9" s="51"/>
    </row>
    <row r="10">
      <c r="A10" s="50" t="s">
        <v>60</v>
      </c>
      <c r="B10" s="51" t="s">
        <v>1</v>
      </c>
      <c r="C10" s="52" t="s">
        <v>72</v>
      </c>
      <c r="D10" s="51">
        <f t="shared" si="1"/>
        <v>7</v>
      </c>
      <c r="E10" s="53">
        <v>43207.0</v>
      </c>
      <c r="F10" s="54">
        <v>1.0</v>
      </c>
      <c r="G10" s="54">
        <v>1.0</v>
      </c>
      <c r="H10" s="54" t="s">
        <v>62</v>
      </c>
      <c r="I10" s="54">
        <v>1.0</v>
      </c>
      <c r="J10" s="54">
        <v>0.0</v>
      </c>
      <c r="K10" s="54">
        <v>1.0</v>
      </c>
      <c r="L10" s="54">
        <v>1.0</v>
      </c>
      <c r="M10" s="54">
        <v>0.0</v>
      </c>
      <c r="N10" s="54" t="s">
        <v>62</v>
      </c>
      <c r="O10" s="54" t="s">
        <v>62</v>
      </c>
      <c r="P10" s="54" t="s">
        <v>62</v>
      </c>
      <c r="Q10" s="55">
        <f t="shared" si="2"/>
        <v>5</v>
      </c>
      <c r="R10" s="56">
        <f t="shared" si="3"/>
        <v>0.7142857143</v>
      </c>
      <c r="S10" s="57" t="s">
        <v>73</v>
      </c>
    </row>
    <row r="11">
      <c r="A11" s="50" t="s">
        <v>60</v>
      </c>
      <c r="B11" s="51" t="s">
        <v>1</v>
      </c>
      <c r="C11" s="52" t="s">
        <v>74</v>
      </c>
      <c r="D11" s="51">
        <f t="shared" si="1"/>
        <v>0</v>
      </c>
      <c r="E11" s="53">
        <v>43172.0</v>
      </c>
      <c r="F11" s="54" t="s">
        <v>62</v>
      </c>
      <c r="G11" s="54" t="s">
        <v>62</v>
      </c>
      <c r="H11" s="54" t="s">
        <v>62</v>
      </c>
      <c r="I11" s="54" t="s">
        <v>62</v>
      </c>
      <c r="J11" s="54" t="s">
        <v>62</v>
      </c>
      <c r="K11" s="54" t="s">
        <v>62</v>
      </c>
      <c r="L11" s="54" t="s">
        <v>62</v>
      </c>
      <c r="M11" s="54" t="s">
        <v>62</v>
      </c>
      <c r="N11" s="54" t="s">
        <v>62</v>
      </c>
      <c r="O11" s="54" t="s">
        <v>62</v>
      </c>
      <c r="P11" s="54" t="s">
        <v>62</v>
      </c>
      <c r="Q11" s="55">
        <f t="shared" si="2"/>
        <v>0</v>
      </c>
      <c r="R11" s="73">
        <v>0.0</v>
      </c>
      <c r="S11" s="51"/>
    </row>
    <row r="12">
      <c r="A12" s="50" t="s">
        <v>60</v>
      </c>
      <c r="B12" s="51" t="s">
        <v>1</v>
      </c>
      <c r="C12" s="52" t="s">
        <v>127</v>
      </c>
      <c r="D12" s="51">
        <f t="shared" si="1"/>
        <v>7</v>
      </c>
      <c r="E12" s="53">
        <v>43207.0</v>
      </c>
      <c r="F12" s="54">
        <v>1.0</v>
      </c>
      <c r="G12" s="54">
        <v>1.0</v>
      </c>
      <c r="H12" s="54" t="s">
        <v>62</v>
      </c>
      <c r="I12" s="54">
        <v>1.0</v>
      </c>
      <c r="J12" s="54">
        <v>1.0</v>
      </c>
      <c r="K12" s="54">
        <v>1.0</v>
      </c>
      <c r="L12" s="54">
        <v>1.0</v>
      </c>
      <c r="M12" s="54">
        <v>1.0</v>
      </c>
      <c r="N12" s="54" t="s">
        <v>62</v>
      </c>
      <c r="O12" s="54" t="s">
        <v>62</v>
      </c>
      <c r="P12" s="54" t="s">
        <v>62</v>
      </c>
      <c r="Q12" s="55">
        <f t="shared" si="2"/>
        <v>7</v>
      </c>
      <c r="R12" s="56">
        <f t="shared" ref="R12:R80" si="4">Q12/D12</f>
        <v>1</v>
      </c>
      <c r="S12" s="57"/>
    </row>
    <row r="13">
      <c r="A13" s="50" t="s">
        <v>60</v>
      </c>
      <c r="B13" s="51" t="s">
        <v>1</v>
      </c>
      <c r="C13" s="52" t="s">
        <v>128</v>
      </c>
      <c r="D13" s="51">
        <f t="shared" si="1"/>
        <v>6</v>
      </c>
      <c r="E13" s="53">
        <v>43207.0</v>
      </c>
      <c r="F13" s="54">
        <v>1.0</v>
      </c>
      <c r="G13" s="54">
        <v>1.0</v>
      </c>
      <c r="H13" s="54" t="s">
        <v>62</v>
      </c>
      <c r="I13" s="54">
        <v>1.0</v>
      </c>
      <c r="J13" s="54">
        <v>1.0</v>
      </c>
      <c r="K13" s="54" t="s">
        <v>62</v>
      </c>
      <c r="L13" s="54">
        <v>1.0</v>
      </c>
      <c r="M13" s="54" t="s">
        <v>62</v>
      </c>
      <c r="N13" s="54" t="s">
        <v>62</v>
      </c>
      <c r="O13" s="54">
        <v>1.0</v>
      </c>
      <c r="P13" s="54" t="s">
        <v>62</v>
      </c>
      <c r="Q13" s="55">
        <f t="shared" si="2"/>
        <v>6</v>
      </c>
      <c r="R13" s="56">
        <f t="shared" si="4"/>
        <v>1</v>
      </c>
      <c r="S13" s="57"/>
    </row>
    <row r="14">
      <c r="A14" s="50" t="s">
        <v>60</v>
      </c>
      <c r="B14" s="51" t="s">
        <v>1</v>
      </c>
      <c r="C14" s="52" t="s">
        <v>129</v>
      </c>
      <c r="D14" s="51">
        <f t="shared" si="1"/>
        <v>8</v>
      </c>
      <c r="E14" s="53">
        <v>43207.0</v>
      </c>
      <c r="F14" s="54">
        <v>1.0</v>
      </c>
      <c r="G14" s="54">
        <v>1.0</v>
      </c>
      <c r="H14" s="54" t="s">
        <v>62</v>
      </c>
      <c r="I14" s="54">
        <v>1.0</v>
      </c>
      <c r="J14" s="54">
        <v>1.0</v>
      </c>
      <c r="K14" s="54">
        <v>1.0</v>
      </c>
      <c r="L14" s="54">
        <v>1.0</v>
      </c>
      <c r="M14" s="54">
        <v>1.0</v>
      </c>
      <c r="N14" s="54" t="s">
        <v>62</v>
      </c>
      <c r="O14" s="54">
        <v>1.0</v>
      </c>
      <c r="P14" s="54" t="s">
        <v>62</v>
      </c>
      <c r="Q14" s="55">
        <f t="shared" si="2"/>
        <v>8</v>
      </c>
      <c r="R14" s="56">
        <f t="shared" si="4"/>
        <v>1</v>
      </c>
      <c r="S14" s="57"/>
    </row>
    <row r="15">
      <c r="A15" s="50" t="s">
        <v>60</v>
      </c>
      <c r="B15" s="51" t="s">
        <v>1</v>
      </c>
      <c r="C15" s="52" t="s">
        <v>135</v>
      </c>
      <c r="D15" s="51">
        <f t="shared" si="1"/>
        <v>7</v>
      </c>
      <c r="E15" s="53">
        <v>43207.0</v>
      </c>
      <c r="F15" s="54">
        <v>1.0</v>
      </c>
      <c r="G15" s="54">
        <v>1.0</v>
      </c>
      <c r="H15" s="54" t="s">
        <v>62</v>
      </c>
      <c r="I15" s="54">
        <v>1.0</v>
      </c>
      <c r="J15" s="54">
        <v>1.0</v>
      </c>
      <c r="K15" s="54">
        <v>1.0</v>
      </c>
      <c r="L15" s="54">
        <v>1.0</v>
      </c>
      <c r="M15" s="54">
        <v>1.0</v>
      </c>
      <c r="N15" s="54" t="s">
        <v>62</v>
      </c>
      <c r="O15" s="54" t="s">
        <v>62</v>
      </c>
      <c r="P15" s="54" t="s">
        <v>62</v>
      </c>
      <c r="Q15" s="55">
        <f t="shared" si="2"/>
        <v>7</v>
      </c>
      <c r="R15" s="56">
        <f t="shared" si="4"/>
        <v>1</v>
      </c>
      <c r="S15" s="51"/>
    </row>
    <row r="16">
      <c r="A16" s="50" t="s">
        <v>125</v>
      </c>
      <c r="B16" s="51" t="s">
        <v>1</v>
      </c>
      <c r="C16" s="52" t="s">
        <v>137</v>
      </c>
      <c r="D16" s="51">
        <f t="shared" si="1"/>
        <v>7</v>
      </c>
      <c r="E16" s="77">
        <v>43207.0</v>
      </c>
      <c r="F16" s="54">
        <v>1.0</v>
      </c>
      <c r="G16" s="54">
        <v>1.0</v>
      </c>
      <c r="H16" s="54" t="s">
        <v>62</v>
      </c>
      <c r="I16" s="54">
        <v>1.0</v>
      </c>
      <c r="J16" s="54">
        <v>1.0</v>
      </c>
      <c r="K16" s="54" t="s">
        <v>62</v>
      </c>
      <c r="L16" s="54">
        <v>1.0</v>
      </c>
      <c r="M16" s="54">
        <v>1.0</v>
      </c>
      <c r="N16" s="54" t="s">
        <v>62</v>
      </c>
      <c r="O16" s="54">
        <v>1.0</v>
      </c>
      <c r="P16" s="54" t="s">
        <v>62</v>
      </c>
      <c r="Q16" s="55">
        <f t="shared" si="2"/>
        <v>7</v>
      </c>
      <c r="R16" s="56">
        <f t="shared" si="4"/>
        <v>1</v>
      </c>
      <c r="S16" s="79"/>
    </row>
    <row r="17">
      <c r="A17" s="50" t="s">
        <v>148</v>
      </c>
      <c r="B17" s="51" t="s">
        <v>1</v>
      </c>
      <c r="C17" s="52" t="s">
        <v>149</v>
      </c>
      <c r="D17" s="51">
        <f t="shared" si="1"/>
        <v>8</v>
      </c>
      <c r="E17" s="77">
        <v>43208.0</v>
      </c>
      <c r="F17" s="80">
        <v>1.0</v>
      </c>
      <c r="G17" s="80">
        <v>1.0</v>
      </c>
      <c r="H17" s="54" t="s">
        <v>62</v>
      </c>
      <c r="I17" s="80">
        <v>1.0</v>
      </c>
      <c r="J17" s="80">
        <v>1.0</v>
      </c>
      <c r="K17" s="80">
        <v>1.0</v>
      </c>
      <c r="L17" s="80">
        <v>1.0</v>
      </c>
      <c r="M17" s="80">
        <v>1.0</v>
      </c>
      <c r="N17" s="54" t="s">
        <v>62</v>
      </c>
      <c r="O17" s="80">
        <v>1.0</v>
      </c>
      <c r="P17" s="80" t="s">
        <v>62</v>
      </c>
      <c r="Q17" s="55">
        <f t="shared" si="2"/>
        <v>8</v>
      </c>
      <c r="R17" s="56">
        <f t="shared" si="4"/>
        <v>1</v>
      </c>
      <c r="S17" s="51"/>
    </row>
    <row r="18">
      <c r="A18" s="50" t="s">
        <v>148</v>
      </c>
      <c r="B18" s="51" t="s">
        <v>1</v>
      </c>
      <c r="C18" s="52" t="s">
        <v>150</v>
      </c>
      <c r="D18" s="51">
        <f t="shared" si="1"/>
        <v>6</v>
      </c>
      <c r="E18" s="77">
        <v>43208.0</v>
      </c>
      <c r="F18" s="80">
        <v>1.0</v>
      </c>
      <c r="G18" s="80" t="s">
        <v>62</v>
      </c>
      <c r="H18" s="54" t="s">
        <v>62</v>
      </c>
      <c r="I18" s="80">
        <v>1.0</v>
      </c>
      <c r="J18" s="80">
        <v>1.0</v>
      </c>
      <c r="K18" s="54">
        <v>1.0</v>
      </c>
      <c r="L18" s="80">
        <v>1.0</v>
      </c>
      <c r="M18" s="80">
        <v>1.0</v>
      </c>
      <c r="N18" s="54" t="s">
        <v>62</v>
      </c>
      <c r="O18" s="54" t="s">
        <v>62</v>
      </c>
      <c r="P18" s="54" t="s">
        <v>62</v>
      </c>
      <c r="Q18" s="55">
        <f t="shared" si="2"/>
        <v>6</v>
      </c>
      <c r="R18" s="56">
        <f t="shared" si="4"/>
        <v>1</v>
      </c>
      <c r="S18" s="51"/>
    </row>
    <row r="19">
      <c r="A19" s="50" t="s">
        <v>148</v>
      </c>
      <c r="B19" s="51" t="s">
        <v>1</v>
      </c>
      <c r="C19" s="52" t="s">
        <v>151</v>
      </c>
      <c r="D19" s="51">
        <f t="shared" si="1"/>
        <v>7</v>
      </c>
      <c r="E19" s="53">
        <v>43208.0</v>
      </c>
      <c r="F19" s="54">
        <v>1.0</v>
      </c>
      <c r="G19" s="54">
        <v>1.0</v>
      </c>
      <c r="H19" s="54" t="s">
        <v>62</v>
      </c>
      <c r="I19" s="54">
        <v>1.0</v>
      </c>
      <c r="J19" s="54">
        <v>1.0</v>
      </c>
      <c r="K19" s="54">
        <v>1.0</v>
      </c>
      <c r="L19" s="54">
        <v>1.0</v>
      </c>
      <c r="M19" s="54">
        <v>1.0</v>
      </c>
      <c r="N19" s="54" t="s">
        <v>62</v>
      </c>
      <c r="O19" s="54" t="s">
        <v>62</v>
      </c>
      <c r="P19" s="54" t="s">
        <v>62</v>
      </c>
      <c r="Q19" s="55">
        <f t="shared" si="2"/>
        <v>7</v>
      </c>
      <c r="R19" s="56">
        <f t="shared" si="4"/>
        <v>1</v>
      </c>
      <c r="S19" s="57"/>
    </row>
    <row r="20">
      <c r="A20" s="50" t="s">
        <v>67</v>
      </c>
      <c r="B20" s="51" t="s">
        <v>1</v>
      </c>
      <c r="C20" s="52" t="s">
        <v>152</v>
      </c>
      <c r="D20" s="51">
        <f t="shared" si="1"/>
        <v>7</v>
      </c>
      <c r="E20" s="53">
        <v>43208.0</v>
      </c>
      <c r="F20" s="54">
        <v>1.0</v>
      </c>
      <c r="G20" s="54">
        <v>1.0</v>
      </c>
      <c r="H20" s="54" t="s">
        <v>62</v>
      </c>
      <c r="I20" s="54">
        <v>1.0</v>
      </c>
      <c r="J20" s="54">
        <v>1.0</v>
      </c>
      <c r="K20" s="54">
        <v>1.0</v>
      </c>
      <c r="L20" s="54">
        <v>1.0</v>
      </c>
      <c r="M20" s="54">
        <v>1.0</v>
      </c>
      <c r="N20" s="54" t="s">
        <v>62</v>
      </c>
      <c r="O20" s="54" t="s">
        <v>62</v>
      </c>
      <c r="P20" s="54" t="s">
        <v>62</v>
      </c>
      <c r="Q20" s="55">
        <f t="shared" si="2"/>
        <v>7</v>
      </c>
      <c r="R20" s="56">
        <f t="shared" si="4"/>
        <v>1</v>
      </c>
      <c r="S20" s="83"/>
    </row>
    <row r="21">
      <c r="A21" s="50" t="s">
        <v>67</v>
      </c>
      <c r="B21" s="51" t="s">
        <v>1</v>
      </c>
      <c r="C21" s="52" t="s">
        <v>153</v>
      </c>
      <c r="D21" s="51">
        <f t="shared" si="1"/>
        <v>7</v>
      </c>
      <c r="E21" s="53">
        <v>43208.0</v>
      </c>
      <c r="F21" s="54">
        <v>1.0</v>
      </c>
      <c r="G21" s="54">
        <v>1.0</v>
      </c>
      <c r="H21" s="54" t="s">
        <v>62</v>
      </c>
      <c r="I21" s="54">
        <v>1.0</v>
      </c>
      <c r="J21" s="54">
        <v>1.0</v>
      </c>
      <c r="K21" s="54">
        <v>1.0</v>
      </c>
      <c r="L21" s="54">
        <v>1.0</v>
      </c>
      <c r="M21" s="54">
        <v>0.0</v>
      </c>
      <c r="N21" s="54" t="s">
        <v>62</v>
      </c>
      <c r="O21" s="54" t="s">
        <v>62</v>
      </c>
      <c r="P21" s="54" t="s">
        <v>62</v>
      </c>
      <c r="Q21" s="55">
        <f t="shared" si="2"/>
        <v>6</v>
      </c>
      <c r="R21" s="56">
        <f t="shared" si="4"/>
        <v>0.8571428571</v>
      </c>
      <c r="S21" s="44" t="s">
        <v>155</v>
      </c>
    </row>
    <row r="22">
      <c r="A22" s="50" t="s">
        <v>148</v>
      </c>
      <c r="B22" s="51" t="s">
        <v>1</v>
      </c>
      <c r="C22" s="52" t="s">
        <v>157</v>
      </c>
      <c r="D22" s="51">
        <f t="shared" si="1"/>
        <v>8</v>
      </c>
      <c r="E22" s="53">
        <v>43207.0</v>
      </c>
      <c r="F22" s="80">
        <v>1.0</v>
      </c>
      <c r="G22" s="80">
        <v>1.0</v>
      </c>
      <c r="H22" s="54" t="s">
        <v>62</v>
      </c>
      <c r="I22" s="54">
        <v>1.0</v>
      </c>
      <c r="J22" s="54">
        <v>1.0</v>
      </c>
      <c r="K22" s="54">
        <v>1.0</v>
      </c>
      <c r="L22" s="54">
        <v>1.0</v>
      </c>
      <c r="M22" s="54">
        <v>1.0</v>
      </c>
      <c r="N22" s="54" t="s">
        <v>62</v>
      </c>
      <c r="O22" s="54">
        <v>1.0</v>
      </c>
      <c r="P22" s="54" t="s">
        <v>62</v>
      </c>
      <c r="Q22" s="55">
        <f t="shared" si="2"/>
        <v>8</v>
      </c>
      <c r="R22" s="56">
        <f t="shared" si="4"/>
        <v>1</v>
      </c>
      <c r="S22" s="51"/>
    </row>
    <row r="23">
      <c r="A23" s="50" t="s">
        <v>67</v>
      </c>
      <c r="B23" s="51" t="s">
        <v>1</v>
      </c>
      <c r="C23" s="52" t="s">
        <v>158</v>
      </c>
      <c r="D23" s="51">
        <f t="shared" si="1"/>
        <v>4</v>
      </c>
      <c r="E23" s="53">
        <v>43208.0</v>
      </c>
      <c r="F23" s="54" t="s">
        <v>62</v>
      </c>
      <c r="G23" s="54" t="s">
        <v>62</v>
      </c>
      <c r="H23" s="54" t="s">
        <v>62</v>
      </c>
      <c r="I23" s="54" t="s">
        <v>62</v>
      </c>
      <c r="J23" s="54">
        <v>1.0</v>
      </c>
      <c r="K23" s="54">
        <v>1.0</v>
      </c>
      <c r="L23" s="54">
        <v>1.0</v>
      </c>
      <c r="M23" s="54">
        <v>1.0</v>
      </c>
      <c r="N23" s="54" t="s">
        <v>62</v>
      </c>
      <c r="O23" s="54" t="s">
        <v>62</v>
      </c>
      <c r="P23" s="54" t="s">
        <v>62</v>
      </c>
      <c r="Q23" s="55">
        <f t="shared" si="2"/>
        <v>4</v>
      </c>
      <c r="R23" s="56">
        <f t="shared" si="4"/>
        <v>1</v>
      </c>
      <c r="S23" s="83" t="s">
        <v>162</v>
      </c>
    </row>
    <row r="24">
      <c r="A24" s="50" t="s">
        <v>60</v>
      </c>
      <c r="B24" s="51" t="s">
        <v>1</v>
      </c>
      <c r="C24" s="52" t="s">
        <v>163</v>
      </c>
      <c r="D24" s="51">
        <f t="shared" si="1"/>
        <v>9</v>
      </c>
      <c r="E24" s="53">
        <v>43207.0</v>
      </c>
      <c r="F24" s="54">
        <v>1.0</v>
      </c>
      <c r="G24" s="54">
        <v>1.0</v>
      </c>
      <c r="H24" s="54" t="s">
        <v>62</v>
      </c>
      <c r="I24" s="54">
        <v>1.0</v>
      </c>
      <c r="J24" s="54">
        <v>1.0</v>
      </c>
      <c r="K24" s="54">
        <v>1.0</v>
      </c>
      <c r="L24" s="54">
        <v>1.0</v>
      </c>
      <c r="M24" s="54">
        <v>1.0</v>
      </c>
      <c r="N24" s="54" t="s">
        <v>62</v>
      </c>
      <c r="O24" s="54">
        <v>1.0</v>
      </c>
      <c r="P24" s="54">
        <v>1.0</v>
      </c>
      <c r="Q24" s="55">
        <f t="shared" si="2"/>
        <v>9</v>
      </c>
      <c r="R24" s="56">
        <f t="shared" si="4"/>
        <v>1</v>
      </c>
      <c r="S24" s="51"/>
    </row>
    <row r="25">
      <c r="A25" s="50" t="s">
        <v>148</v>
      </c>
      <c r="B25" s="51" t="s">
        <v>1</v>
      </c>
      <c r="C25" s="52" t="s">
        <v>164</v>
      </c>
      <c r="D25" s="51">
        <f t="shared" si="1"/>
        <v>8</v>
      </c>
      <c r="E25" s="53">
        <v>43207.0</v>
      </c>
      <c r="F25" s="54">
        <v>1.0</v>
      </c>
      <c r="G25" s="54">
        <v>1.0</v>
      </c>
      <c r="H25" s="54" t="s">
        <v>62</v>
      </c>
      <c r="I25" s="54">
        <v>1.0</v>
      </c>
      <c r="J25" s="54">
        <v>1.0</v>
      </c>
      <c r="K25" s="54">
        <v>1.0</v>
      </c>
      <c r="L25" s="54">
        <v>1.0</v>
      </c>
      <c r="M25" s="54">
        <v>1.0</v>
      </c>
      <c r="N25" s="54" t="s">
        <v>62</v>
      </c>
      <c r="O25" s="54">
        <v>1.0</v>
      </c>
      <c r="P25" s="54" t="s">
        <v>62</v>
      </c>
      <c r="Q25" s="55">
        <f t="shared" si="2"/>
        <v>8</v>
      </c>
      <c r="R25" s="56">
        <f t="shared" si="4"/>
        <v>1</v>
      </c>
      <c r="S25" s="51"/>
    </row>
    <row r="26">
      <c r="A26" s="50" t="s">
        <v>125</v>
      </c>
      <c r="B26" s="51" t="s">
        <v>1</v>
      </c>
      <c r="C26" s="52" t="s">
        <v>165</v>
      </c>
      <c r="D26" s="51">
        <f t="shared" si="1"/>
        <v>5</v>
      </c>
      <c r="E26" s="53">
        <v>43207.0</v>
      </c>
      <c r="F26" s="54">
        <v>0.0</v>
      </c>
      <c r="G26" s="54" t="s">
        <v>62</v>
      </c>
      <c r="H26" s="54" t="s">
        <v>62</v>
      </c>
      <c r="I26" s="54" t="s">
        <v>62</v>
      </c>
      <c r="J26" s="54">
        <v>0.0</v>
      </c>
      <c r="K26" s="54">
        <v>1.0</v>
      </c>
      <c r="L26" s="54">
        <v>1.0</v>
      </c>
      <c r="M26" s="54">
        <v>1.0</v>
      </c>
      <c r="N26" s="54" t="s">
        <v>62</v>
      </c>
      <c r="O26" s="54" t="s">
        <v>62</v>
      </c>
      <c r="P26" s="54" t="s">
        <v>62</v>
      </c>
      <c r="Q26" s="55">
        <f t="shared" si="2"/>
        <v>3</v>
      </c>
      <c r="R26" s="56">
        <f t="shared" si="4"/>
        <v>0.6</v>
      </c>
      <c r="S26" s="51" t="s">
        <v>166</v>
      </c>
    </row>
    <row r="27">
      <c r="A27" s="50" t="s">
        <v>67</v>
      </c>
      <c r="B27" s="51" t="s">
        <v>1</v>
      </c>
      <c r="C27" s="52" t="s">
        <v>168</v>
      </c>
      <c r="D27" s="51">
        <f t="shared" si="1"/>
        <v>7</v>
      </c>
      <c r="E27" s="53">
        <v>43208.0</v>
      </c>
      <c r="F27" s="54">
        <v>0.0</v>
      </c>
      <c r="G27" s="54">
        <v>1.0</v>
      </c>
      <c r="H27" s="54" t="s">
        <v>62</v>
      </c>
      <c r="I27" s="54">
        <v>1.0</v>
      </c>
      <c r="J27" s="54">
        <v>1.0</v>
      </c>
      <c r="K27" s="54">
        <v>1.0</v>
      </c>
      <c r="L27" s="54">
        <v>1.0</v>
      </c>
      <c r="M27" s="54">
        <v>1.0</v>
      </c>
      <c r="N27" s="54" t="s">
        <v>62</v>
      </c>
      <c r="O27" s="54" t="s">
        <v>62</v>
      </c>
      <c r="P27" s="54" t="s">
        <v>62</v>
      </c>
      <c r="Q27" s="55">
        <f t="shared" si="2"/>
        <v>6</v>
      </c>
      <c r="R27" s="56">
        <f t="shared" si="4"/>
        <v>0.8571428571</v>
      </c>
      <c r="S27" s="51" t="s">
        <v>170</v>
      </c>
    </row>
    <row r="28">
      <c r="A28" s="50" t="s">
        <v>67</v>
      </c>
      <c r="B28" s="51" t="s">
        <v>1</v>
      </c>
      <c r="C28" s="52" t="s">
        <v>171</v>
      </c>
      <c r="D28" s="51">
        <f t="shared" si="1"/>
        <v>7</v>
      </c>
      <c r="E28" s="53">
        <v>43208.0</v>
      </c>
      <c r="F28" s="54">
        <v>1.0</v>
      </c>
      <c r="G28" s="54">
        <v>1.0</v>
      </c>
      <c r="H28" s="54" t="s">
        <v>62</v>
      </c>
      <c r="I28" s="54">
        <v>1.0</v>
      </c>
      <c r="J28" s="54">
        <v>1.0</v>
      </c>
      <c r="K28" s="54">
        <v>1.0</v>
      </c>
      <c r="L28" s="54">
        <v>1.0</v>
      </c>
      <c r="M28" s="54">
        <v>1.0</v>
      </c>
      <c r="N28" s="54" t="s">
        <v>62</v>
      </c>
      <c r="O28" s="54" t="s">
        <v>62</v>
      </c>
      <c r="P28" s="54" t="s">
        <v>62</v>
      </c>
      <c r="Q28" s="55">
        <f t="shared" si="2"/>
        <v>7</v>
      </c>
      <c r="R28" s="56">
        <f t="shared" si="4"/>
        <v>1</v>
      </c>
      <c r="S28" s="51"/>
    </row>
    <row r="29">
      <c r="A29" s="50" t="s">
        <v>148</v>
      </c>
      <c r="B29" s="51" t="s">
        <v>1</v>
      </c>
      <c r="C29" s="52" t="s">
        <v>172</v>
      </c>
      <c r="D29" s="51">
        <f t="shared" si="1"/>
        <v>7</v>
      </c>
      <c r="E29" s="53">
        <v>43207.0</v>
      </c>
      <c r="F29" s="54">
        <v>1.0</v>
      </c>
      <c r="G29" s="54" t="s">
        <v>62</v>
      </c>
      <c r="H29" s="54" t="s">
        <v>62</v>
      </c>
      <c r="I29" s="54">
        <v>1.0</v>
      </c>
      <c r="J29" s="54">
        <v>0.0</v>
      </c>
      <c r="K29" s="54">
        <v>1.0</v>
      </c>
      <c r="L29" s="54">
        <v>0.0</v>
      </c>
      <c r="M29" s="54">
        <v>0.0</v>
      </c>
      <c r="N29" s="54" t="s">
        <v>62</v>
      </c>
      <c r="O29" s="54">
        <v>1.0</v>
      </c>
      <c r="P29" s="54" t="s">
        <v>62</v>
      </c>
      <c r="Q29" s="55">
        <f t="shared" si="2"/>
        <v>4</v>
      </c>
      <c r="R29" s="56">
        <f t="shared" si="4"/>
        <v>0.5714285714</v>
      </c>
      <c r="S29" s="51" t="s">
        <v>173</v>
      </c>
    </row>
    <row r="30">
      <c r="A30" s="50" t="s">
        <v>125</v>
      </c>
      <c r="B30" s="51" t="s">
        <v>1</v>
      </c>
      <c r="C30" s="52" t="s">
        <v>174</v>
      </c>
      <c r="D30" s="51">
        <f t="shared" si="1"/>
        <v>7</v>
      </c>
      <c r="E30" s="59">
        <v>43207.0</v>
      </c>
      <c r="F30" s="54">
        <v>1.0</v>
      </c>
      <c r="G30" s="54">
        <v>1.0</v>
      </c>
      <c r="H30" s="54" t="s">
        <v>62</v>
      </c>
      <c r="I30" s="54">
        <v>0.0</v>
      </c>
      <c r="J30" s="54">
        <v>1.0</v>
      </c>
      <c r="K30" s="54">
        <v>1.0</v>
      </c>
      <c r="L30" s="54">
        <v>1.0</v>
      </c>
      <c r="M30" s="54">
        <v>1.0</v>
      </c>
      <c r="N30" s="54" t="s">
        <v>62</v>
      </c>
      <c r="O30" s="54" t="s">
        <v>62</v>
      </c>
      <c r="P30" s="54" t="s">
        <v>62</v>
      </c>
      <c r="Q30" s="55">
        <f t="shared" si="2"/>
        <v>6</v>
      </c>
      <c r="R30" s="56">
        <f t="shared" si="4"/>
        <v>0.8571428571</v>
      </c>
      <c r="S30" s="57" t="s">
        <v>175</v>
      </c>
    </row>
    <row r="31">
      <c r="A31" s="50" t="s">
        <v>125</v>
      </c>
      <c r="B31" s="51" t="s">
        <v>1</v>
      </c>
      <c r="C31" s="52" t="s">
        <v>176</v>
      </c>
      <c r="D31" s="51">
        <f t="shared" si="1"/>
        <v>7</v>
      </c>
      <c r="E31" s="59">
        <v>43207.0</v>
      </c>
      <c r="F31" s="54">
        <v>1.0</v>
      </c>
      <c r="G31" s="54">
        <v>1.0</v>
      </c>
      <c r="H31" s="54" t="s">
        <v>62</v>
      </c>
      <c r="I31" s="54">
        <v>1.0</v>
      </c>
      <c r="J31" s="54">
        <v>1.0</v>
      </c>
      <c r="K31" s="54">
        <v>1.0</v>
      </c>
      <c r="L31" s="54">
        <v>1.0</v>
      </c>
      <c r="M31" s="54">
        <v>1.0</v>
      </c>
      <c r="N31" s="54" t="s">
        <v>62</v>
      </c>
      <c r="O31" s="54" t="s">
        <v>62</v>
      </c>
      <c r="P31" s="54" t="s">
        <v>62</v>
      </c>
      <c r="Q31" s="55">
        <f t="shared" si="2"/>
        <v>7</v>
      </c>
      <c r="R31" s="56">
        <f t="shared" si="4"/>
        <v>1</v>
      </c>
      <c r="S31" s="51"/>
    </row>
    <row r="32">
      <c r="A32" s="50" t="s">
        <v>60</v>
      </c>
      <c r="B32" s="51" t="s">
        <v>1</v>
      </c>
      <c r="C32" s="52" t="s">
        <v>178</v>
      </c>
      <c r="D32" s="51">
        <f t="shared" si="1"/>
        <v>7</v>
      </c>
      <c r="E32" s="53">
        <v>43207.0</v>
      </c>
      <c r="F32" s="54">
        <v>1.0</v>
      </c>
      <c r="G32" s="54">
        <v>1.0</v>
      </c>
      <c r="H32" s="54" t="s">
        <v>62</v>
      </c>
      <c r="I32" s="54">
        <v>1.0</v>
      </c>
      <c r="J32" s="54">
        <v>1.0</v>
      </c>
      <c r="K32" s="54">
        <v>1.0</v>
      </c>
      <c r="L32" s="54">
        <v>1.0</v>
      </c>
      <c r="M32" s="54">
        <v>1.0</v>
      </c>
      <c r="N32" s="54" t="s">
        <v>62</v>
      </c>
      <c r="O32" s="54" t="s">
        <v>62</v>
      </c>
      <c r="P32" s="54" t="s">
        <v>62</v>
      </c>
      <c r="Q32" s="55">
        <f t="shared" si="2"/>
        <v>7</v>
      </c>
      <c r="R32" s="56">
        <f t="shared" si="4"/>
        <v>1</v>
      </c>
      <c r="S32" s="51"/>
    </row>
    <row r="33">
      <c r="A33" s="50" t="s">
        <v>67</v>
      </c>
      <c r="B33" s="51" t="s">
        <v>1</v>
      </c>
      <c r="C33" s="52" t="s">
        <v>179</v>
      </c>
      <c r="D33" s="51">
        <f t="shared" si="1"/>
        <v>7</v>
      </c>
      <c r="E33" s="59">
        <v>43208.0</v>
      </c>
      <c r="F33" s="54">
        <v>1.0</v>
      </c>
      <c r="G33" s="54" t="s">
        <v>62</v>
      </c>
      <c r="H33" s="54" t="s">
        <v>62</v>
      </c>
      <c r="I33" s="54">
        <v>1.0</v>
      </c>
      <c r="J33" s="54">
        <v>1.0</v>
      </c>
      <c r="K33" s="54">
        <v>1.0</v>
      </c>
      <c r="L33" s="54">
        <v>1.0</v>
      </c>
      <c r="M33" s="54">
        <v>1.0</v>
      </c>
      <c r="N33" s="54" t="s">
        <v>62</v>
      </c>
      <c r="O33" s="54">
        <v>1.0</v>
      </c>
      <c r="P33" s="54" t="s">
        <v>62</v>
      </c>
      <c r="Q33" s="55">
        <f t="shared" si="2"/>
        <v>7</v>
      </c>
      <c r="R33" s="56">
        <f t="shared" si="4"/>
        <v>1</v>
      </c>
      <c r="S33" s="51"/>
    </row>
    <row r="34">
      <c r="A34" s="50" t="s">
        <v>67</v>
      </c>
      <c r="B34" s="51" t="s">
        <v>1</v>
      </c>
      <c r="C34" s="52" t="s">
        <v>180</v>
      </c>
      <c r="D34" s="51">
        <f t="shared" si="1"/>
        <v>8</v>
      </c>
      <c r="E34" s="59">
        <v>43208.0</v>
      </c>
      <c r="F34" s="54">
        <v>1.0</v>
      </c>
      <c r="G34" s="54">
        <v>1.0</v>
      </c>
      <c r="H34" s="54" t="s">
        <v>62</v>
      </c>
      <c r="I34" s="54">
        <v>1.0</v>
      </c>
      <c r="J34" s="54">
        <v>1.0</v>
      </c>
      <c r="K34" s="54">
        <v>1.0</v>
      </c>
      <c r="L34" s="54">
        <v>1.0</v>
      </c>
      <c r="M34" s="54">
        <v>1.0</v>
      </c>
      <c r="N34" s="54" t="s">
        <v>62</v>
      </c>
      <c r="O34" s="54">
        <v>1.0</v>
      </c>
      <c r="P34" s="54" t="s">
        <v>62</v>
      </c>
      <c r="Q34" s="55">
        <f t="shared" si="2"/>
        <v>8</v>
      </c>
      <c r="R34" s="56">
        <f t="shared" si="4"/>
        <v>1</v>
      </c>
      <c r="S34" s="51"/>
    </row>
    <row r="35">
      <c r="A35" s="50" t="s">
        <v>148</v>
      </c>
      <c r="B35" s="51" t="s">
        <v>1</v>
      </c>
      <c r="C35" s="52" t="s">
        <v>181</v>
      </c>
      <c r="D35" s="51">
        <f t="shared" si="1"/>
        <v>7</v>
      </c>
      <c r="E35" s="53">
        <v>43208.0</v>
      </c>
      <c r="F35" s="54">
        <v>1.0</v>
      </c>
      <c r="G35" s="54">
        <v>1.0</v>
      </c>
      <c r="H35" s="54" t="s">
        <v>62</v>
      </c>
      <c r="I35" s="54">
        <v>1.0</v>
      </c>
      <c r="J35" s="54">
        <v>1.0</v>
      </c>
      <c r="K35" s="54">
        <v>1.0</v>
      </c>
      <c r="L35" s="54">
        <v>1.0</v>
      </c>
      <c r="M35" s="54">
        <v>1.0</v>
      </c>
      <c r="N35" s="54" t="s">
        <v>62</v>
      </c>
      <c r="O35" s="54" t="s">
        <v>62</v>
      </c>
      <c r="P35" s="54" t="s">
        <v>62</v>
      </c>
      <c r="Q35" s="55">
        <f t="shared" si="2"/>
        <v>7</v>
      </c>
      <c r="R35" s="56">
        <f t="shared" si="4"/>
        <v>1</v>
      </c>
      <c r="S35" s="51"/>
    </row>
    <row r="36">
      <c r="A36" s="50" t="s">
        <v>125</v>
      </c>
      <c r="B36" s="51" t="s">
        <v>1</v>
      </c>
      <c r="C36" s="52" t="s">
        <v>184</v>
      </c>
      <c r="D36" s="51">
        <f t="shared" si="1"/>
        <v>7</v>
      </c>
      <c r="E36" s="53">
        <v>43207.0</v>
      </c>
      <c r="F36" s="54">
        <v>1.0</v>
      </c>
      <c r="G36" s="54">
        <v>1.0</v>
      </c>
      <c r="H36" s="54" t="s">
        <v>62</v>
      </c>
      <c r="I36" s="54">
        <v>1.0</v>
      </c>
      <c r="J36" s="54">
        <v>1.0</v>
      </c>
      <c r="K36" s="54">
        <v>1.0</v>
      </c>
      <c r="L36" s="54">
        <v>1.0</v>
      </c>
      <c r="M36" s="54">
        <v>1.0</v>
      </c>
      <c r="N36" s="54" t="s">
        <v>62</v>
      </c>
      <c r="O36" s="54" t="s">
        <v>62</v>
      </c>
      <c r="P36" s="54" t="s">
        <v>62</v>
      </c>
      <c r="Q36" s="55">
        <f t="shared" si="2"/>
        <v>7</v>
      </c>
      <c r="R36" s="56">
        <f t="shared" si="4"/>
        <v>1</v>
      </c>
      <c r="S36" s="51"/>
    </row>
    <row r="37">
      <c r="A37" s="50" t="s">
        <v>125</v>
      </c>
      <c r="B37" s="51" t="s">
        <v>1</v>
      </c>
      <c r="C37" s="52" t="s">
        <v>185</v>
      </c>
      <c r="D37" s="51">
        <f t="shared" si="1"/>
        <v>7</v>
      </c>
      <c r="E37" s="53">
        <v>43207.0</v>
      </c>
      <c r="F37" s="54">
        <v>0.0</v>
      </c>
      <c r="G37" s="54">
        <v>1.0</v>
      </c>
      <c r="H37" s="54" t="s">
        <v>62</v>
      </c>
      <c r="I37" s="54">
        <v>0.0</v>
      </c>
      <c r="J37" s="54">
        <v>1.0</v>
      </c>
      <c r="K37" s="54">
        <v>1.0</v>
      </c>
      <c r="L37" s="54">
        <v>1.0</v>
      </c>
      <c r="M37" s="54">
        <v>1.0</v>
      </c>
      <c r="N37" s="54" t="s">
        <v>62</v>
      </c>
      <c r="O37" s="54" t="s">
        <v>62</v>
      </c>
      <c r="P37" s="54" t="s">
        <v>62</v>
      </c>
      <c r="Q37" s="55">
        <f t="shared" si="2"/>
        <v>5</v>
      </c>
      <c r="R37" s="56">
        <f t="shared" si="4"/>
        <v>0.7142857143</v>
      </c>
      <c r="S37" s="51" t="s">
        <v>189</v>
      </c>
    </row>
    <row r="38">
      <c r="A38" s="50" t="s">
        <v>60</v>
      </c>
      <c r="B38" s="51" t="s">
        <v>1</v>
      </c>
      <c r="C38" s="52" t="s">
        <v>191</v>
      </c>
      <c r="D38" s="51">
        <f t="shared" si="1"/>
        <v>7</v>
      </c>
      <c r="E38" s="53">
        <v>43207.0</v>
      </c>
      <c r="F38" s="54">
        <v>1.0</v>
      </c>
      <c r="G38" s="54">
        <v>1.0</v>
      </c>
      <c r="H38" s="54" t="s">
        <v>62</v>
      </c>
      <c r="I38" s="54">
        <v>1.0</v>
      </c>
      <c r="J38" s="54">
        <v>1.0</v>
      </c>
      <c r="K38" s="54">
        <v>1.0</v>
      </c>
      <c r="L38" s="54">
        <v>1.0</v>
      </c>
      <c r="M38" s="54">
        <v>1.0</v>
      </c>
      <c r="N38" s="54" t="s">
        <v>62</v>
      </c>
      <c r="O38" s="54" t="s">
        <v>62</v>
      </c>
      <c r="P38" s="54" t="s">
        <v>62</v>
      </c>
      <c r="Q38" s="55">
        <f t="shared" si="2"/>
        <v>7</v>
      </c>
      <c r="R38" s="56">
        <f t="shared" si="4"/>
        <v>1</v>
      </c>
      <c r="S38" s="57"/>
    </row>
    <row r="39">
      <c r="A39" s="50" t="s">
        <v>148</v>
      </c>
      <c r="B39" s="51" t="s">
        <v>1</v>
      </c>
      <c r="C39" s="52" t="s">
        <v>196</v>
      </c>
      <c r="D39" s="51">
        <f t="shared" si="1"/>
        <v>7</v>
      </c>
      <c r="E39" s="53">
        <v>43208.0</v>
      </c>
      <c r="F39" s="54">
        <v>1.0</v>
      </c>
      <c r="G39" s="54">
        <v>1.0</v>
      </c>
      <c r="H39" s="54" t="s">
        <v>62</v>
      </c>
      <c r="I39" s="54">
        <v>1.0</v>
      </c>
      <c r="J39" s="54">
        <v>1.0</v>
      </c>
      <c r="K39" s="54">
        <v>1.0</v>
      </c>
      <c r="L39" s="54">
        <v>1.0</v>
      </c>
      <c r="M39" s="54">
        <v>1.0</v>
      </c>
      <c r="N39" s="54" t="s">
        <v>62</v>
      </c>
      <c r="O39" s="54" t="s">
        <v>62</v>
      </c>
      <c r="P39" s="54" t="s">
        <v>62</v>
      </c>
      <c r="Q39" s="55">
        <f t="shared" si="2"/>
        <v>7</v>
      </c>
      <c r="R39" s="56">
        <f t="shared" si="4"/>
        <v>1</v>
      </c>
      <c r="S39" s="51"/>
    </row>
    <row r="40">
      <c r="A40" s="50" t="s">
        <v>125</v>
      </c>
      <c r="B40" s="51" t="s">
        <v>1</v>
      </c>
      <c r="C40" s="52" t="s">
        <v>202</v>
      </c>
      <c r="D40" s="51">
        <f t="shared" si="1"/>
        <v>7</v>
      </c>
      <c r="E40" s="53">
        <v>43207.0</v>
      </c>
      <c r="F40" s="54">
        <v>1.0</v>
      </c>
      <c r="G40" s="54">
        <v>1.0</v>
      </c>
      <c r="H40" s="54" t="s">
        <v>62</v>
      </c>
      <c r="I40" s="54" t="s">
        <v>62</v>
      </c>
      <c r="J40" s="54">
        <v>1.0</v>
      </c>
      <c r="K40" s="54">
        <v>1.0</v>
      </c>
      <c r="L40" s="54">
        <v>1.0</v>
      </c>
      <c r="M40" s="54">
        <v>1.0</v>
      </c>
      <c r="N40" s="54" t="s">
        <v>62</v>
      </c>
      <c r="O40" s="54">
        <v>1.0</v>
      </c>
      <c r="P40" s="54" t="s">
        <v>62</v>
      </c>
      <c r="Q40" s="55">
        <f t="shared" si="2"/>
        <v>7</v>
      </c>
      <c r="R40" s="56">
        <f t="shared" si="4"/>
        <v>1</v>
      </c>
      <c r="S40" s="51"/>
    </row>
    <row r="41">
      <c r="A41" s="50" t="s">
        <v>148</v>
      </c>
      <c r="B41" s="51" t="s">
        <v>1</v>
      </c>
      <c r="C41" s="52" t="s">
        <v>206</v>
      </c>
      <c r="D41" s="51">
        <f t="shared" si="1"/>
        <v>7</v>
      </c>
      <c r="E41" s="53">
        <v>43208.0</v>
      </c>
      <c r="F41" s="54">
        <v>1.0</v>
      </c>
      <c r="G41" s="54">
        <v>1.0</v>
      </c>
      <c r="H41" s="54" t="s">
        <v>62</v>
      </c>
      <c r="I41" s="54">
        <v>1.0</v>
      </c>
      <c r="J41" s="54">
        <v>1.0</v>
      </c>
      <c r="K41" s="54">
        <v>1.0</v>
      </c>
      <c r="L41" s="54">
        <v>1.0</v>
      </c>
      <c r="M41" s="54">
        <v>1.0</v>
      </c>
      <c r="N41" s="54" t="s">
        <v>62</v>
      </c>
      <c r="O41" s="54" t="s">
        <v>62</v>
      </c>
      <c r="P41" s="54" t="s">
        <v>62</v>
      </c>
      <c r="Q41" s="55">
        <f t="shared" si="2"/>
        <v>7</v>
      </c>
      <c r="R41" s="56">
        <f t="shared" si="4"/>
        <v>1</v>
      </c>
      <c r="S41" s="51"/>
    </row>
    <row r="42">
      <c r="A42" s="50" t="s">
        <v>148</v>
      </c>
      <c r="B42" s="51" t="s">
        <v>1</v>
      </c>
      <c r="C42" s="52" t="s">
        <v>208</v>
      </c>
      <c r="D42" s="51">
        <f t="shared" si="1"/>
        <v>9</v>
      </c>
      <c r="E42" s="53">
        <v>43207.0</v>
      </c>
      <c r="F42" s="54">
        <v>1.0</v>
      </c>
      <c r="G42" s="54">
        <v>1.0</v>
      </c>
      <c r="H42" s="54" t="s">
        <v>62</v>
      </c>
      <c r="I42" s="54">
        <v>1.0</v>
      </c>
      <c r="J42" s="54">
        <v>1.0</v>
      </c>
      <c r="K42" s="54">
        <v>1.0</v>
      </c>
      <c r="L42" s="54">
        <v>1.0</v>
      </c>
      <c r="M42" s="54">
        <v>1.0</v>
      </c>
      <c r="N42" s="54" t="s">
        <v>62</v>
      </c>
      <c r="O42" s="54">
        <v>1.0</v>
      </c>
      <c r="P42" s="54">
        <v>1.0</v>
      </c>
      <c r="Q42" s="55">
        <f t="shared" si="2"/>
        <v>9</v>
      </c>
      <c r="R42" s="56">
        <f t="shared" si="4"/>
        <v>1</v>
      </c>
      <c r="S42" s="51"/>
    </row>
    <row r="43">
      <c r="A43" s="50" t="s">
        <v>60</v>
      </c>
      <c r="B43" s="51" t="s">
        <v>1</v>
      </c>
      <c r="C43" s="52" t="s">
        <v>214</v>
      </c>
      <c r="D43" s="51">
        <f t="shared" si="1"/>
        <v>8</v>
      </c>
      <c r="E43" s="53">
        <v>43207.0</v>
      </c>
      <c r="F43" s="54">
        <v>1.0</v>
      </c>
      <c r="G43" s="54">
        <v>1.0</v>
      </c>
      <c r="H43" s="54" t="s">
        <v>62</v>
      </c>
      <c r="I43" s="54">
        <v>1.0</v>
      </c>
      <c r="J43" s="54">
        <v>1.0</v>
      </c>
      <c r="K43" s="54">
        <v>1.0</v>
      </c>
      <c r="L43" s="54">
        <v>1.0</v>
      </c>
      <c r="M43" s="54">
        <v>1.0</v>
      </c>
      <c r="N43" s="54" t="s">
        <v>62</v>
      </c>
      <c r="O43" s="54">
        <v>1.0</v>
      </c>
      <c r="P43" s="54" t="s">
        <v>62</v>
      </c>
      <c r="Q43" s="55">
        <f t="shared" si="2"/>
        <v>8</v>
      </c>
      <c r="R43" s="56">
        <f t="shared" si="4"/>
        <v>1</v>
      </c>
      <c r="S43" s="51"/>
    </row>
    <row r="44">
      <c r="A44" s="50" t="s">
        <v>60</v>
      </c>
      <c r="B44" s="51" t="s">
        <v>1</v>
      </c>
      <c r="C44" s="52" t="s">
        <v>224</v>
      </c>
      <c r="D44" s="51">
        <f t="shared" si="1"/>
        <v>7</v>
      </c>
      <c r="E44" s="53">
        <v>43207.0</v>
      </c>
      <c r="F44" s="54">
        <v>1.0</v>
      </c>
      <c r="G44" s="54">
        <v>1.0</v>
      </c>
      <c r="H44" s="54" t="s">
        <v>62</v>
      </c>
      <c r="I44" s="54">
        <v>1.0</v>
      </c>
      <c r="J44" s="54">
        <v>1.0</v>
      </c>
      <c r="K44" s="54">
        <v>1.0</v>
      </c>
      <c r="L44" s="54">
        <v>1.0</v>
      </c>
      <c r="M44" s="54">
        <v>1.0</v>
      </c>
      <c r="N44" s="54" t="s">
        <v>62</v>
      </c>
      <c r="O44" s="54" t="s">
        <v>62</v>
      </c>
      <c r="P44" s="54" t="s">
        <v>62</v>
      </c>
      <c r="Q44" s="55">
        <f t="shared" si="2"/>
        <v>7</v>
      </c>
      <c r="R44" s="56">
        <f t="shared" si="4"/>
        <v>1</v>
      </c>
      <c r="S44" s="57"/>
    </row>
    <row r="45">
      <c r="A45" s="50" t="s">
        <v>67</v>
      </c>
      <c r="B45" s="51" t="s">
        <v>1</v>
      </c>
      <c r="C45" s="52" t="s">
        <v>226</v>
      </c>
      <c r="D45" s="51">
        <f t="shared" si="1"/>
        <v>7</v>
      </c>
      <c r="E45" s="53">
        <v>43208.0</v>
      </c>
      <c r="F45" s="54">
        <v>1.0</v>
      </c>
      <c r="G45" s="54">
        <v>1.0</v>
      </c>
      <c r="H45" s="54" t="s">
        <v>62</v>
      </c>
      <c r="I45" s="54">
        <v>1.0</v>
      </c>
      <c r="J45" s="54">
        <v>1.0</v>
      </c>
      <c r="K45" s="54">
        <v>1.0</v>
      </c>
      <c r="L45" s="54">
        <v>1.0</v>
      </c>
      <c r="M45" s="54">
        <v>1.0</v>
      </c>
      <c r="N45" s="54" t="s">
        <v>62</v>
      </c>
      <c r="O45" s="54" t="s">
        <v>62</v>
      </c>
      <c r="P45" s="54" t="s">
        <v>62</v>
      </c>
      <c r="Q45" s="55">
        <f t="shared" si="2"/>
        <v>7</v>
      </c>
      <c r="R45" s="56">
        <f t="shared" si="4"/>
        <v>1</v>
      </c>
      <c r="S45" s="51"/>
    </row>
    <row r="46">
      <c r="A46" s="50" t="s">
        <v>67</v>
      </c>
      <c r="B46" s="51" t="s">
        <v>1</v>
      </c>
      <c r="C46" s="52" t="s">
        <v>228</v>
      </c>
      <c r="D46" s="51">
        <f t="shared" si="1"/>
        <v>6</v>
      </c>
      <c r="E46" s="53">
        <v>43208.0</v>
      </c>
      <c r="F46" s="54">
        <v>1.0</v>
      </c>
      <c r="G46" s="54" t="s">
        <v>62</v>
      </c>
      <c r="H46" s="54" t="s">
        <v>62</v>
      </c>
      <c r="I46" s="54">
        <v>1.0</v>
      </c>
      <c r="J46" s="54">
        <v>1.0</v>
      </c>
      <c r="K46" s="54">
        <v>1.0</v>
      </c>
      <c r="L46" s="54">
        <v>1.0</v>
      </c>
      <c r="M46" s="54">
        <v>1.0</v>
      </c>
      <c r="N46" s="54" t="s">
        <v>62</v>
      </c>
      <c r="O46" s="54" t="s">
        <v>62</v>
      </c>
      <c r="P46" s="54" t="s">
        <v>62</v>
      </c>
      <c r="Q46" s="55">
        <f t="shared" si="2"/>
        <v>6</v>
      </c>
      <c r="R46" s="56">
        <f t="shared" si="4"/>
        <v>1</v>
      </c>
      <c r="S46" s="51"/>
    </row>
    <row r="47">
      <c r="A47" s="50" t="s">
        <v>125</v>
      </c>
      <c r="B47" s="51" t="s">
        <v>1</v>
      </c>
      <c r="C47" s="52" t="s">
        <v>230</v>
      </c>
      <c r="D47" s="51">
        <f t="shared" si="1"/>
        <v>8</v>
      </c>
      <c r="E47" s="53">
        <v>43207.0</v>
      </c>
      <c r="F47" s="54">
        <v>1.0</v>
      </c>
      <c r="G47" s="54">
        <v>0.0</v>
      </c>
      <c r="H47" s="54" t="s">
        <v>62</v>
      </c>
      <c r="I47" s="54">
        <v>1.0</v>
      </c>
      <c r="J47" s="54">
        <v>1.0</v>
      </c>
      <c r="K47" s="54">
        <v>1.0</v>
      </c>
      <c r="L47" s="54">
        <v>1.0</v>
      </c>
      <c r="M47" s="54">
        <v>1.0</v>
      </c>
      <c r="N47" s="54" t="s">
        <v>62</v>
      </c>
      <c r="O47" s="54">
        <v>1.0</v>
      </c>
      <c r="P47" s="54" t="s">
        <v>62</v>
      </c>
      <c r="Q47" s="55">
        <f t="shared" si="2"/>
        <v>7</v>
      </c>
      <c r="R47" s="56">
        <f t="shared" si="4"/>
        <v>0.875</v>
      </c>
      <c r="S47" s="51" t="s">
        <v>231</v>
      </c>
    </row>
    <row r="48">
      <c r="A48" s="50" t="s">
        <v>60</v>
      </c>
      <c r="B48" s="51" t="s">
        <v>1</v>
      </c>
      <c r="C48" s="52" t="s">
        <v>232</v>
      </c>
      <c r="D48" s="51">
        <f t="shared" si="1"/>
        <v>7</v>
      </c>
      <c r="E48" s="53">
        <v>43207.0</v>
      </c>
      <c r="F48" s="54">
        <v>1.0</v>
      </c>
      <c r="G48" s="54">
        <v>1.0</v>
      </c>
      <c r="H48" s="54" t="s">
        <v>62</v>
      </c>
      <c r="I48" s="54">
        <v>1.0</v>
      </c>
      <c r="J48" s="54">
        <v>1.0</v>
      </c>
      <c r="K48" s="54">
        <v>1.0</v>
      </c>
      <c r="L48" s="54">
        <v>1.0</v>
      </c>
      <c r="M48" s="54">
        <v>1.0</v>
      </c>
      <c r="N48" s="54" t="s">
        <v>62</v>
      </c>
      <c r="O48" s="54" t="s">
        <v>62</v>
      </c>
      <c r="P48" s="54" t="s">
        <v>62</v>
      </c>
      <c r="Q48" s="55">
        <f t="shared" si="2"/>
        <v>7</v>
      </c>
      <c r="R48" s="56">
        <f t="shared" si="4"/>
        <v>1</v>
      </c>
      <c r="S48" s="57"/>
    </row>
    <row r="49">
      <c r="A49" s="50" t="s">
        <v>148</v>
      </c>
      <c r="B49" s="51" t="s">
        <v>1</v>
      </c>
      <c r="C49" s="52" t="s">
        <v>235</v>
      </c>
      <c r="D49" s="51">
        <f t="shared" si="1"/>
        <v>7</v>
      </c>
      <c r="E49" s="53">
        <v>43207.0</v>
      </c>
      <c r="F49" s="80">
        <v>1.0</v>
      </c>
      <c r="G49" s="80">
        <v>1.0</v>
      </c>
      <c r="H49" s="54" t="s">
        <v>62</v>
      </c>
      <c r="I49" s="54">
        <v>1.0</v>
      </c>
      <c r="J49" s="80">
        <v>1.0</v>
      </c>
      <c r="K49" s="54">
        <v>0.0</v>
      </c>
      <c r="L49" s="80">
        <v>1.0</v>
      </c>
      <c r="M49" s="80">
        <v>1.0</v>
      </c>
      <c r="N49" s="54" t="s">
        <v>62</v>
      </c>
      <c r="O49" s="54" t="s">
        <v>62</v>
      </c>
      <c r="P49" s="80" t="s">
        <v>62</v>
      </c>
      <c r="Q49" s="55">
        <f t="shared" si="2"/>
        <v>6</v>
      </c>
      <c r="R49" s="56">
        <f t="shared" si="4"/>
        <v>0.8571428571</v>
      </c>
      <c r="S49" s="51"/>
    </row>
    <row r="50">
      <c r="A50" s="50" t="s">
        <v>60</v>
      </c>
      <c r="B50" s="51" t="s">
        <v>1</v>
      </c>
      <c r="C50" s="52" t="s">
        <v>236</v>
      </c>
      <c r="D50" s="51">
        <f t="shared" si="1"/>
        <v>8</v>
      </c>
      <c r="E50" s="53">
        <v>43207.0</v>
      </c>
      <c r="F50" s="54">
        <v>1.0</v>
      </c>
      <c r="G50" s="54">
        <v>1.0</v>
      </c>
      <c r="H50" s="54" t="s">
        <v>62</v>
      </c>
      <c r="I50" s="54">
        <v>1.0</v>
      </c>
      <c r="J50" s="54">
        <v>1.0</v>
      </c>
      <c r="K50" s="54">
        <v>1.0</v>
      </c>
      <c r="L50" s="54">
        <v>1.0</v>
      </c>
      <c r="M50" s="54">
        <v>1.0</v>
      </c>
      <c r="N50" s="54" t="s">
        <v>62</v>
      </c>
      <c r="O50" s="54">
        <v>1.0</v>
      </c>
      <c r="P50" s="54" t="s">
        <v>62</v>
      </c>
      <c r="Q50" s="55">
        <f t="shared" si="2"/>
        <v>8</v>
      </c>
      <c r="R50" s="56">
        <f t="shared" si="4"/>
        <v>1</v>
      </c>
      <c r="S50" s="51"/>
    </row>
    <row r="51">
      <c r="A51" s="50" t="s">
        <v>125</v>
      </c>
      <c r="B51" s="51" t="s">
        <v>1</v>
      </c>
      <c r="C51" s="52" t="s">
        <v>239</v>
      </c>
      <c r="D51" s="51">
        <f t="shared" si="1"/>
        <v>8</v>
      </c>
      <c r="E51" s="53">
        <v>43207.0</v>
      </c>
      <c r="F51" s="54">
        <v>1.0</v>
      </c>
      <c r="G51" s="54">
        <v>1.0</v>
      </c>
      <c r="H51" s="54" t="s">
        <v>62</v>
      </c>
      <c r="I51" s="54">
        <v>1.0</v>
      </c>
      <c r="J51" s="54">
        <v>1.0</v>
      </c>
      <c r="K51" s="54">
        <v>1.0</v>
      </c>
      <c r="L51" s="54">
        <v>1.0</v>
      </c>
      <c r="M51" s="54">
        <v>1.0</v>
      </c>
      <c r="N51" s="54" t="s">
        <v>62</v>
      </c>
      <c r="O51" s="54">
        <v>1.0</v>
      </c>
      <c r="P51" s="54" t="s">
        <v>62</v>
      </c>
      <c r="Q51" s="55">
        <f t="shared" si="2"/>
        <v>8</v>
      </c>
      <c r="R51" s="56">
        <f t="shared" si="4"/>
        <v>1</v>
      </c>
      <c r="S51" s="51"/>
    </row>
    <row r="52">
      <c r="A52" s="50" t="s">
        <v>60</v>
      </c>
      <c r="B52" s="51" t="s">
        <v>1</v>
      </c>
      <c r="C52" s="52" t="s">
        <v>241</v>
      </c>
      <c r="D52" s="51">
        <f t="shared" si="1"/>
        <v>7</v>
      </c>
      <c r="E52" s="53">
        <v>43207.0</v>
      </c>
      <c r="F52" s="54">
        <v>1.0</v>
      </c>
      <c r="G52" s="54">
        <v>1.0</v>
      </c>
      <c r="H52" s="54" t="s">
        <v>62</v>
      </c>
      <c r="I52" s="54">
        <v>1.0</v>
      </c>
      <c r="J52" s="54">
        <v>1.0</v>
      </c>
      <c r="K52" s="54">
        <v>1.0</v>
      </c>
      <c r="L52" s="54">
        <v>1.0</v>
      </c>
      <c r="M52" s="54">
        <v>1.0</v>
      </c>
      <c r="N52" s="54" t="s">
        <v>62</v>
      </c>
      <c r="O52" s="54" t="s">
        <v>62</v>
      </c>
      <c r="P52" s="54" t="s">
        <v>62</v>
      </c>
      <c r="Q52" s="55">
        <f t="shared" si="2"/>
        <v>7</v>
      </c>
      <c r="R52" s="56">
        <f t="shared" si="4"/>
        <v>1</v>
      </c>
      <c r="S52" s="57"/>
    </row>
    <row r="53">
      <c r="A53" s="50" t="s">
        <v>67</v>
      </c>
      <c r="B53" s="51" t="s">
        <v>1</v>
      </c>
      <c r="C53" s="52" t="s">
        <v>242</v>
      </c>
      <c r="D53" s="51">
        <f t="shared" si="1"/>
        <v>7</v>
      </c>
      <c r="E53" s="53">
        <v>43208.0</v>
      </c>
      <c r="F53" s="54">
        <v>1.0</v>
      </c>
      <c r="G53" s="54">
        <v>1.0</v>
      </c>
      <c r="H53" s="54" t="s">
        <v>62</v>
      </c>
      <c r="I53" s="54">
        <v>0.0</v>
      </c>
      <c r="J53" s="54">
        <v>1.0</v>
      </c>
      <c r="K53" s="54">
        <v>1.0</v>
      </c>
      <c r="L53" s="54">
        <v>1.0</v>
      </c>
      <c r="M53" s="54">
        <v>1.0</v>
      </c>
      <c r="N53" s="54" t="s">
        <v>62</v>
      </c>
      <c r="O53" s="54" t="s">
        <v>62</v>
      </c>
      <c r="P53" s="54" t="s">
        <v>62</v>
      </c>
      <c r="Q53" s="55">
        <f t="shared" si="2"/>
        <v>6</v>
      </c>
      <c r="R53" s="56">
        <f t="shared" si="4"/>
        <v>0.8571428571</v>
      </c>
      <c r="S53" s="51" t="s">
        <v>244</v>
      </c>
    </row>
    <row r="54">
      <c r="A54" s="50" t="s">
        <v>125</v>
      </c>
      <c r="B54" s="51" t="s">
        <v>1</v>
      </c>
      <c r="C54" s="52" t="s">
        <v>245</v>
      </c>
      <c r="D54" s="51">
        <f t="shared" si="1"/>
        <v>6</v>
      </c>
      <c r="E54" s="53">
        <v>43207.0</v>
      </c>
      <c r="F54" s="54">
        <v>1.0</v>
      </c>
      <c r="G54" s="54">
        <v>1.0</v>
      </c>
      <c r="H54" s="54" t="s">
        <v>62</v>
      </c>
      <c r="I54" s="54" t="s">
        <v>62</v>
      </c>
      <c r="J54" s="54">
        <v>1.0</v>
      </c>
      <c r="K54" s="54">
        <v>1.0</v>
      </c>
      <c r="L54" s="54">
        <v>1.0</v>
      </c>
      <c r="M54" s="54">
        <v>1.0</v>
      </c>
      <c r="N54" s="54" t="s">
        <v>62</v>
      </c>
      <c r="O54" s="54" t="s">
        <v>62</v>
      </c>
      <c r="P54" s="54" t="s">
        <v>62</v>
      </c>
      <c r="Q54" s="55">
        <f t="shared" si="2"/>
        <v>6</v>
      </c>
      <c r="R54" s="56">
        <f t="shared" si="4"/>
        <v>1</v>
      </c>
      <c r="S54" s="51"/>
    </row>
    <row r="55">
      <c r="A55" s="50" t="s">
        <v>148</v>
      </c>
      <c r="B55" s="51" t="s">
        <v>1</v>
      </c>
      <c r="C55" s="52" t="s">
        <v>248</v>
      </c>
      <c r="D55" s="51">
        <f t="shared" si="1"/>
        <v>7</v>
      </c>
      <c r="E55" s="53">
        <v>43207.0</v>
      </c>
      <c r="F55" s="54">
        <v>1.0</v>
      </c>
      <c r="G55" s="54">
        <v>1.0</v>
      </c>
      <c r="H55" s="54" t="s">
        <v>62</v>
      </c>
      <c r="I55" s="54">
        <v>1.0</v>
      </c>
      <c r="J55" s="54">
        <v>0.0</v>
      </c>
      <c r="K55" s="54">
        <v>0.0</v>
      </c>
      <c r="L55" s="54">
        <v>1.0</v>
      </c>
      <c r="M55" s="54" t="s">
        <v>62</v>
      </c>
      <c r="N55" s="54" t="s">
        <v>62</v>
      </c>
      <c r="O55" s="54">
        <v>1.0</v>
      </c>
      <c r="P55" s="54" t="s">
        <v>62</v>
      </c>
      <c r="Q55" s="55">
        <f t="shared" si="2"/>
        <v>5</v>
      </c>
      <c r="R55" s="56">
        <f t="shared" si="4"/>
        <v>0.7142857143</v>
      </c>
      <c r="S55" s="51" t="s">
        <v>249</v>
      </c>
    </row>
    <row r="56">
      <c r="A56" s="50" t="s">
        <v>60</v>
      </c>
      <c r="B56" s="51" t="s">
        <v>1</v>
      </c>
      <c r="C56" s="52" t="s">
        <v>250</v>
      </c>
      <c r="D56" s="51">
        <f t="shared" si="1"/>
        <v>6</v>
      </c>
      <c r="E56" s="53">
        <v>43200.0</v>
      </c>
      <c r="F56" s="54">
        <v>1.0</v>
      </c>
      <c r="G56" s="54" t="s">
        <v>62</v>
      </c>
      <c r="H56" s="54" t="s">
        <v>62</v>
      </c>
      <c r="I56" s="54" t="s">
        <v>62</v>
      </c>
      <c r="J56" s="54">
        <v>1.0</v>
      </c>
      <c r="K56" s="54">
        <v>1.0</v>
      </c>
      <c r="L56" s="54">
        <v>1.0</v>
      </c>
      <c r="M56" s="54">
        <v>1.0</v>
      </c>
      <c r="N56" s="54" t="s">
        <v>62</v>
      </c>
      <c r="O56" s="54">
        <v>1.0</v>
      </c>
      <c r="P56" s="54" t="s">
        <v>62</v>
      </c>
      <c r="Q56" s="55">
        <f t="shared" si="2"/>
        <v>6</v>
      </c>
      <c r="R56" s="56">
        <f t="shared" si="4"/>
        <v>1</v>
      </c>
      <c r="S56" s="51"/>
    </row>
    <row r="57">
      <c r="A57" s="50" t="s">
        <v>60</v>
      </c>
      <c r="B57" s="51" t="s">
        <v>1</v>
      </c>
      <c r="C57" s="52" t="s">
        <v>253</v>
      </c>
      <c r="D57" s="51">
        <f t="shared" si="1"/>
        <v>7</v>
      </c>
      <c r="E57" s="53">
        <v>43207.0</v>
      </c>
      <c r="F57" s="54">
        <v>1.0</v>
      </c>
      <c r="G57" s="54">
        <v>1.0</v>
      </c>
      <c r="H57" s="54" t="s">
        <v>62</v>
      </c>
      <c r="I57" s="54">
        <v>1.0</v>
      </c>
      <c r="J57" s="54">
        <v>1.0</v>
      </c>
      <c r="K57" s="54">
        <v>1.0</v>
      </c>
      <c r="L57" s="54">
        <v>1.0</v>
      </c>
      <c r="M57" s="54">
        <v>1.0</v>
      </c>
      <c r="N57" s="54" t="s">
        <v>62</v>
      </c>
      <c r="O57" s="54" t="s">
        <v>62</v>
      </c>
      <c r="P57" s="54" t="s">
        <v>62</v>
      </c>
      <c r="Q57" s="55">
        <f t="shared" si="2"/>
        <v>7</v>
      </c>
      <c r="R57" s="56">
        <f t="shared" si="4"/>
        <v>1</v>
      </c>
      <c r="S57" s="51"/>
    </row>
    <row r="58">
      <c r="A58" s="50" t="s">
        <v>148</v>
      </c>
      <c r="B58" s="51" t="s">
        <v>1</v>
      </c>
      <c r="C58" s="52" t="s">
        <v>255</v>
      </c>
      <c r="D58" s="51">
        <f t="shared" si="1"/>
        <v>9</v>
      </c>
      <c r="E58" s="53">
        <v>43207.0</v>
      </c>
      <c r="F58" s="54">
        <v>1.0</v>
      </c>
      <c r="G58" s="54">
        <v>1.0</v>
      </c>
      <c r="H58" s="54" t="s">
        <v>62</v>
      </c>
      <c r="I58" s="54">
        <v>0.0</v>
      </c>
      <c r="J58" s="54">
        <v>1.0</v>
      </c>
      <c r="K58" s="54">
        <v>1.0</v>
      </c>
      <c r="L58" s="54">
        <v>1.0</v>
      </c>
      <c r="M58" s="54">
        <v>1.0</v>
      </c>
      <c r="N58" s="54" t="s">
        <v>62</v>
      </c>
      <c r="O58" s="54">
        <v>1.0</v>
      </c>
      <c r="P58" s="54">
        <v>0.0</v>
      </c>
      <c r="Q58" s="55">
        <f t="shared" si="2"/>
        <v>7</v>
      </c>
      <c r="R58" s="56">
        <f t="shared" si="4"/>
        <v>0.7777777778</v>
      </c>
      <c r="S58" s="51" t="s">
        <v>256</v>
      </c>
    </row>
    <row r="59">
      <c r="A59" s="50" t="s">
        <v>60</v>
      </c>
      <c r="B59" s="51" t="s">
        <v>1</v>
      </c>
      <c r="C59" s="52" t="s">
        <v>257</v>
      </c>
      <c r="D59" s="51">
        <f t="shared" si="1"/>
        <v>6</v>
      </c>
      <c r="E59" s="53">
        <v>43207.0</v>
      </c>
      <c r="F59" s="54">
        <v>1.0</v>
      </c>
      <c r="G59" s="54">
        <v>1.0</v>
      </c>
      <c r="H59" s="54" t="s">
        <v>62</v>
      </c>
      <c r="I59" s="54">
        <v>1.0</v>
      </c>
      <c r="J59" s="54">
        <v>1.0</v>
      </c>
      <c r="K59" s="54" t="s">
        <v>62</v>
      </c>
      <c r="L59" s="54">
        <v>0.0</v>
      </c>
      <c r="M59" s="54">
        <v>0.0</v>
      </c>
      <c r="N59" s="54" t="s">
        <v>62</v>
      </c>
      <c r="O59" s="54" t="s">
        <v>62</v>
      </c>
      <c r="P59" s="54" t="s">
        <v>62</v>
      </c>
      <c r="Q59" s="55">
        <f t="shared" si="2"/>
        <v>4</v>
      </c>
      <c r="R59" s="56">
        <f t="shared" si="4"/>
        <v>0.6666666667</v>
      </c>
      <c r="S59" s="51" t="s">
        <v>73</v>
      </c>
    </row>
    <row r="60">
      <c r="A60" s="50" t="s">
        <v>60</v>
      </c>
      <c r="B60" s="51" t="s">
        <v>1</v>
      </c>
      <c r="C60" s="52" t="s">
        <v>260</v>
      </c>
      <c r="D60" s="51">
        <f t="shared" si="1"/>
        <v>6</v>
      </c>
      <c r="E60" s="53">
        <v>43207.0</v>
      </c>
      <c r="F60" s="54">
        <v>1.0</v>
      </c>
      <c r="G60" s="54">
        <v>1.0</v>
      </c>
      <c r="H60" s="54" t="s">
        <v>62</v>
      </c>
      <c r="I60" s="54" t="s">
        <v>62</v>
      </c>
      <c r="J60" s="54">
        <v>1.0</v>
      </c>
      <c r="K60" s="54">
        <v>1.0</v>
      </c>
      <c r="L60" s="54">
        <v>1.0</v>
      </c>
      <c r="M60" s="54">
        <v>1.0</v>
      </c>
      <c r="N60" s="54" t="s">
        <v>62</v>
      </c>
      <c r="O60" s="54" t="s">
        <v>62</v>
      </c>
      <c r="P60" s="54" t="s">
        <v>62</v>
      </c>
      <c r="Q60" s="55">
        <f t="shared" si="2"/>
        <v>6</v>
      </c>
      <c r="R60" s="56">
        <f t="shared" si="4"/>
        <v>1</v>
      </c>
      <c r="S60" s="51"/>
    </row>
    <row r="61">
      <c r="A61" s="50" t="s">
        <v>148</v>
      </c>
      <c r="B61" s="51" t="s">
        <v>1</v>
      </c>
      <c r="C61" s="52" t="s">
        <v>261</v>
      </c>
      <c r="D61" s="51">
        <f t="shared" si="1"/>
        <v>7</v>
      </c>
      <c r="E61" s="53">
        <v>43208.0</v>
      </c>
      <c r="F61" s="54">
        <v>1.0</v>
      </c>
      <c r="G61" s="54">
        <v>0.0</v>
      </c>
      <c r="H61" s="54" t="s">
        <v>62</v>
      </c>
      <c r="I61" s="54">
        <v>1.0</v>
      </c>
      <c r="J61" s="54">
        <v>1.0</v>
      </c>
      <c r="K61" s="54">
        <v>0.0</v>
      </c>
      <c r="L61" s="54">
        <v>1.0</v>
      </c>
      <c r="M61" s="54">
        <v>1.0</v>
      </c>
      <c r="N61" s="54" t="s">
        <v>62</v>
      </c>
      <c r="O61" s="54" t="s">
        <v>62</v>
      </c>
      <c r="P61" s="54" t="s">
        <v>62</v>
      </c>
      <c r="Q61" s="55">
        <f t="shared" si="2"/>
        <v>5</v>
      </c>
      <c r="R61" s="56">
        <f t="shared" si="4"/>
        <v>0.7142857143</v>
      </c>
      <c r="S61" s="51" t="s">
        <v>263</v>
      </c>
    </row>
    <row r="62">
      <c r="A62" s="50" t="s">
        <v>67</v>
      </c>
      <c r="B62" s="51" t="s">
        <v>1</v>
      </c>
      <c r="C62" s="52" t="s">
        <v>264</v>
      </c>
      <c r="D62" s="51">
        <f t="shared" si="1"/>
        <v>7</v>
      </c>
      <c r="E62" s="53">
        <v>43208.0</v>
      </c>
      <c r="F62" s="54">
        <v>1.0</v>
      </c>
      <c r="G62" s="54">
        <v>1.0</v>
      </c>
      <c r="H62" s="54" t="s">
        <v>62</v>
      </c>
      <c r="I62" s="54">
        <v>1.0</v>
      </c>
      <c r="J62" s="54">
        <v>1.0</v>
      </c>
      <c r="K62" s="54">
        <v>0.0</v>
      </c>
      <c r="L62" s="54">
        <v>1.0</v>
      </c>
      <c r="M62" s="54">
        <v>1.0</v>
      </c>
      <c r="N62" s="54" t="s">
        <v>62</v>
      </c>
      <c r="O62" s="54" t="s">
        <v>62</v>
      </c>
      <c r="P62" s="54" t="s">
        <v>62</v>
      </c>
      <c r="Q62" s="55">
        <f t="shared" si="2"/>
        <v>6</v>
      </c>
      <c r="R62" s="56">
        <f t="shared" si="4"/>
        <v>0.8571428571</v>
      </c>
      <c r="S62" s="100" t="s">
        <v>265</v>
      </c>
    </row>
    <row r="63">
      <c r="A63" s="50" t="s">
        <v>148</v>
      </c>
      <c r="B63" s="51" t="s">
        <v>1</v>
      </c>
      <c r="C63" s="52" t="s">
        <v>266</v>
      </c>
      <c r="D63" s="51">
        <f t="shared" si="1"/>
        <v>8</v>
      </c>
      <c r="E63" s="53">
        <v>43207.0</v>
      </c>
      <c r="F63" s="54">
        <v>1.0</v>
      </c>
      <c r="G63" s="54">
        <v>1.0</v>
      </c>
      <c r="H63" s="54" t="s">
        <v>62</v>
      </c>
      <c r="I63" s="54">
        <v>1.0</v>
      </c>
      <c r="J63" s="54">
        <v>1.0</v>
      </c>
      <c r="K63" s="54">
        <v>1.0</v>
      </c>
      <c r="L63" s="54">
        <v>1.0</v>
      </c>
      <c r="M63" s="54">
        <v>1.0</v>
      </c>
      <c r="N63" s="54" t="s">
        <v>62</v>
      </c>
      <c r="O63" s="54">
        <v>1.0</v>
      </c>
      <c r="P63" s="54" t="s">
        <v>62</v>
      </c>
      <c r="Q63" s="55">
        <f t="shared" si="2"/>
        <v>8</v>
      </c>
      <c r="R63" s="56">
        <f t="shared" si="4"/>
        <v>1</v>
      </c>
      <c r="S63" s="51"/>
    </row>
    <row r="64">
      <c r="A64" s="50" t="s">
        <v>60</v>
      </c>
      <c r="B64" s="51" t="s">
        <v>1</v>
      </c>
      <c r="C64" s="52" t="s">
        <v>268</v>
      </c>
      <c r="D64" s="51">
        <f t="shared" si="1"/>
        <v>8</v>
      </c>
      <c r="E64" s="53">
        <v>43207.0</v>
      </c>
      <c r="F64" s="54">
        <v>1.0</v>
      </c>
      <c r="G64" s="54">
        <v>1.0</v>
      </c>
      <c r="H64" s="54" t="s">
        <v>62</v>
      </c>
      <c r="I64" s="54">
        <v>1.0</v>
      </c>
      <c r="J64" s="54">
        <v>1.0</v>
      </c>
      <c r="K64" s="54">
        <v>1.0</v>
      </c>
      <c r="L64" s="54">
        <v>1.0</v>
      </c>
      <c r="M64" s="54">
        <v>1.0</v>
      </c>
      <c r="N64" s="54" t="s">
        <v>62</v>
      </c>
      <c r="O64" s="54">
        <v>1.0</v>
      </c>
      <c r="P64" s="54" t="s">
        <v>62</v>
      </c>
      <c r="Q64" s="55">
        <f t="shared" si="2"/>
        <v>8</v>
      </c>
      <c r="R64" s="56">
        <f t="shared" si="4"/>
        <v>1</v>
      </c>
      <c r="S64" s="57"/>
    </row>
    <row r="65">
      <c r="A65" s="50" t="s">
        <v>125</v>
      </c>
      <c r="B65" s="51" t="s">
        <v>1</v>
      </c>
      <c r="C65" s="52" t="s">
        <v>270</v>
      </c>
      <c r="D65" s="51">
        <f t="shared" si="1"/>
        <v>8</v>
      </c>
      <c r="E65" s="53">
        <v>43207.0</v>
      </c>
      <c r="F65" s="54">
        <v>0.0</v>
      </c>
      <c r="G65" s="54">
        <v>1.0</v>
      </c>
      <c r="H65" s="54" t="s">
        <v>62</v>
      </c>
      <c r="I65" s="54">
        <v>1.0</v>
      </c>
      <c r="J65" s="54">
        <v>1.0</v>
      </c>
      <c r="K65" s="54">
        <v>1.0</v>
      </c>
      <c r="L65" s="54">
        <v>1.0</v>
      </c>
      <c r="M65" s="54">
        <v>1.0</v>
      </c>
      <c r="N65" s="54" t="s">
        <v>62</v>
      </c>
      <c r="O65" s="54">
        <v>1.0</v>
      </c>
      <c r="P65" s="54" t="s">
        <v>62</v>
      </c>
      <c r="Q65" s="55">
        <f t="shared" si="2"/>
        <v>7</v>
      </c>
      <c r="R65" s="56">
        <f t="shared" si="4"/>
        <v>0.875</v>
      </c>
      <c r="S65" s="51" t="s">
        <v>271</v>
      </c>
    </row>
    <row r="66">
      <c r="A66" s="50" t="s">
        <v>148</v>
      </c>
      <c r="B66" s="51" t="s">
        <v>1</v>
      </c>
      <c r="C66" s="52" t="s">
        <v>272</v>
      </c>
      <c r="D66" s="51">
        <f t="shared" si="1"/>
        <v>7</v>
      </c>
      <c r="E66" s="53">
        <v>43207.0</v>
      </c>
      <c r="F66" s="54">
        <v>1.0</v>
      </c>
      <c r="G66" s="54">
        <v>1.0</v>
      </c>
      <c r="H66" s="54" t="s">
        <v>62</v>
      </c>
      <c r="I66" s="54">
        <v>1.0</v>
      </c>
      <c r="J66" s="54">
        <v>1.0</v>
      </c>
      <c r="K66" s="54">
        <v>0.0</v>
      </c>
      <c r="L66" s="54">
        <v>1.0</v>
      </c>
      <c r="M66" s="54">
        <v>0.0</v>
      </c>
      <c r="N66" s="54" t="s">
        <v>62</v>
      </c>
      <c r="O66" s="54" t="s">
        <v>62</v>
      </c>
      <c r="P66" s="54" t="s">
        <v>62</v>
      </c>
      <c r="Q66" s="55">
        <f t="shared" si="2"/>
        <v>5</v>
      </c>
      <c r="R66" s="56">
        <f t="shared" si="4"/>
        <v>0.7142857143</v>
      </c>
      <c r="S66" s="57" t="s">
        <v>274</v>
      </c>
    </row>
    <row r="67">
      <c r="A67" s="50" t="s">
        <v>67</v>
      </c>
      <c r="B67" s="51" t="s">
        <v>1</v>
      </c>
      <c r="C67" s="52" t="s">
        <v>275</v>
      </c>
      <c r="D67" s="51">
        <f t="shared" si="1"/>
        <v>7</v>
      </c>
      <c r="E67" s="53">
        <v>43208.0</v>
      </c>
      <c r="F67" s="54">
        <v>1.0</v>
      </c>
      <c r="G67" s="54">
        <v>0.0</v>
      </c>
      <c r="H67" s="54" t="s">
        <v>62</v>
      </c>
      <c r="I67" s="54">
        <v>1.0</v>
      </c>
      <c r="J67" s="54">
        <v>1.0</v>
      </c>
      <c r="K67" s="54">
        <v>1.0</v>
      </c>
      <c r="L67" s="54">
        <v>1.0</v>
      </c>
      <c r="M67" s="54">
        <v>1.0</v>
      </c>
      <c r="N67" s="54" t="s">
        <v>62</v>
      </c>
      <c r="O67" s="54" t="s">
        <v>62</v>
      </c>
      <c r="P67" s="54" t="s">
        <v>62</v>
      </c>
      <c r="Q67" s="55">
        <f t="shared" si="2"/>
        <v>6</v>
      </c>
      <c r="R67" s="56">
        <f t="shared" si="4"/>
        <v>0.8571428571</v>
      </c>
      <c r="S67" s="100" t="s">
        <v>265</v>
      </c>
    </row>
    <row r="68">
      <c r="A68" s="50" t="s">
        <v>60</v>
      </c>
      <c r="B68" s="51" t="s">
        <v>1</v>
      </c>
      <c r="C68" s="52" t="s">
        <v>276</v>
      </c>
      <c r="D68" s="51">
        <f t="shared" si="1"/>
        <v>5</v>
      </c>
      <c r="E68" s="53">
        <v>43207.0</v>
      </c>
      <c r="F68" s="54">
        <v>1.0</v>
      </c>
      <c r="G68" s="54" t="s">
        <v>62</v>
      </c>
      <c r="H68" s="54" t="s">
        <v>62</v>
      </c>
      <c r="I68" s="54">
        <v>1.0</v>
      </c>
      <c r="J68" s="54">
        <v>1.0</v>
      </c>
      <c r="K68" s="54">
        <v>1.0</v>
      </c>
      <c r="L68" s="54">
        <v>1.0</v>
      </c>
      <c r="M68" s="54" t="s">
        <v>62</v>
      </c>
      <c r="N68" s="54" t="s">
        <v>62</v>
      </c>
      <c r="O68" s="54" t="s">
        <v>62</v>
      </c>
      <c r="P68" s="54" t="s">
        <v>62</v>
      </c>
      <c r="Q68" s="55">
        <f t="shared" si="2"/>
        <v>5</v>
      </c>
      <c r="R68" s="56">
        <f t="shared" si="4"/>
        <v>1</v>
      </c>
      <c r="S68" s="51"/>
    </row>
    <row r="69">
      <c r="A69" s="50" t="s">
        <v>60</v>
      </c>
      <c r="B69" s="51" t="s">
        <v>1</v>
      </c>
      <c r="C69" s="52" t="s">
        <v>277</v>
      </c>
      <c r="D69" s="51">
        <f t="shared" si="1"/>
        <v>7</v>
      </c>
      <c r="E69" s="53">
        <v>43207.0</v>
      </c>
      <c r="F69" s="54">
        <v>1.0</v>
      </c>
      <c r="G69" s="54">
        <v>1.0</v>
      </c>
      <c r="H69" s="54" t="s">
        <v>62</v>
      </c>
      <c r="I69" s="54">
        <v>1.0</v>
      </c>
      <c r="J69" s="54">
        <v>1.0</v>
      </c>
      <c r="K69" s="54">
        <v>1.0</v>
      </c>
      <c r="L69" s="54">
        <v>1.0</v>
      </c>
      <c r="M69" s="54">
        <v>1.0</v>
      </c>
      <c r="N69" s="54" t="s">
        <v>62</v>
      </c>
      <c r="O69" s="54" t="s">
        <v>62</v>
      </c>
      <c r="P69" s="54" t="s">
        <v>62</v>
      </c>
      <c r="Q69" s="55">
        <f t="shared" si="2"/>
        <v>7</v>
      </c>
      <c r="R69" s="56">
        <f t="shared" si="4"/>
        <v>1</v>
      </c>
      <c r="S69" s="57"/>
    </row>
    <row r="70">
      <c r="A70" s="50" t="s">
        <v>125</v>
      </c>
      <c r="B70" s="51" t="s">
        <v>1</v>
      </c>
      <c r="C70" s="52" t="s">
        <v>278</v>
      </c>
      <c r="D70" s="51">
        <f t="shared" si="1"/>
        <v>5</v>
      </c>
      <c r="E70" s="53">
        <v>43207.0</v>
      </c>
      <c r="F70" s="54">
        <v>0.0</v>
      </c>
      <c r="G70" s="54" t="s">
        <v>62</v>
      </c>
      <c r="H70" s="54" t="s">
        <v>62</v>
      </c>
      <c r="I70" s="54" t="s">
        <v>62</v>
      </c>
      <c r="J70" s="54">
        <v>1.0</v>
      </c>
      <c r="K70" s="54">
        <v>1.0</v>
      </c>
      <c r="L70" s="54">
        <v>1.0</v>
      </c>
      <c r="M70" s="54">
        <v>1.0</v>
      </c>
      <c r="N70" s="54" t="s">
        <v>62</v>
      </c>
      <c r="O70" s="54" t="s">
        <v>62</v>
      </c>
      <c r="P70" s="54" t="s">
        <v>62</v>
      </c>
      <c r="Q70" s="55">
        <f t="shared" si="2"/>
        <v>4</v>
      </c>
      <c r="R70" s="56">
        <f t="shared" si="4"/>
        <v>0.8</v>
      </c>
      <c r="S70" s="51" t="s">
        <v>281</v>
      </c>
    </row>
    <row r="71">
      <c r="A71" s="50" t="s">
        <v>125</v>
      </c>
      <c r="B71" s="51" t="s">
        <v>1</v>
      </c>
      <c r="C71" s="52" t="s">
        <v>282</v>
      </c>
      <c r="D71" s="51">
        <f t="shared" si="1"/>
        <v>8</v>
      </c>
      <c r="E71" s="53">
        <v>43207.0</v>
      </c>
      <c r="F71" s="54">
        <v>1.0</v>
      </c>
      <c r="G71" s="54">
        <v>1.0</v>
      </c>
      <c r="H71" s="54" t="s">
        <v>62</v>
      </c>
      <c r="I71" s="54">
        <v>1.0</v>
      </c>
      <c r="J71" s="54">
        <v>1.0</v>
      </c>
      <c r="K71" s="54">
        <v>1.0</v>
      </c>
      <c r="L71" s="54">
        <v>1.0</v>
      </c>
      <c r="M71" s="54">
        <v>1.0</v>
      </c>
      <c r="N71" s="54" t="s">
        <v>62</v>
      </c>
      <c r="O71" s="54">
        <v>0.0</v>
      </c>
      <c r="P71" s="54" t="s">
        <v>62</v>
      </c>
      <c r="Q71" s="55">
        <f t="shared" si="2"/>
        <v>7</v>
      </c>
      <c r="R71" s="56">
        <f t="shared" si="4"/>
        <v>0.875</v>
      </c>
      <c r="S71" s="51" t="s">
        <v>283</v>
      </c>
    </row>
    <row r="72">
      <c r="A72" s="50" t="s">
        <v>125</v>
      </c>
      <c r="B72" s="51" t="s">
        <v>1</v>
      </c>
      <c r="C72" s="52" t="s">
        <v>284</v>
      </c>
      <c r="D72" s="51">
        <f t="shared" si="1"/>
        <v>7</v>
      </c>
      <c r="E72" s="53">
        <v>43207.0</v>
      </c>
      <c r="F72" s="54">
        <v>1.0</v>
      </c>
      <c r="G72" s="54">
        <v>1.0</v>
      </c>
      <c r="H72" s="54" t="s">
        <v>62</v>
      </c>
      <c r="I72" s="54">
        <v>1.0</v>
      </c>
      <c r="J72" s="54">
        <v>1.0</v>
      </c>
      <c r="K72" s="54">
        <v>1.0</v>
      </c>
      <c r="L72" s="54">
        <v>1.0</v>
      </c>
      <c r="M72" s="54">
        <v>1.0</v>
      </c>
      <c r="N72" s="54" t="s">
        <v>62</v>
      </c>
      <c r="O72" s="54" t="s">
        <v>62</v>
      </c>
      <c r="P72" s="54" t="s">
        <v>62</v>
      </c>
      <c r="Q72" s="55">
        <f t="shared" si="2"/>
        <v>7</v>
      </c>
      <c r="R72" s="56">
        <f t="shared" si="4"/>
        <v>1</v>
      </c>
      <c r="S72" s="51"/>
    </row>
    <row r="73">
      <c r="A73" s="50" t="s">
        <v>125</v>
      </c>
      <c r="B73" s="51" t="s">
        <v>1</v>
      </c>
      <c r="C73" s="52" t="s">
        <v>285</v>
      </c>
      <c r="D73" s="51">
        <f t="shared" si="1"/>
        <v>7</v>
      </c>
      <c r="E73" s="53">
        <v>43207.0</v>
      </c>
      <c r="F73" s="54">
        <v>1.0</v>
      </c>
      <c r="G73" s="54">
        <v>1.0</v>
      </c>
      <c r="H73" s="54" t="s">
        <v>62</v>
      </c>
      <c r="I73" s="54">
        <v>1.0</v>
      </c>
      <c r="J73" s="54">
        <v>1.0</v>
      </c>
      <c r="K73" s="54">
        <v>1.0</v>
      </c>
      <c r="L73" s="54">
        <v>1.0</v>
      </c>
      <c r="M73" s="54">
        <v>1.0</v>
      </c>
      <c r="N73" s="54" t="s">
        <v>62</v>
      </c>
      <c r="O73" s="54" t="s">
        <v>62</v>
      </c>
      <c r="P73" s="54" t="s">
        <v>62</v>
      </c>
      <c r="Q73" s="55">
        <f t="shared" si="2"/>
        <v>7</v>
      </c>
      <c r="R73" s="56">
        <f t="shared" si="4"/>
        <v>1</v>
      </c>
      <c r="S73" s="51"/>
    </row>
    <row r="74">
      <c r="A74" s="50" t="s">
        <v>125</v>
      </c>
      <c r="B74" s="51" t="s">
        <v>1</v>
      </c>
      <c r="C74" s="52" t="s">
        <v>287</v>
      </c>
      <c r="D74" s="51">
        <f t="shared" si="1"/>
        <v>7</v>
      </c>
      <c r="E74" s="53">
        <v>43207.0</v>
      </c>
      <c r="F74" s="54">
        <v>1.0</v>
      </c>
      <c r="G74" s="54">
        <v>1.0</v>
      </c>
      <c r="H74" s="54" t="s">
        <v>62</v>
      </c>
      <c r="I74" s="54">
        <v>1.0</v>
      </c>
      <c r="J74" s="54">
        <v>1.0</v>
      </c>
      <c r="K74" s="54">
        <v>1.0</v>
      </c>
      <c r="L74" s="54">
        <v>1.0</v>
      </c>
      <c r="M74" s="54">
        <v>1.0</v>
      </c>
      <c r="N74" s="54" t="s">
        <v>62</v>
      </c>
      <c r="O74" s="54" t="s">
        <v>62</v>
      </c>
      <c r="P74" s="54" t="s">
        <v>62</v>
      </c>
      <c r="Q74" s="55">
        <f t="shared" si="2"/>
        <v>7</v>
      </c>
      <c r="R74" s="56">
        <f t="shared" si="4"/>
        <v>1</v>
      </c>
      <c r="S74" s="51"/>
    </row>
    <row r="75">
      <c r="A75" s="50" t="s">
        <v>60</v>
      </c>
      <c r="B75" s="51" t="s">
        <v>1</v>
      </c>
      <c r="C75" s="52" t="s">
        <v>288</v>
      </c>
      <c r="D75" s="51">
        <f t="shared" si="1"/>
        <v>7</v>
      </c>
      <c r="E75" s="53">
        <v>43207.0</v>
      </c>
      <c r="F75" s="54">
        <v>1.0</v>
      </c>
      <c r="G75" s="54">
        <v>1.0</v>
      </c>
      <c r="H75" s="54" t="s">
        <v>62</v>
      </c>
      <c r="I75" s="54">
        <v>1.0</v>
      </c>
      <c r="J75" s="54">
        <v>1.0</v>
      </c>
      <c r="K75" s="54">
        <v>1.0</v>
      </c>
      <c r="L75" s="54">
        <v>1.0</v>
      </c>
      <c r="M75" s="54">
        <v>1.0</v>
      </c>
      <c r="N75" s="54" t="s">
        <v>62</v>
      </c>
      <c r="O75" s="54" t="s">
        <v>62</v>
      </c>
      <c r="P75" s="54" t="s">
        <v>62</v>
      </c>
      <c r="Q75" s="55">
        <f t="shared" si="2"/>
        <v>7</v>
      </c>
      <c r="R75" s="56">
        <f t="shared" si="4"/>
        <v>1</v>
      </c>
      <c r="S75" s="51"/>
    </row>
    <row r="76">
      <c r="A76" s="50" t="s">
        <v>125</v>
      </c>
      <c r="B76" s="51" t="s">
        <v>1</v>
      </c>
      <c r="C76" s="52" t="s">
        <v>289</v>
      </c>
      <c r="D76" s="51">
        <f t="shared" si="1"/>
        <v>6</v>
      </c>
      <c r="E76" s="53">
        <v>43207.0</v>
      </c>
      <c r="F76" s="54">
        <v>1.0</v>
      </c>
      <c r="G76" s="54">
        <v>1.0</v>
      </c>
      <c r="H76" s="54" t="s">
        <v>62</v>
      </c>
      <c r="I76" s="54" t="s">
        <v>62</v>
      </c>
      <c r="J76" s="54">
        <v>1.0</v>
      </c>
      <c r="K76" s="54">
        <v>1.0</v>
      </c>
      <c r="L76" s="54">
        <v>1.0</v>
      </c>
      <c r="M76" s="54">
        <v>1.0</v>
      </c>
      <c r="N76" s="54" t="s">
        <v>62</v>
      </c>
      <c r="O76" s="54" t="s">
        <v>62</v>
      </c>
      <c r="P76" s="54" t="s">
        <v>62</v>
      </c>
      <c r="Q76" s="55">
        <f t="shared" si="2"/>
        <v>6</v>
      </c>
      <c r="R76" s="56">
        <f t="shared" si="4"/>
        <v>1</v>
      </c>
      <c r="S76" s="51"/>
    </row>
    <row r="77">
      <c r="A77" s="50" t="s">
        <v>148</v>
      </c>
      <c r="B77" s="51" t="s">
        <v>1</v>
      </c>
      <c r="C77" s="52" t="s">
        <v>292</v>
      </c>
      <c r="D77" s="51">
        <f t="shared" si="1"/>
        <v>7</v>
      </c>
      <c r="E77" s="53">
        <v>43208.0</v>
      </c>
      <c r="F77" s="106">
        <v>1.0</v>
      </c>
      <c r="G77" s="106" t="s">
        <v>62</v>
      </c>
      <c r="H77" s="54" t="s">
        <v>62</v>
      </c>
      <c r="I77" s="54">
        <v>1.0</v>
      </c>
      <c r="J77" s="54">
        <v>1.0</v>
      </c>
      <c r="K77" s="54">
        <v>1.0</v>
      </c>
      <c r="L77" s="54">
        <v>1.0</v>
      </c>
      <c r="M77" s="54">
        <v>1.0</v>
      </c>
      <c r="N77" s="54" t="s">
        <v>62</v>
      </c>
      <c r="O77" s="54">
        <v>1.0</v>
      </c>
      <c r="P77" s="54" t="s">
        <v>62</v>
      </c>
      <c r="Q77" s="55">
        <f t="shared" si="2"/>
        <v>7</v>
      </c>
      <c r="R77" s="56">
        <f t="shared" si="4"/>
        <v>1</v>
      </c>
      <c r="S77" s="51"/>
    </row>
    <row r="78">
      <c r="A78" s="50" t="s">
        <v>148</v>
      </c>
      <c r="B78" s="51" t="s">
        <v>1</v>
      </c>
      <c r="C78" s="52" t="s">
        <v>295</v>
      </c>
      <c r="D78" s="51">
        <f t="shared" si="1"/>
        <v>7</v>
      </c>
      <c r="E78" s="53">
        <v>43208.0</v>
      </c>
      <c r="F78" s="54">
        <v>1.0</v>
      </c>
      <c r="G78" s="54">
        <v>1.0</v>
      </c>
      <c r="H78" s="54" t="s">
        <v>62</v>
      </c>
      <c r="I78" s="54">
        <v>1.0</v>
      </c>
      <c r="J78" s="54">
        <v>1.0</v>
      </c>
      <c r="K78" s="54">
        <v>1.0</v>
      </c>
      <c r="L78" s="54">
        <v>1.0</v>
      </c>
      <c r="M78" s="54">
        <v>1.0</v>
      </c>
      <c r="N78" s="54" t="s">
        <v>62</v>
      </c>
      <c r="O78" s="54" t="s">
        <v>62</v>
      </c>
      <c r="P78" s="54" t="s">
        <v>62</v>
      </c>
      <c r="Q78" s="55">
        <f t="shared" si="2"/>
        <v>7</v>
      </c>
      <c r="R78" s="56">
        <f t="shared" si="4"/>
        <v>1</v>
      </c>
      <c r="S78" s="51"/>
    </row>
    <row r="79">
      <c r="A79" s="50" t="s">
        <v>148</v>
      </c>
      <c r="B79" s="51" t="s">
        <v>1</v>
      </c>
      <c r="C79" s="52" t="s">
        <v>296</v>
      </c>
      <c r="D79" s="51">
        <f t="shared" si="1"/>
        <v>6</v>
      </c>
      <c r="E79" s="53">
        <v>43207.0</v>
      </c>
      <c r="F79" s="80">
        <v>1.0</v>
      </c>
      <c r="G79" s="80" t="s">
        <v>62</v>
      </c>
      <c r="H79" s="54" t="s">
        <v>62</v>
      </c>
      <c r="I79" s="54">
        <v>1.0</v>
      </c>
      <c r="J79" s="80">
        <v>1.0</v>
      </c>
      <c r="K79" s="80">
        <v>1.0</v>
      </c>
      <c r="L79" s="54" t="s">
        <v>62</v>
      </c>
      <c r="M79" s="80" t="s">
        <v>62</v>
      </c>
      <c r="N79" s="80" t="s">
        <v>62</v>
      </c>
      <c r="O79" s="54">
        <v>1.0</v>
      </c>
      <c r="P79" s="54">
        <v>0.0</v>
      </c>
      <c r="Q79" s="55">
        <f t="shared" si="2"/>
        <v>5</v>
      </c>
      <c r="R79" s="56">
        <f t="shared" si="4"/>
        <v>0.8333333333</v>
      </c>
      <c r="S79" s="51" t="s">
        <v>297</v>
      </c>
    </row>
    <row r="80">
      <c r="A80" s="50" t="s">
        <v>60</v>
      </c>
      <c r="B80" s="51" t="s">
        <v>1</v>
      </c>
      <c r="C80" s="52" t="s">
        <v>298</v>
      </c>
      <c r="D80" s="51">
        <f t="shared" si="1"/>
        <v>8</v>
      </c>
      <c r="E80" s="53">
        <v>43207.0</v>
      </c>
      <c r="F80" s="54">
        <v>1.0</v>
      </c>
      <c r="G80" s="54">
        <v>1.0</v>
      </c>
      <c r="H80" s="54" t="s">
        <v>62</v>
      </c>
      <c r="I80" s="54">
        <v>1.0</v>
      </c>
      <c r="J80" s="54">
        <v>1.0</v>
      </c>
      <c r="K80" s="54">
        <v>1.0</v>
      </c>
      <c r="L80" s="54">
        <v>1.0</v>
      </c>
      <c r="M80" s="54">
        <v>1.0</v>
      </c>
      <c r="N80" s="54" t="s">
        <v>62</v>
      </c>
      <c r="O80" s="54">
        <v>1.0</v>
      </c>
      <c r="P80" s="54" t="s">
        <v>62</v>
      </c>
      <c r="Q80" s="55">
        <f t="shared" si="2"/>
        <v>8</v>
      </c>
      <c r="R80" s="56">
        <f t="shared" si="4"/>
        <v>1</v>
      </c>
      <c r="S80" s="57"/>
    </row>
  </sheetData>
  <conditionalFormatting sqref="F3:P80">
    <cfRule type="cellIs" dxfId="2" priority="1" operator="equal">
      <formula>1</formula>
    </cfRule>
  </conditionalFormatting>
  <conditionalFormatting sqref="E2">
    <cfRule type="expression" dxfId="0" priority="2" stopIfTrue="1">
      <formula>AND(MONTH(E2)=MONTH(EDATE(TODAY(),0-1)),YEAR(E2)=YEAR(EDATE(TODAY(),0-1)))</formula>
    </cfRule>
  </conditionalFormatting>
  <conditionalFormatting sqref="E2">
    <cfRule type="expression" dxfId="1" priority="3" stopIfTrue="1">
      <formula>AND(TODAY()-ROUNDDOWN(E2,0)&gt;=(WEEKDAY(TODAY())),TODAY()-ROUNDDOWN(E2,0)&lt;(WEEKDAY(TODAY())+7))</formula>
    </cfRule>
  </conditionalFormatting>
  <conditionalFormatting sqref="E3:E80">
    <cfRule type="cellIs" dxfId="3" priority="4" operator="lessThan">
      <formula>"13.04.18"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4.0"/>
    <col customWidth="1" min="3" max="5" width="8.71"/>
    <col customWidth="1" min="6" max="34" width="20.71"/>
    <col customWidth="1" min="35" max="41" width="8.71"/>
    <col customWidth="1" min="42" max="42" width="33.43"/>
  </cols>
  <sheetData>
    <row r="1">
      <c r="F1" s="62" t="s">
        <v>58</v>
      </c>
      <c r="G1" s="62" t="s">
        <v>79</v>
      </c>
      <c r="H1" s="62" t="s">
        <v>80</v>
      </c>
      <c r="I1" s="62" t="s">
        <v>81</v>
      </c>
      <c r="J1" s="62" t="s">
        <v>82</v>
      </c>
      <c r="K1" s="62" t="s">
        <v>83</v>
      </c>
      <c r="L1" s="62" t="s">
        <v>84</v>
      </c>
      <c r="M1" s="62" t="s">
        <v>85</v>
      </c>
      <c r="N1" s="62" t="s">
        <v>86</v>
      </c>
      <c r="O1" s="62" t="s">
        <v>87</v>
      </c>
      <c r="P1" s="62" t="s">
        <v>88</v>
      </c>
      <c r="Q1" s="62" t="s">
        <v>89</v>
      </c>
      <c r="R1" s="74" t="s">
        <v>90</v>
      </c>
      <c r="S1" s="74" t="s">
        <v>130</v>
      </c>
      <c r="T1" s="74" t="s">
        <v>131</v>
      </c>
      <c r="U1" s="74" t="s">
        <v>132</v>
      </c>
      <c r="V1" s="74" t="s">
        <v>133</v>
      </c>
      <c r="W1" s="75" t="s">
        <v>134</v>
      </c>
      <c r="X1" s="76" t="s">
        <v>136</v>
      </c>
      <c r="Y1" s="76" t="s">
        <v>138</v>
      </c>
      <c r="Z1" s="76" t="s">
        <v>139</v>
      </c>
      <c r="AA1" s="76" t="s">
        <v>139</v>
      </c>
      <c r="AB1" s="76" t="s">
        <v>140</v>
      </c>
      <c r="AC1" s="76" t="s">
        <v>141</v>
      </c>
      <c r="AD1" s="76" t="s">
        <v>142</v>
      </c>
      <c r="AE1" s="76" t="s">
        <v>143</v>
      </c>
      <c r="AF1" s="76" t="s">
        <v>144</v>
      </c>
      <c r="AG1" s="76" t="s">
        <v>145</v>
      </c>
      <c r="AH1" s="76" t="s">
        <v>146</v>
      </c>
      <c r="AI1" s="21">
        <v>535582.0</v>
      </c>
      <c r="AJ1" s="21">
        <v>535422.0</v>
      </c>
      <c r="AK1" s="21"/>
      <c r="AL1" s="21"/>
      <c r="AM1" s="21"/>
    </row>
    <row r="2">
      <c r="A2" s="78" t="s">
        <v>15</v>
      </c>
      <c r="B2" s="25" t="s">
        <v>11</v>
      </c>
      <c r="C2" s="29" t="s">
        <v>16</v>
      </c>
      <c r="D2" s="82" t="s">
        <v>147</v>
      </c>
      <c r="E2" s="30" t="s">
        <v>0</v>
      </c>
      <c r="F2" s="85" t="s">
        <v>37</v>
      </c>
      <c r="G2" s="85" t="s">
        <v>159</v>
      </c>
      <c r="H2" s="85" t="s">
        <v>160</v>
      </c>
      <c r="I2" s="91" t="s">
        <v>161</v>
      </c>
      <c r="J2" s="85" t="s">
        <v>187</v>
      </c>
      <c r="K2" s="85" t="s">
        <v>22</v>
      </c>
      <c r="L2" s="85" t="s">
        <v>33</v>
      </c>
      <c r="M2" s="85" t="s">
        <v>190</v>
      </c>
      <c r="N2" s="85" t="s">
        <v>192</v>
      </c>
      <c r="O2" s="85" t="s">
        <v>31</v>
      </c>
      <c r="P2" s="85" t="s">
        <v>193</v>
      </c>
      <c r="Q2" s="85" t="s">
        <v>194</v>
      </c>
      <c r="R2" s="92" t="s">
        <v>195</v>
      </c>
      <c r="S2" s="92" t="s">
        <v>197</v>
      </c>
      <c r="T2" s="92" t="s">
        <v>198</v>
      </c>
      <c r="U2" s="92" t="s">
        <v>199</v>
      </c>
      <c r="V2" s="92" t="s">
        <v>200</v>
      </c>
      <c r="W2" s="93" t="s">
        <v>201</v>
      </c>
      <c r="X2" s="94" t="s">
        <v>205</v>
      </c>
      <c r="Y2" s="94" t="s">
        <v>207</v>
      </c>
      <c r="Z2" s="94" t="s">
        <v>209</v>
      </c>
      <c r="AA2" s="94" t="s">
        <v>210</v>
      </c>
      <c r="AB2" s="94" t="s">
        <v>211</v>
      </c>
      <c r="AC2" s="94" t="s">
        <v>212</v>
      </c>
      <c r="AD2" s="95" t="s">
        <v>213</v>
      </c>
      <c r="AE2" s="94" t="s">
        <v>217</v>
      </c>
      <c r="AF2" s="94" t="s">
        <v>218</v>
      </c>
      <c r="AG2" s="94" t="s">
        <v>219</v>
      </c>
      <c r="AH2" s="94" t="s">
        <v>220</v>
      </c>
      <c r="AI2" s="68" t="s">
        <v>118</v>
      </c>
      <c r="AJ2" s="68" t="s">
        <v>119</v>
      </c>
      <c r="AK2" s="68" t="s">
        <v>221</v>
      </c>
      <c r="AL2" s="68" t="s">
        <v>222</v>
      </c>
      <c r="AM2" s="68" t="s">
        <v>223</v>
      </c>
      <c r="AN2" s="69" t="s">
        <v>124</v>
      </c>
      <c r="AO2" s="70" t="s">
        <v>6</v>
      </c>
      <c r="AP2" s="69" t="s">
        <v>59</v>
      </c>
    </row>
    <row r="3">
      <c r="A3" s="81" t="s">
        <v>148</v>
      </c>
      <c r="B3" s="96" t="s">
        <v>225</v>
      </c>
      <c r="C3" s="10">
        <f t="shared" ref="C3:C10" si="1">29-COUNTIF(F3:AH3,"х")</f>
        <v>29</v>
      </c>
      <c r="D3" s="81">
        <v>3.0</v>
      </c>
      <c r="E3" s="97">
        <v>43208.0</v>
      </c>
      <c r="F3" s="54">
        <v>1.0</v>
      </c>
      <c r="G3" s="54">
        <v>1.0</v>
      </c>
      <c r="H3" s="80">
        <v>1.0</v>
      </c>
      <c r="I3" s="80">
        <v>1.0</v>
      </c>
      <c r="J3" s="80">
        <v>1.0</v>
      </c>
      <c r="K3" s="80">
        <v>1.0</v>
      </c>
      <c r="L3" s="80">
        <v>1.0</v>
      </c>
      <c r="M3" s="80">
        <v>1.0</v>
      </c>
      <c r="N3" s="54">
        <v>1.0</v>
      </c>
      <c r="O3" s="80">
        <v>1.0</v>
      </c>
      <c r="P3" s="54">
        <v>1.0</v>
      </c>
      <c r="Q3" s="54">
        <v>1.0</v>
      </c>
      <c r="R3" s="80">
        <v>1.0</v>
      </c>
      <c r="S3" s="80">
        <v>1.0</v>
      </c>
      <c r="T3" s="80">
        <v>1.0</v>
      </c>
      <c r="U3" s="54">
        <v>1.0</v>
      </c>
      <c r="V3" s="54">
        <v>1.0</v>
      </c>
      <c r="W3" s="54">
        <v>1.0</v>
      </c>
      <c r="X3" s="54">
        <v>1.0</v>
      </c>
      <c r="Y3" s="80">
        <v>1.0</v>
      </c>
      <c r="Z3" s="54">
        <v>1.0</v>
      </c>
      <c r="AA3" s="54">
        <v>1.0</v>
      </c>
      <c r="AB3" s="54">
        <v>1.0</v>
      </c>
      <c r="AC3" s="54">
        <v>1.0</v>
      </c>
      <c r="AD3" s="54">
        <v>1.0</v>
      </c>
      <c r="AE3" s="80">
        <v>1.0</v>
      </c>
      <c r="AF3" s="54">
        <v>1.0</v>
      </c>
      <c r="AG3" s="54">
        <v>1.0</v>
      </c>
      <c r="AH3" s="54">
        <v>1.0</v>
      </c>
      <c r="AI3" s="54" t="s">
        <v>62</v>
      </c>
      <c r="AJ3" s="54" t="s">
        <v>62</v>
      </c>
      <c r="AK3" s="54">
        <v>1.0</v>
      </c>
      <c r="AL3" s="54" t="s">
        <v>62</v>
      </c>
      <c r="AM3" s="54">
        <v>0.0</v>
      </c>
      <c r="AN3" s="10">
        <f t="shared" ref="AN3:AN10" si="2">SUM(F3:AH3)</f>
        <v>29</v>
      </c>
      <c r="AO3" s="36">
        <f t="shared" ref="AO3:AO10" si="3">AN3/C3</f>
        <v>1</v>
      </c>
      <c r="AP3" s="81"/>
    </row>
    <row r="4">
      <c r="A4" s="81" t="s">
        <v>60</v>
      </c>
      <c r="B4" s="98" t="s">
        <v>234</v>
      </c>
      <c r="C4" s="10">
        <f t="shared" si="1"/>
        <v>19</v>
      </c>
      <c r="D4" s="81">
        <v>2.0</v>
      </c>
      <c r="E4" s="86">
        <v>43207.0</v>
      </c>
      <c r="F4" s="54" t="s">
        <v>62</v>
      </c>
      <c r="G4" s="54">
        <v>1.0</v>
      </c>
      <c r="H4" s="54">
        <v>1.0</v>
      </c>
      <c r="I4" s="54">
        <v>1.0</v>
      </c>
      <c r="J4" s="54" t="s">
        <v>62</v>
      </c>
      <c r="K4" s="54">
        <v>1.0</v>
      </c>
      <c r="L4" s="54">
        <v>1.0</v>
      </c>
      <c r="M4" s="54">
        <v>1.0</v>
      </c>
      <c r="N4" s="54" t="s">
        <v>62</v>
      </c>
      <c r="O4" s="54">
        <v>1.0</v>
      </c>
      <c r="P4" s="54">
        <v>1.0</v>
      </c>
      <c r="Q4" s="54">
        <v>1.0</v>
      </c>
      <c r="R4" s="54">
        <v>1.0</v>
      </c>
      <c r="S4" s="54">
        <v>1.0</v>
      </c>
      <c r="T4" s="54">
        <v>1.0</v>
      </c>
      <c r="U4" s="54" t="s">
        <v>62</v>
      </c>
      <c r="V4" s="54">
        <v>1.0</v>
      </c>
      <c r="W4" s="54" t="s">
        <v>62</v>
      </c>
      <c r="X4" s="54">
        <v>1.0</v>
      </c>
      <c r="Y4" s="54">
        <v>1.0</v>
      </c>
      <c r="Z4" s="54" t="s">
        <v>62</v>
      </c>
      <c r="AA4" s="54">
        <v>1.0</v>
      </c>
      <c r="AB4" s="54">
        <v>0.0</v>
      </c>
      <c r="AC4" s="54" t="s">
        <v>62</v>
      </c>
      <c r="AD4" s="54" t="s">
        <v>62</v>
      </c>
      <c r="AE4" s="54" t="s">
        <v>62</v>
      </c>
      <c r="AF4" s="54" t="s">
        <v>62</v>
      </c>
      <c r="AG4" s="54">
        <v>0.0</v>
      </c>
      <c r="AH4" s="54">
        <v>0.0</v>
      </c>
      <c r="AI4" s="54">
        <v>1.0</v>
      </c>
      <c r="AJ4" s="54">
        <v>1.0</v>
      </c>
      <c r="AK4" s="54">
        <v>1.0</v>
      </c>
      <c r="AL4" s="54">
        <v>0.0</v>
      </c>
      <c r="AM4" s="54">
        <v>0.0</v>
      </c>
      <c r="AN4" s="10">
        <f t="shared" si="2"/>
        <v>16</v>
      </c>
      <c r="AO4" s="36">
        <f t="shared" si="3"/>
        <v>0.8421052632</v>
      </c>
      <c r="AP4" s="81" t="s">
        <v>73</v>
      </c>
    </row>
    <row r="5">
      <c r="A5" s="81" t="s">
        <v>148</v>
      </c>
      <c r="B5" s="20" t="s">
        <v>240</v>
      </c>
      <c r="C5" s="10">
        <f t="shared" si="1"/>
        <v>29</v>
      </c>
      <c r="D5" s="81">
        <v>4.0</v>
      </c>
      <c r="E5" s="86">
        <v>43208.0</v>
      </c>
      <c r="F5" s="54">
        <v>1.0</v>
      </c>
      <c r="G5" s="54">
        <v>1.0</v>
      </c>
      <c r="H5" s="54">
        <v>1.0</v>
      </c>
      <c r="I5" s="54">
        <v>1.0</v>
      </c>
      <c r="J5" s="54">
        <v>1.0</v>
      </c>
      <c r="K5" s="54">
        <v>1.0</v>
      </c>
      <c r="L5" s="54">
        <v>1.0</v>
      </c>
      <c r="M5" s="54">
        <v>1.0</v>
      </c>
      <c r="N5" s="54">
        <v>1.0</v>
      </c>
      <c r="O5" s="54">
        <v>1.0</v>
      </c>
      <c r="P5" s="54">
        <v>1.0</v>
      </c>
      <c r="Q5" s="54">
        <v>1.0</v>
      </c>
      <c r="R5" s="54">
        <v>1.0</v>
      </c>
      <c r="S5" s="54">
        <v>1.0</v>
      </c>
      <c r="T5" s="54">
        <v>1.0</v>
      </c>
      <c r="U5" s="54">
        <v>1.0</v>
      </c>
      <c r="V5" s="54">
        <v>1.0</v>
      </c>
      <c r="W5" s="54">
        <v>1.0</v>
      </c>
      <c r="X5" s="54">
        <v>1.0</v>
      </c>
      <c r="Y5" s="54">
        <v>1.0</v>
      </c>
      <c r="Z5" s="54">
        <v>1.0</v>
      </c>
      <c r="AA5" s="54">
        <v>1.0</v>
      </c>
      <c r="AB5" s="54">
        <v>1.0</v>
      </c>
      <c r="AC5" s="54">
        <v>1.0</v>
      </c>
      <c r="AD5" s="54">
        <v>1.0</v>
      </c>
      <c r="AE5" s="54">
        <v>1.0</v>
      </c>
      <c r="AF5" s="54">
        <v>1.0</v>
      </c>
      <c r="AG5" s="54">
        <v>1.0</v>
      </c>
      <c r="AH5" s="54">
        <v>1.0</v>
      </c>
      <c r="AI5" s="54">
        <v>0.0</v>
      </c>
      <c r="AJ5" s="54">
        <v>0.0</v>
      </c>
      <c r="AK5" s="54">
        <v>0.0</v>
      </c>
      <c r="AL5" s="54">
        <v>0.0</v>
      </c>
      <c r="AM5" s="54">
        <v>0.0</v>
      </c>
      <c r="AN5" s="10">
        <f t="shared" si="2"/>
        <v>29</v>
      </c>
      <c r="AO5" s="36">
        <f t="shared" si="3"/>
        <v>1</v>
      </c>
      <c r="AP5" s="81"/>
    </row>
    <row r="6">
      <c r="A6" s="81" t="s">
        <v>67</v>
      </c>
      <c r="B6" s="10" t="s">
        <v>243</v>
      </c>
      <c r="C6" s="10">
        <f t="shared" si="1"/>
        <v>29</v>
      </c>
      <c r="D6" s="81">
        <v>3.0</v>
      </c>
      <c r="E6" s="86">
        <v>43208.0</v>
      </c>
      <c r="F6" s="54">
        <v>1.0</v>
      </c>
      <c r="G6" s="54">
        <v>1.0</v>
      </c>
      <c r="H6" s="54">
        <v>1.0</v>
      </c>
      <c r="I6" s="54">
        <v>1.0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80">
        <v>1.0</v>
      </c>
      <c r="Q6" s="80">
        <v>1.0</v>
      </c>
      <c r="R6" s="54">
        <v>1.0</v>
      </c>
      <c r="S6" s="54">
        <v>1.0</v>
      </c>
      <c r="T6" s="54">
        <v>1.0</v>
      </c>
      <c r="U6" s="54">
        <v>1.0</v>
      </c>
      <c r="V6" s="54">
        <v>1.0</v>
      </c>
      <c r="W6" s="80">
        <v>1.0</v>
      </c>
      <c r="X6" s="54">
        <v>1.0</v>
      </c>
      <c r="Y6" s="54">
        <v>1.0</v>
      </c>
      <c r="Z6" s="80">
        <v>1.0</v>
      </c>
      <c r="AA6" s="54">
        <v>1.0</v>
      </c>
      <c r="AB6" s="54">
        <v>1.0</v>
      </c>
      <c r="AC6" s="54">
        <v>1.0</v>
      </c>
      <c r="AD6" s="54">
        <v>1.0</v>
      </c>
      <c r="AE6" s="54">
        <v>1.0</v>
      </c>
      <c r="AF6" s="54">
        <v>1.0</v>
      </c>
      <c r="AG6" s="54">
        <v>1.0</v>
      </c>
      <c r="AH6" s="54">
        <v>1.0</v>
      </c>
      <c r="AI6" s="54">
        <v>1.0</v>
      </c>
      <c r="AJ6" s="54">
        <v>0.0</v>
      </c>
      <c r="AK6" s="54">
        <v>0.0</v>
      </c>
      <c r="AL6" s="54">
        <v>0.0</v>
      </c>
      <c r="AM6" s="54">
        <v>0.0</v>
      </c>
      <c r="AN6" s="10">
        <f t="shared" si="2"/>
        <v>29</v>
      </c>
      <c r="AO6" s="36">
        <f t="shared" si="3"/>
        <v>1</v>
      </c>
      <c r="AP6" s="100"/>
    </row>
    <row r="7">
      <c r="A7" s="81" t="s">
        <v>125</v>
      </c>
      <c r="B7" s="81" t="s">
        <v>247</v>
      </c>
      <c r="C7" s="10">
        <f t="shared" si="1"/>
        <v>29</v>
      </c>
      <c r="D7" s="81">
        <v>2.0</v>
      </c>
      <c r="E7" s="97">
        <v>43207.0</v>
      </c>
      <c r="F7" s="54">
        <v>1.0</v>
      </c>
      <c r="G7" s="54">
        <v>1.0</v>
      </c>
      <c r="H7" s="54">
        <v>1.0</v>
      </c>
      <c r="I7" s="54">
        <v>1.0</v>
      </c>
      <c r="J7" s="54">
        <v>1.0</v>
      </c>
      <c r="K7" s="54">
        <v>1.0</v>
      </c>
      <c r="L7" s="54">
        <v>1.0</v>
      </c>
      <c r="M7" s="54">
        <v>1.0</v>
      </c>
      <c r="N7" s="54">
        <v>1.0</v>
      </c>
      <c r="O7" s="54">
        <v>1.0</v>
      </c>
      <c r="P7" s="54">
        <v>0.0</v>
      </c>
      <c r="Q7" s="54">
        <v>0.0</v>
      </c>
      <c r="R7" s="54">
        <v>1.0</v>
      </c>
      <c r="S7" s="54">
        <v>1.0</v>
      </c>
      <c r="T7" s="54">
        <v>1.0</v>
      </c>
      <c r="U7" s="54">
        <v>1.0</v>
      </c>
      <c r="V7" s="54">
        <v>1.0</v>
      </c>
      <c r="W7" s="54">
        <v>1.0</v>
      </c>
      <c r="X7" s="54">
        <v>1.0</v>
      </c>
      <c r="Y7" s="54">
        <v>1.0</v>
      </c>
      <c r="Z7" s="54">
        <v>1.0</v>
      </c>
      <c r="AA7" s="54">
        <v>1.0</v>
      </c>
      <c r="AB7" s="54">
        <v>1.0</v>
      </c>
      <c r="AC7" s="54">
        <v>1.0</v>
      </c>
      <c r="AD7" s="54">
        <v>0.0</v>
      </c>
      <c r="AE7" s="54">
        <v>1.0</v>
      </c>
      <c r="AF7" s="54">
        <v>1.0</v>
      </c>
      <c r="AG7" s="54">
        <v>1.0</v>
      </c>
      <c r="AH7" s="54">
        <v>1.0</v>
      </c>
      <c r="AI7" s="54">
        <v>1.0</v>
      </c>
      <c r="AJ7" s="54">
        <v>1.0</v>
      </c>
      <c r="AK7" s="54">
        <v>0.0</v>
      </c>
      <c r="AL7" s="54">
        <v>0.0</v>
      </c>
      <c r="AM7" s="54">
        <v>0.0</v>
      </c>
      <c r="AN7" s="10">
        <f t="shared" si="2"/>
        <v>26</v>
      </c>
      <c r="AO7" s="36">
        <f t="shared" si="3"/>
        <v>0.8965517241</v>
      </c>
      <c r="AP7" s="81" t="s">
        <v>73</v>
      </c>
    </row>
    <row r="8">
      <c r="A8" s="81" t="s">
        <v>125</v>
      </c>
      <c r="B8" s="10" t="s">
        <v>251</v>
      </c>
      <c r="C8" s="10">
        <f t="shared" si="1"/>
        <v>28</v>
      </c>
      <c r="D8" s="81">
        <v>4.0</v>
      </c>
      <c r="E8" s="97">
        <v>43207.0</v>
      </c>
      <c r="F8" s="54">
        <v>1.0</v>
      </c>
      <c r="G8" s="54">
        <v>1.0</v>
      </c>
      <c r="H8" s="54">
        <v>1.0</v>
      </c>
      <c r="I8" s="54">
        <v>1.0</v>
      </c>
      <c r="J8" s="54">
        <v>1.0</v>
      </c>
      <c r="K8" s="54">
        <v>1.0</v>
      </c>
      <c r="L8" s="54">
        <v>1.0</v>
      </c>
      <c r="M8" s="54">
        <v>1.0</v>
      </c>
      <c r="N8" s="54" t="s">
        <v>62</v>
      </c>
      <c r="O8" s="54">
        <v>1.0</v>
      </c>
      <c r="P8" s="54">
        <v>1.0</v>
      </c>
      <c r="Q8" s="54">
        <v>1.0</v>
      </c>
      <c r="R8" s="54">
        <v>1.0</v>
      </c>
      <c r="S8" s="54">
        <v>1.0</v>
      </c>
      <c r="T8" s="54">
        <v>1.0</v>
      </c>
      <c r="U8" s="54">
        <v>1.0</v>
      </c>
      <c r="V8" s="54">
        <v>1.0</v>
      </c>
      <c r="W8" s="54">
        <v>1.0</v>
      </c>
      <c r="X8" s="54">
        <v>1.0</v>
      </c>
      <c r="Y8" s="54">
        <v>1.0</v>
      </c>
      <c r="Z8" s="54">
        <v>1.0</v>
      </c>
      <c r="AA8" s="54">
        <v>1.0</v>
      </c>
      <c r="AB8" s="54">
        <v>1.0</v>
      </c>
      <c r="AC8" s="54">
        <v>1.0</v>
      </c>
      <c r="AD8" s="54">
        <v>1.0</v>
      </c>
      <c r="AE8" s="54">
        <v>1.0</v>
      </c>
      <c r="AF8" s="54">
        <v>1.0</v>
      </c>
      <c r="AG8" s="54">
        <v>1.0</v>
      </c>
      <c r="AH8" s="54">
        <v>1.0</v>
      </c>
      <c r="AI8" s="54">
        <v>1.0</v>
      </c>
      <c r="AJ8" s="54">
        <v>1.0</v>
      </c>
      <c r="AK8" s="54">
        <v>0.0</v>
      </c>
      <c r="AL8" s="54">
        <v>0.0</v>
      </c>
      <c r="AM8" s="54">
        <v>0.0</v>
      </c>
      <c r="AN8" s="10">
        <f t="shared" si="2"/>
        <v>28</v>
      </c>
      <c r="AO8" s="36">
        <f t="shared" si="3"/>
        <v>1</v>
      </c>
      <c r="AP8" s="81"/>
    </row>
    <row r="9">
      <c r="A9" s="81" t="s">
        <v>67</v>
      </c>
      <c r="B9" s="10" t="s">
        <v>254</v>
      </c>
      <c r="C9" s="10">
        <f t="shared" si="1"/>
        <v>23</v>
      </c>
      <c r="D9" s="81">
        <v>3.0</v>
      </c>
      <c r="E9" s="97">
        <v>43208.0</v>
      </c>
      <c r="F9" s="54">
        <v>1.0</v>
      </c>
      <c r="G9" s="54">
        <v>1.0</v>
      </c>
      <c r="H9" s="54">
        <v>1.0</v>
      </c>
      <c r="I9" s="54">
        <v>1.0</v>
      </c>
      <c r="J9" s="54" t="s">
        <v>62</v>
      </c>
      <c r="K9" s="54">
        <v>1.0</v>
      </c>
      <c r="L9" s="54">
        <v>1.0</v>
      </c>
      <c r="M9" s="54">
        <v>1.0</v>
      </c>
      <c r="N9" s="54" t="s">
        <v>62</v>
      </c>
      <c r="O9" s="54">
        <v>1.0</v>
      </c>
      <c r="P9" s="54">
        <v>1.0</v>
      </c>
      <c r="Q9" s="54">
        <v>1.0</v>
      </c>
      <c r="R9" s="54">
        <v>1.0</v>
      </c>
      <c r="S9" s="54">
        <v>1.0</v>
      </c>
      <c r="T9" s="54">
        <v>1.0</v>
      </c>
      <c r="U9" s="54" t="s">
        <v>62</v>
      </c>
      <c r="V9" s="54">
        <v>1.0</v>
      </c>
      <c r="W9" s="54">
        <v>0.0</v>
      </c>
      <c r="X9" s="54">
        <v>1.0</v>
      </c>
      <c r="Y9" s="54">
        <v>1.0</v>
      </c>
      <c r="Z9" s="54">
        <v>0.0</v>
      </c>
      <c r="AA9" s="54">
        <v>1.0</v>
      </c>
      <c r="AB9" s="54" t="s">
        <v>62</v>
      </c>
      <c r="AC9" s="54">
        <v>1.0</v>
      </c>
      <c r="AD9" s="54">
        <v>1.0</v>
      </c>
      <c r="AE9" s="54" t="s">
        <v>62</v>
      </c>
      <c r="AF9" s="54" t="s">
        <v>62</v>
      </c>
      <c r="AG9" s="54">
        <v>1.0</v>
      </c>
      <c r="AH9" s="54">
        <v>1.0</v>
      </c>
      <c r="AI9" s="54">
        <v>0.0</v>
      </c>
      <c r="AJ9" s="54">
        <v>1.0</v>
      </c>
      <c r="AK9" s="54">
        <v>1.0</v>
      </c>
      <c r="AL9" s="54">
        <v>0.0</v>
      </c>
      <c r="AM9" s="54">
        <v>1.0</v>
      </c>
      <c r="AN9" s="10">
        <f t="shared" si="2"/>
        <v>21</v>
      </c>
      <c r="AO9" s="36">
        <f t="shared" si="3"/>
        <v>0.9130434783</v>
      </c>
      <c r="AP9" s="81" t="s">
        <v>258</v>
      </c>
    </row>
    <row r="10">
      <c r="A10" s="81" t="s">
        <v>67</v>
      </c>
      <c r="B10" s="101" t="s">
        <v>259</v>
      </c>
      <c r="C10" s="10">
        <f t="shared" si="1"/>
        <v>29</v>
      </c>
      <c r="D10" s="81">
        <v>4.0</v>
      </c>
      <c r="E10" s="97">
        <v>43208.0</v>
      </c>
      <c r="F10" s="54">
        <v>1.0</v>
      </c>
      <c r="G10" s="54">
        <v>1.0</v>
      </c>
      <c r="H10" s="54">
        <v>1.0</v>
      </c>
      <c r="I10" s="54">
        <v>1.0</v>
      </c>
      <c r="J10" s="54">
        <v>1.0</v>
      </c>
      <c r="K10" s="54">
        <v>1.0</v>
      </c>
      <c r="L10" s="54">
        <v>1.0</v>
      </c>
      <c r="M10" s="54">
        <v>1.0</v>
      </c>
      <c r="N10" s="54">
        <v>1.0</v>
      </c>
      <c r="O10" s="54">
        <v>1.0</v>
      </c>
      <c r="P10" s="54">
        <v>1.0</v>
      </c>
      <c r="Q10" s="54">
        <v>1.0</v>
      </c>
      <c r="R10" s="54">
        <v>1.0</v>
      </c>
      <c r="S10" s="54">
        <v>1.0</v>
      </c>
      <c r="T10" s="54">
        <v>1.0</v>
      </c>
      <c r="U10" s="54">
        <v>1.0</v>
      </c>
      <c r="V10" s="54">
        <v>1.0</v>
      </c>
      <c r="W10" s="54">
        <v>1.0</v>
      </c>
      <c r="X10" s="54">
        <v>1.0</v>
      </c>
      <c r="Y10" s="54">
        <v>1.0</v>
      </c>
      <c r="Z10" s="54">
        <v>1.0</v>
      </c>
      <c r="AA10" s="54">
        <v>1.0</v>
      </c>
      <c r="AB10" s="54">
        <v>1.0</v>
      </c>
      <c r="AC10" s="54">
        <v>1.0</v>
      </c>
      <c r="AD10" s="54">
        <v>1.0</v>
      </c>
      <c r="AE10" s="54">
        <v>1.0</v>
      </c>
      <c r="AF10" s="54">
        <v>1.0</v>
      </c>
      <c r="AG10" s="54">
        <v>1.0</v>
      </c>
      <c r="AH10" s="54">
        <v>1.0</v>
      </c>
      <c r="AI10" s="54">
        <v>0.0</v>
      </c>
      <c r="AJ10" s="54">
        <v>0.0</v>
      </c>
      <c r="AK10" s="54">
        <v>1.0</v>
      </c>
      <c r="AL10" s="54">
        <v>0.0</v>
      </c>
      <c r="AM10" s="54">
        <v>0.0</v>
      </c>
      <c r="AN10" s="10">
        <f t="shared" si="2"/>
        <v>29</v>
      </c>
      <c r="AO10" s="36">
        <f t="shared" si="3"/>
        <v>1</v>
      </c>
      <c r="AP10" s="102"/>
    </row>
    <row r="26">
      <c r="B26" s="50"/>
    </row>
  </sheetData>
  <conditionalFormatting sqref="D2:E2">
    <cfRule type="expression" dxfId="0" priority="1" stopIfTrue="1">
      <formula>AND(MONTH(D2)=MONTH(EDATE(TODAY(),0-1)),YEAR(D2)=YEAR(EDATE(TODAY(),0-1)))</formula>
    </cfRule>
  </conditionalFormatting>
  <conditionalFormatting sqref="D2:E2">
    <cfRule type="expression" dxfId="1" priority="2" stopIfTrue="1">
      <formula>AND(TODAY()-ROUNDDOWN(D2,0)&gt;=(WEEKDAY(TODAY())),TODAY()-ROUNDDOWN(D2,0)&lt;(WEEKDAY(TODAY())+7))</formula>
    </cfRule>
  </conditionalFormatting>
  <conditionalFormatting sqref="F3:AH10">
    <cfRule type="cellIs" dxfId="2" priority="3" operator="equal">
      <formula>1</formula>
    </cfRule>
  </conditionalFormatting>
  <conditionalFormatting sqref="D3:E10">
    <cfRule type="cellIs" dxfId="3" priority="4" operator="lessThan">
      <formula>"13.04.18"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0"/>
    <col customWidth="1" min="2" max="2" width="36.57"/>
    <col customWidth="1" min="3" max="3" width="8.71"/>
    <col customWidth="1" min="4" max="6" width="10.43"/>
    <col customWidth="1" min="7" max="7" width="13.57"/>
    <col customWidth="1" min="8" max="8" width="13.86"/>
    <col customWidth="1" min="9" max="9" width="12.86"/>
    <col customWidth="1" min="10" max="11" width="13.86"/>
    <col customWidth="1" min="12" max="12" width="12.57"/>
    <col customWidth="1" min="13" max="13" width="19.57"/>
    <col customWidth="1" min="14" max="14" width="12.86"/>
    <col customWidth="1" min="15" max="15" width="19.57"/>
    <col customWidth="1" min="16" max="16" width="22.43"/>
    <col customWidth="1" min="17" max="17" width="19.86"/>
    <col customWidth="1" min="18" max="18" width="13.57"/>
    <col customWidth="1" min="19" max="19" width="8.71"/>
    <col customWidth="1" min="20" max="20" width="13.57"/>
    <col customWidth="1" min="21" max="21" width="11.86"/>
    <col customWidth="1" min="22" max="24" width="8.71"/>
    <col customWidth="1" min="25" max="25" width="15.14"/>
    <col customWidth="1" min="26" max="26" width="13.57"/>
    <col customWidth="1" min="27" max="27" width="13.86"/>
    <col customWidth="1" min="28" max="28" width="12.29"/>
    <col customWidth="1" min="29" max="29" width="13.57"/>
    <col customWidth="1" min="30" max="30" width="13.43"/>
    <col customWidth="1" min="31" max="31" width="15.43"/>
    <col customWidth="1" min="32" max="32" width="13.86"/>
    <col customWidth="1" min="33" max="33" width="14.29"/>
    <col customWidth="1" min="34" max="34" width="18.29"/>
    <col customWidth="1" min="35" max="35" width="8.71"/>
    <col customWidth="1" min="36" max="36" width="16.14"/>
    <col customWidth="1" min="37" max="37" width="14.71"/>
    <col customWidth="1" min="38" max="38" width="13.43"/>
    <col customWidth="1" min="39" max="39" width="15.71"/>
    <col customWidth="1" min="40" max="40" width="14.43"/>
    <col customWidth="1" min="41" max="41" width="12.43"/>
    <col customWidth="1" min="42" max="42" width="14.14"/>
    <col customWidth="1" min="43" max="50" width="8.71"/>
    <col customWidth="1" min="51" max="53" width="36.86"/>
  </cols>
  <sheetData>
    <row r="1">
      <c r="G1" s="1">
        <v>591575.0</v>
      </c>
      <c r="H1" s="1">
        <v>815825.0</v>
      </c>
      <c r="I1" s="1">
        <v>815819.0</v>
      </c>
      <c r="J1" s="2">
        <v>594019.0</v>
      </c>
      <c r="K1" s="1">
        <v>697041.0</v>
      </c>
      <c r="L1" s="3">
        <v>943637.0</v>
      </c>
      <c r="M1" s="3">
        <v>943639.0</v>
      </c>
      <c r="N1" s="1">
        <v>720926.0</v>
      </c>
      <c r="O1" s="1">
        <v>729172.0</v>
      </c>
      <c r="P1" s="1">
        <v>729173.0</v>
      </c>
      <c r="Q1" s="7">
        <v>835540.0</v>
      </c>
      <c r="R1" s="1">
        <v>87569.0</v>
      </c>
      <c r="S1" s="11">
        <v>186675.0</v>
      </c>
      <c r="T1" s="1">
        <v>591579.0</v>
      </c>
      <c r="U1" s="1">
        <v>591582.0</v>
      </c>
      <c r="V1" s="3">
        <v>116355.0</v>
      </c>
      <c r="W1" s="3">
        <v>116357.0</v>
      </c>
      <c r="X1" s="3">
        <v>66912.0</v>
      </c>
      <c r="Y1" s="3">
        <v>110050.0</v>
      </c>
      <c r="Z1" s="1">
        <v>59178.0</v>
      </c>
      <c r="AA1" s="3">
        <v>987622.0</v>
      </c>
      <c r="AB1" s="1">
        <v>927445.0</v>
      </c>
      <c r="AC1" s="1" t="s">
        <v>10</v>
      </c>
      <c r="AD1" s="1">
        <v>293900.0</v>
      </c>
      <c r="AE1" s="1">
        <v>296603.0</v>
      </c>
      <c r="AF1" s="17">
        <v>297609.0</v>
      </c>
      <c r="AG1" s="78">
        <v>618761.0</v>
      </c>
      <c r="AH1" s="78">
        <v>618776.0</v>
      </c>
      <c r="AI1" s="20">
        <v>307865.0</v>
      </c>
      <c r="AJ1" s="20">
        <v>307875.0</v>
      </c>
      <c r="AK1" s="20">
        <v>307878.0</v>
      </c>
      <c r="AL1" s="20">
        <v>307880.0</v>
      </c>
      <c r="AM1" s="20">
        <v>307886.0</v>
      </c>
      <c r="AN1" s="20">
        <v>307889.0</v>
      </c>
      <c r="AO1" s="20">
        <v>307898.0</v>
      </c>
      <c r="AP1" s="20">
        <v>307902.0</v>
      </c>
      <c r="AQ1" s="21">
        <v>535582.0</v>
      </c>
      <c r="AR1" s="21">
        <v>535422.0</v>
      </c>
      <c r="AS1" s="21">
        <v>535469.0</v>
      </c>
      <c r="AT1" s="22"/>
      <c r="AU1" s="22">
        <v>591574.0</v>
      </c>
      <c r="AV1" s="22">
        <v>538683.0</v>
      </c>
    </row>
    <row r="2">
      <c r="A2" s="24" t="s">
        <v>3</v>
      </c>
      <c r="B2" s="25" t="s">
        <v>11</v>
      </c>
      <c r="C2" s="29" t="s">
        <v>16</v>
      </c>
      <c r="D2" s="82" t="s">
        <v>299</v>
      </c>
      <c r="E2" s="82" t="s">
        <v>300</v>
      </c>
      <c r="F2" s="30" t="s">
        <v>0</v>
      </c>
      <c r="G2" s="45" t="s">
        <v>48</v>
      </c>
      <c r="H2" s="45" t="s">
        <v>52</v>
      </c>
      <c r="I2" s="45" t="s">
        <v>53</v>
      </c>
      <c r="J2" s="47" t="s">
        <v>54</v>
      </c>
      <c r="K2" s="60" t="s">
        <v>56</v>
      </c>
      <c r="L2" s="60" t="s">
        <v>75</v>
      </c>
      <c r="M2" s="60" t="s">
        <v>76</v>
      </c>
      <c r="N2" s="61" t="s">
        <v>77</v>
      </c>
      <c r="O2" s="45" t="s">
        <v>301</v>
      </c>
      <c r="P2" s="45" t="s">
        <v>302</v>
      </c>
      <c r="Q2" s="45" t="s">
        <v>37</v>
      </c>
      <c r="R2" s="60" t="s">
        <v>93</v>
      </c>
      <c r="S2" s="64" t="s">
        <v>94</v>
      </c>
      <c r="T2" s="45" t="s">
        <v>95</v>
      </c>
      <c r="U2" s="45" t="s">
        <v>96</v>
      </c>
      <c r="V2" s="60" t="s">
        <v>97</v>
      </c>
      <c r="W2" s="60" t="s">
        <v>98</v>
      </c>
      <c r="X2" s="65" t="s">
        <v>99</v>
      </c>
      <c r="Y2" s="60" t="s">
        <v>100</v>
      </c>
      <c r="Z2" s="45" t="s">
        <v>101</v>
      </c>
      <c r="AA2" s="60" t="s">
        <v>102</v>
      </c>
      <c r="AB2" s="45" t="s">
        <v>103</v>
      </c>
      <c r="AC2" s="45" t="s">
        <v>104</v>
      </c>
      <c r="AD2" s="45" t="s">
        <v>105</v>
      </c>
      <c r="AE2" s="45" t="s">
        <v>106</v>
      </c>
      <c r="AF2" s="45" t="s">
        <v>107</v>
      </c>
      <c r="AG2" s="66" t="s">
        <v>304</v>
      </c>
      <c r="AH2" s="66" t="s">
        <v>305</v>
      </c>
      <c r="AI2" s="67" t="s">
        <v>110</v>
      </c>
      <c r="AJ2" s="67" t="s">
        <v>111</v>
      </c>
      <c r="AK2" s="67" t="s">
        <v>112</v>
      </c>
      <c r="AL2" s="67" t="s">
        <v>113</v>
      </c>
      <c r="AM2" s="67" t="s">
        <v>114</v>
      </c>
      <c r="AN2" s="67" t="s">
        <v>115</v>
      </c>
      <c r="AO2" s="67" t="s">
        <v>116</v>
      </c>
      <c r="AP2" s="67" t="s">
        <v>117</v>
      </c>
      <c r="AQ2" s="68" t="s">
        <v>118</v>
      </c>
      <c r="AR2" s="68" t="s">
        <v>119</v>
      </c>
      <c r="AS2" s="68" t="s">
        <v>120</v>
      </c>
      <c r="AT2" s="68" t="s">
        <v>121</v>
      </c>
      <c r="AU2" s="68" t="s">
        <v>122</v>
      </c>
      <c r="AV2" s="68" t="s">
        <v>123</v>
      </c>
      <c r="AW2" s="69" t="s">
        <v>124</v>
      </c>
      <c r="AX2" s="70" t="s">
        <v>6</v>
      </c>
      <c r="AY2" s="69" t="s">
        <v>59</v>
      </c>
      <c r="AZ2" s="109" t="s">
        <v>306</v>
      </c>
      <c r="BA2" s="109" t="s">
        <v>307</v>
      </c>
    </row>
    <row r="3">
      <c r="A3" s="96" t="s">
        <v>308</v>
      </c>
      <c r="B3" s="110" t="s">
        <v>309</v>
      </c>
      <c r="C3" s="81">
        <f>36-COUNTIF(G5:AP5,"х")</f>
        <v>36</v>
      </c>
      <c r="D3" s="81" t="s">
        <v>310</v>
      </c>
      <c r="E3" s="108">
        <v>43146.0</v>
      </c>
      <c r="F3" s="108">
        <v>43208.0</v>
      </c>
      <c r="G3" s="54">
        <v>1.0</v>
      </c>
      <c r="H3" s="54">
        <v>1.0</v>
      </c>
      <c r="I3" s="54">
        <v>1.0</v>
      </c>
      <c r="J3" s="54">
        <v>1.0</v>
      </c>
      <c r="K3" s="54"/>
      <c r="L3" s="54">
        <v>1.0</v>
      </c>
      <c r="M3" s="54">
        <v>1.0</v>
      </c>
      <c r="N3" s="54"/>
      <c r="O3" s="54"/>
      <c r="P3" s="54"/>
      <c r="Q3" s="54">
        <v>1.0</v>
      </c>
      <c r="R3" s="54"/>
      <c r="S3" s="54">
        <v>1.0</v>
      </c>
      <c r="T3" s="54">
        <v>1.0</v>
      </c>
      <c r="U3" s="54">
        <v>1.0</v>
      </c>
      <c r="V3" s="54">
        <v>1.0</v>
      </c>
      <c r="W3" s="54">
        <v>1.0</v>
      </c>
      <c r="X3" s="54">
        <v>1.0</v>
      </c>
      <c r="Y3" s="54">
        <v>1.0</v>
      </c>
      <c r="Z3" s="54">
        <v>1.0</v>
      </c>
      <c r="AA3" s="54">
        <v>1.0</v>
      </c>
      <c r="AB3" s="54"/>
      <c r="AC3" s="54">
        <v>1.0</v>
      </c>
      <c r="AD3" s="54"/>
      <c r="AE3" s="54">
        <v>1.0</v>
      </c>
      <c r="AF3" s="54">
        <v>1.0</v>
      </c>
      <c r="AG3" s="54"/>
      <c r="AH3" s="54"/>
      <c r="AI3" s="54">
        <v>1.0</v>
      </c>
      <c r="AJ3" s="54">
        <v>1.0</v>
      </c>
      <c r="AK3" s="54">
        <v>1.0</v>
      </c>
      <c r="AL3" s="54">
        <v>1.0</v>
      </c>
      <c r="AM3" s="54">
        <v>1.0</v>
      </c>
      <c r="AN3" s="54">
        <v>1.0</v>
      </c>
      <c r="AO3" s="54"/>
      <c r="AP3" s="54">
        <v>1.0</v>
      </c>
      <c r="AQ3" s="54"/>
      <c r="AR3" s="54">
        <v>1.0</v>
      </c>
      <c r="AS3" s="54"/>
      <c r="AT3" s="54"/>
      <c r="AU3" s="54"/>
      <c r="AV3" s="54"/>
      <c r="AW3" s="10">
        <f t="shared" ref="AW3:AW30" si="1">SUM(G3:AP3)</f>
        <v>26</v>
      </c>
      <c r="AX3" s="36">
        <f t="shared" ref="AX3:AX30" si="2">AW3/C3</f>
        <v>0.7222222222</v>
      </c>
      <c r="AY3" s="84" t="s">
        <v>311</v>
      </c>
      <c r="AZ3" s="111" t="s">
        <v>312</v>
      </c>
      <c r="BA3" s="71" t="s">
        <v>313</v>
      </c>
    </row>
    <row r="4">
      <c r="A4" s="96" t="s">
        <v>314</v>
      </c>
      <c r="B4" s="110" t="s">
        <v>315</v>
      </c>
      <c r="C4" s="81">
        <f>36-COUNTIF(G4:AP4,"х")</f>
        <v>36</v>
      </c>
      <c r="D4" s="81" t="s">
        <v>60</v>
      </c>
      <c r="E4" s="108">
        <v>43158.0</v>
      </c>
      <c r="F4" s="108">
        <v>43206.0</v>
      </c>
      <c r="G4" s="54">
        <v>1.0</v>
      </c>
      <c r="H4" s="54">
        <v>1.0</v>
      </c>
      <c r="I4" s="54">
        <v>1.0</v>
      </c>
      <c r="J4" s="54">
        <v>1.0</v>
      </c>
      <c r="K4" s="54">
        <v>1.0</v>
      </c>
      <c r="L4" s="54">
        <v>1.0</v>
      </c>
      <c r="M4" s="54">
        <v>1.0</v>
      </c>
      <c r="N4" s="54">
        <v>1.0</v>
      </c>
      <c r="O4" s="54">
        <v>1.0</v>
      </c>
      <c r="P4" s="54">
        <v>1.0</v>
      </c>
      <c r="Q4" s="54">
        <v>1.0</v>
      </c>
      <c r="R4" s="54">
        <v>1.0</v>
      </c>
      <c r="S4" s="54">
        <v>1.0</v>
      </c>
      <c r="T4" s="54">
        <v>1.0</v>
      </c>
      <c r="U4" s="54">
        <v>1.0</v>
      </c>
      <c r="V4" s="54">
        <v>1.0</v>
      </c>
      <c r="W4" s="54">
        <v>1.0</v>
      </c>
      <c r="X4" s="54">
        <v>1.0</v>
      </c>
      <c r="Y4" s="54">
        <v>1.0</v>
      </c>
      <c r="Z4" s="54">
        <v>1.0</v>
      </c>
      <c r="AA4" s="54">
        <v>1.0</v>
      </c>
      <c r="AB4" s="54">
        <v>1.0</v>
      </c>
      <c r="AC4" s="54">
        <v>1.0</v>
      </c>
      <c r="AD4" s="54">
        <v>1.0</v>
      </c>
      <c r="AE4" s="54">
        <v>1.0</v>
      </c>
      <c r="AF4" s="54">
        <v>1.0</v>
      </c>
      <c r="AG4" s="54">
        <v>1.0</v>
      </c>
      <c r="AH4" s="54">
        <v>1.0</v>
      </c>
      <c r="AI4" s="54">
        <v>1.0</v>
      </c>
      <c r="AJ4" s="54">
        <v>1.0</v>
      </c>
      <c r="AK4" s="54">
        <v>1.0</v>
      </c>
      <c r="AL4" s="54">
        <v>1.0</v>
      </c>
      <c r="AM4" s="54">
        <v>1.0</v>
      </c>
      <c r="AN4" s="54">
        <v>1.0</v>
      </c>
      <c r="AO4" s="54">
        <v>1.0</v>
      </c>
      <c r="AP4" s="54">
        <v>1.0</v>
      </c>
      <c r="AQ4" s="54"/>
      <c r="AR4" s="54">
        <v>1.0</v>
      </c>
      <c r="AS4" s="54"/>
      <c r="AT4" s="54"/>
      <c r="AU4" s="54"/>
      <c r="AV4" s="54"/>
      <c r="AW4" s="10">
        <f t="shared" si="1"/>
        <v>36</v>
      </c>
      <c r="AX4" s="36">
        <f t="shared" si="2"/>
        <v>1</v>
      </c>
      <c r="AY4" s="84" t="s">
        <v>317</v>
      </c>
      <c r="AZ4" s="111"/>
      <c r="BA4" s="71" t="s">
        <v>312</v>
      </c>
    </row>
    <row r="5">
      <c r="A5" s="96" t="s">
        <v>318</v>
      </c>
      <c r="B5" s="110" t="s">
        <v>319</v>
      </c>
      <c r="C5" s="81">
        <f>36-COUNTIF(#REF!,"х")</f>
        <v>36</v>
      </c>
      <c r="D5" s="81" t="s">
        <v>125</v>
      </c>
      <c r="E5" s="108">
        <v>43138.0</v>
      </c>
      <c r="F5" s="108">
        <v>43204.0</v>
      </c>
      <c r="G5" s="54">
        <v>1.0</v>
      </c>
      <c r="H5" s="54">
        <v>1.0</v>
      </c>
      <c r="I5" s="54">
        <v>1.0</v>
      </c>
      <c r="J5" s="54">
        <v>1.0</v>
      </c>
      <c r="K5" s="54">
        <v>1.0</v>
      </c>
      <c r="L5" s="54">
        <v>1.0</v>
      </c>
      <c r="M5" s="54">
        <v>1.0</v>
      </c>
      <c r="N5" s="54" t="s">
        <v>320</v>
      </c>
      <c r="O5" s="54">
        <v>1.0</v>
      </c>
      <c r="P5" s="54">
        <v>1.0</v>
      </c>
      <c r="Q5" s="54">
        <v>1.0</v>
      </c>
      <c r="R5" s="54">
        <v>1.0</v>
      </c>
      <c r="S5" s="54">
        <v>1.0</v>
      </c>
      <c r="T5" s="54">
        <v>1.0</v>
      </c>
      <c r="U5" s="54">
        <v>1.0</v>
      </c>
      <c r="V5" s="54">
        <v>1.0</v>
      </c>
      <c r="W5" s="54">
        <v>1.0</v>
      </c>
      <c r="X5" s="54">
        <v>1.0</v>
      </c>
      <c r="Y5" s="54">
        <v>1.0</v>
      </c>
      <c r="Z5" s="54">
        <v>1.0</v>
      </c>
      <c r="AA5" s="54">
        <v>1.0</v>
      </c>
      <c r="AB5" s="54">
        <v>1.0</v>
      </c>
      <c r="AC5" s="54">
        <v>1.0</v>
      </c>
      <c r="AD5" s="54">
        <v>1.0</v>
      </c>
      <c r="AE5" s="54">
        <v>1.0</v>
      </c>
      <c r="AF5" s="54">
        <v>1.0</v>
      </c>
      <c r="AG5" s="54">
        <v>1.0</v>
      </c>
      <c r="AH5" s="54">
        <v>1.0</v>
      </c>
      <c r="AI5" s="54">
        <v>1.0</v>
      </c>
      <c r="AJ5" s="54"/>
      <c r="AK5" s="54">
        <v>1.0</v>
      </c>
      <c r="AL5" s="54">
        <v>1.0</v>
      </c>
      <c r="AM5" s="54">
        <v>1.0</v>
      </c>
      <c r="AN5" s="54">
        <v>1.0</v>
      </c>
      <c r="AO5" s="54">
        <v>1.0</v>
      </c>
      <c r="AP5" s="54">
        <v>1.0</v>
      </c>
      <c r="AQ5" s="54">
        <v>1.0</v>
      </c>
      <c r="AR5" s="54">
        <v>1.0</v>
      </c>
      <c r="AS5" s="54"/>
      <c r="AT5" s="54"/>
      <c r="AU5" s="54"/>
      <c r="AV5" s="54"/>
      <c r="AW5" s="10">
        <f t="shared" si="1"/>
        <v>34</v>
      </c>
      <c r="AX5" s="36">
        <f t="shared" si="2"/>
        <v>0.9444444444</v>
      </c>
      <c r="AY5" s="84" t="s">
        <v>323</v>
      </c>
      <c r="AZ5" s="111"/>
      <c r="BA5" s="71" t="s">
        <v>324</v>
      </c>
    </row>
    <row r="6" ht="38.25" customHeight="1">
      <c r="A6" s="96" t="s">
        <v>325</v>
      </c>
      <c r="B6" s="110" t="s">
        <v>326</v>
      </c>
      <c r="C6" s="81">
        <f t="shared" ref="C6:C30" si="3">36-COUNTIF(G6:AP6,"х")-COUNTIF(G6:AP6,"x")</f>
        <v>36</v>
      </c>
      <c r="D6" s="81" t="s">
        <v>327</v>
      </c>
      <c r="E6" s="108">
        <v>43153.0</v>
      </c>
      <c r="F6" s="108">
        <v>43207.0</v>
      </c>
      <c r="G6" s="54">
        <v>1.0</v>
      </c>
      <c r="H6" s="54">
        <v>1.0</v>
      </c>
      <c r="I6" s="54">
        <v>1.0</v>
      </c>
      <c r="J6" s="54">
        <v>1.0</v>
      </c>
      <c r="K6" s="54">
        <v>1.0</v>
      </c>
      <c r="L6" s="54">
        <v>1.0</v>
      </c>
      <c r="M6" s="54">
        <v>1.0</v>
      </c>
      <c r="N6" s="54"/>
      <c r="O6" s="54">
        <v>1.0</v>
      </c>
      <c r="P6" s="54">
        <v>1.0</v>
      </c>
      <c r="Q6" s="54">
        <v>1.0</v>
      </c>
      <c r="R6" s="54"/>
      <c r="S6" s="54"/>
      <c r="T6" s="54">
        <v>1.0</v>
      </c>
      <c r="U6" s="54">
        <v>1.0</v>
      </c>
      <c r="V6" s="54">
        <v>1.0</v>
      </c>
      <c r="W6" s="54">
        <v>1.0</v>
      </c>
      <c r="X6" s="54">
        <v>1.0</v>
      </c>
      <c r="Y6" s="54">
        <v>1.0</v>
      </c>
      <c r="Z6" s="54">
        <v>1.0</v>
      </c>
      <c r="AA6" s="54">
        <v>1.0</v>
      </c>
      <c r="AB6" s="54">
        <v>1.0</v>
      </c>
      <c r="AC6" s="54">
        <v>1.0</v>
      </c>
      <c r="AD6" s="54">
        <v>1.0</v>
      </c>
      <c r="AE6" s="54">
        <v>1.0</v>
      </c>
      <c r="AF6" s="54">
        <v>1.0</v>
      </c>
      <c r="AG6" s="54">
        <v>1.0</v>
      </c>
      <c r="AH6" s="54">
        <v>1.0</v>
      </c>
      <c r="AI6" s="54">
        <v>1.0</v>
      </c>
      <c r="AJ6" s="54">
        <v>1.0</v>
      </c>
      <c r="AK6" s="54">
        <v>1.0</v>
      </c>
      <c r="AL6" s="54">
        <v>1.0</v>
      </c>
      <c r="AM6" s="54">
        <v>1.0</v>
      </c>
      <c r="AN6" s="54">
        <v>1.0</v>
      </c>
      <c r="AO6" s="54">
        <v>1.0</v>
      </c>
      <c r="AP6" s="54">
        <v>1.0</v>
      </c>
      <c r="AQ6" s="54"/>
      <c r="AR6" s="54"/>
      <c r="AS6" s="54"/>
      <c r="AT6" s="54"/>
      <c r="AU6" s="54"/>
      <c r="AV6" s="54"/>
      <c r="AW6" s="10">
        <f t="shared" si="1"/>
        <v>33</v>
      </c>
      <c r="AX6" s="36">
        <f t="shared" si="2"/>
        <v>0.9166666667</v>
      </c>
      <c r="AY6" s="84" t="s">
        <v>329</v>
      </c>
      <c r="AZ6" s="111"/>
      <c r="BA6" s="71" t="s">
        <v>330</v>
      </c>
    </row>
    <row r="7">
      <c r="A7" s="96" t="s">
        <v>331</v>
      </c>
      <c r="B7" s="110" t="s">
        <v>332</v>
      </c>
      <c r="C7" s="81">
        <f t="shared" si="3"/>
        <v>35</v>
      </c>
      <c r="D7" s="81" t="s">
        <v>333</v>
      </c>
      <c r="E7" s="108">
        <v>43140.0</v>
      </c>
      <c r="F7" s="108">
        <v>43207.0</v>
      </c>
      <c r="G7" s="54">
        <v>1.0</v>
      </c>
      <c r="H7" s="54">
        <v>1.0</v>
      </c>
      <c r="I7" s="54">
        <v>1.0</v>
      </c>
      <c r="J7" s="54">
        <v>1.0</v>
      </c>
      <c r="K7" s="54">
        <v>1.0</v>
      </c>
      <c r="L7" s="54">
        <v>1.0</v>
      </c>
      <c r="M7" s="54">
        <v>1.0</v>
      </c>
      <c r="N7" s="54" t="s">
        <v>320</v>
      </c>
      <c r="O7" s="54">
        <v>1.0</v>
      </c>
      <c r="P7" s="54">
        <v>1.0</v>
      </c>
      <c r="Q7" s="54">
        <v>1.0</v>
      </c>
      <c r="R7" s="54">
        <v>1.0</v>
      </c>
      <c r="S7" s="54">
        <v>1.0</v>
      </c>
      <c r="T7" s="54">
        <v>1.0</v>
      </c>
      <c r="U7" s="54">
        <v>1.0</v>
      </c>
      <c r="V7" s="54">
        <v>1.0</v>
      </c>
      <c r="W7" s="54">
        <v>1.0</v>
      </c>
      <c r="X7" s="54">
        <v>1.0</v>
      </c>
      <c r="Y7" s="54">
        <v>1.0</v>
      </c>
      <c r="Z7" s="54"/>
      <c r="AA7" s="54">
        <v>1.0</v>
      </c>
      <c r="AB7" s="54">
        <v>1.0</v>
      </c>
      <c r="AC7" s="54">
        <v>1.0</v>
      </c>
      <c r="AD7" s="54">
        <v>1.0</v>
      </c>
      <c r="AE7" s="54">
        <v>1.0</v>
      </c>
      <c r="AF7" s="54">
        <v>1.0</v>
      </c>
      <c r="AG7" s="54"/>
      <c r="AH7" s="54"/>
      <c r="AI7" s="54">
        <v>1.0</v>
      </c>
      <c r="AJ7" s="54">
        <v>1.0</v>
      </c>
      <c r="AK7" s="54">
        <v>1.0</v>
      </c>
      <c r="AL7" s="54">
        <v>1.0</v>
      </c>
      <c r="AM7" s="54">
        <v>1.0</v>
      </c>
      <c r="AN7" s="54">
        <v>1.0</v>
      </c>
      <c r="AO7" s="54">
        <v>1.0</v>
      </c>
      <c r="AP7" s="54">
        <v>1.0</v>
      </c>
      <c r="AQ7" s="54"/>
      <c r="AR7" s="54">
        <v>1.0</v>
      </c>
      <c r="AS7" s="54"/>
      <c r="AT7" s="54"/>
      <c r="AU7" s="54"/>
      <c r="AV7" s="54"/>
      <c r="AW7" s="10">
        <f t="shared" si="1"/>
        <v>32</v>
      </c>
      <c r="AX7" s="36">
        <f t="shared" si="2"/>
        <v>0.9142857143</v>
      </c>
      <c r="AY7" s="84"/>
      <c r="AZ7" s="111"/>
      <c r="BA7" s="71" t="s">
        <v>336</v>
      </c>
    </row>
    <row r="8">
      <c r="A8" s="96" t="s">
        <v>337</v>
      </c>
      <c r="B8" s="110" t="s">
        <v>338</v>
      </c>
      <c r="C8" s="81">
        <f t="shared" si="3"/>
        <v>29</v>
      </c>
      <c r="D8" s="81" t="s">
        <v>339</v>
      </c>
      <c r="E8" s="10"/>
      <c r="F8" s="108">
        <v>43208.0</v>
      </c>
      <c r="G8" s="54">
        <v>1.0</v>
      </c>
      <c r="H8" s="54">
        <v>1.0</v>
      </c>
      <c r="I8" s="54">
        <v>1.0</v>
      </c>
      <c r="J8" s="54">
        <v>1.0</v>
      </c>
      <c r="K8" s="54">
        <v>1.0</v>
      </c>
      <c r="L8" s="54" t="s">
        <v>320</v>
      </c>
      <c r="M8" s="54">
        <v>1.0</v>
      </c>
      <c r="N8" s="54">
        <v>1.0</v>
      </c>
      <c r="O8" s="54" t="s">
        <v>320</v>
      </c>
      <c r="P8" s="54" t="s">
        <v>320</v>
      </c>
      <c r="Q8" s="54" t="s">
        <v>320</v>
      </c>
      <c r="R8" s="54" t="s">
        <v>320</v>
      </c>
      <c r="S8" s="54">
        <v>1.0</v>
      </c>
      <c r="T8" s="54">
        <v>1.0</v>
      </c>
      <c r="U8" s="54">
        <v>1.0</v>
      </c>
      <c r="V8" s="54">
        <v>1.0</v>
      </c>
      <c r="W8" s="54">
        <v>1.0</v>
      </c>
      <c r="X8" s="54">
        <v>1.0</v>
      </c>
      <c r="Y8" s="54">
        <v>1.0</v>
      </c>
      <c r="Z8" s="54">
        <v>1.0</v>
      </c>
      <c r="AA8" s="54">
        <v>1.0</v>
      </c>
      <c r="AB8" s="54">
        <v>1.0</v>
      </c>
      <c r="AC8" s="54">
        <v>1.0</v>
      </c>
      <c r="AD8" s="54">
        <v>1.0</v>
      </c>
      <c r="AE8" s="54">
        <v>1.0</v>
      </c>
      <c r="AF8" s="54">
        <v>1.0</v>
      </c>
      <c r="AG8" s="54">
        <v>1.0</v>
      </c>
      <c r="AH8" s="54">
        <v>1.0</v>
      </c>
      <c r="AI8" s="54" t="s">
        <v>320</v>
      </c>
      <c r="AJ8" s="54" t="s">
        <v>320</v>
      </c>
      <c r="AK8" s="54">
        <v>1.0</v>
      </c>
      <c r="AL8" s="54">
        <v>1.0</v>
      </c>
      <c r="AM8" s="54">
        <v>1.0</v>
      </c>
      <c r="AN8" s="54">
        <v>1.0</v>
      </c>
      <c r="AO8" s="54">
        <v>1.0</v>
      </c>
      <c r="AP8" s="54">
        <v>1.0</v>
      </c>
      <c r="AQ8" s="54"/>
      <c r="AR8" s="54"/>
      <c r="AS8" s="54"/>
      <c r="AT8" s="54"/>
      <c r="AU8" s="54"/>
      <c r="AV8" s="54"/>
      <c r="AW8" s="10">
        <f t="shared" si="1"/>
        <v>29</v>
      </c>
      <c r="AX8" s="36">
        <f t="shared" si="2"/>
        <v>1</v>
      </c>
      <c r="AY8" s="84"/>
      <c r="AZ8" s="111" t="s">
        <v>341</v>
      </c>
      <c r="BA8" s="71"/>
    </row>
    <row r="9">
      <c r="A9" s="96" t="s">
        <v>342</v>
      </c>
      <c r="B9" s="110" t="s">
        <v>343</v>
      </c>
      <c r="C9" s="81">
        <f t="shared" si="3"/>
        <v>30</v>
      </c>
      <c r="D9" s="81" t="s">
        <v>344</v>
      </c>
      <c r="E9" s="108">
        <v>43146.0</v>
      </c>
      <c r="F9" s="108">
        <v>43208.0</v>
      </c>
      <c r="G9" s="54">
        <v>1.0</v>
      </c>
      <c r="H9" s="54">
        <v>1.0</v>
      </c>
      <c r="I9" s="54">
        <v>1.0</v>
      </c>
      <c r="J9" s="54"/>
      <c r="K9" s="54">
        <v>1.0</v>
      </c>
      <c r="L9" s="54">
        <v>1.0</v>
      </c>
      <c r="M9" s="54">
        <v>1.0</v>
      </c>
      <c r="N9" s="54"/>
      <c r="O9" s="54"/>
      <c r="P9" s="54">
        <v>1.0</v>
      </c>
      <c r="Q9" s="54">
        <v>1.0</v>
      </c>
      <c r="R9" s="54">
        <v>1.0</v>
      </c>
      <c r="S9" s="54"/>
      <c r="T9" s="54">
        <v>1.0</v>
      </c>
      <c r="U9" s="54">
        <v>1.0</v>
      </c>
      <c r="V9" s="54">
        <v>1.0</v>
      </c>
      <c r="W9" s="54">
        <v>1.0</v>
      </c>
      <c r="X9" s="54">
        <v>1.0</v>
      </c>
      <c r="Y9" s="54">
        <v>1.0</v>
      </c>
      <c r="Z9" s="54"/>
      <c r="AA9" s="54">
        <v>1.0</v>
      </c>
      <c r="AB9" s="54">
        <v>1.0</v>
      </c>
      <c r="AC9" s="54">
        <v>1.0</v>
      </c>
      <c r="AD9" s="54">
        <v>1.0</v>
      </c>
      <c r="AE9" s="54">
        <v>1.0</v>
      </c>
      <c r="AF9" s="54"/>
      <c r="AG9" s="54"/>
      <c r="AH9" s="54"/>
      <c r="AI9" s="54" t="s">
        <v>320</v>
      </c>
      <c r="AJ9" s="54" t="s">
        <v>320</v>
      </c>
      <c r="AK9" s="54" t="s">
        <v>320</v>
      </c>
      <c r="AL9" s="54" t="s">
        <v>320</v>
      </c>
      <c r="AM9" s="54">
        <v>1.0</v>
      </c>
      <c r="AN9" s="54">
        <v>1.0</v>
      </c>
      <c r="AO9" s="54" t="s">
        <v>320</v>
      </c>
      <c r="AP9" s="54" t="s">
        <v>320</v>
      </c>
      <c r="AQ9" s="54"/>
      <c r="AR9" s="54"/>
      <c r="AS9" s="54"/>
      <c r="AT9" s="54"/>
      <c r="AU9" s="54"/>
      <c r="AV9" s="54"/>
      <c r="AW9" s="10">
        <f t="shared" si="1"/>
        <v>22</v>
      </c>
      <c r="AX9" s="36">
        <f t="shared" si="2"/>
        <v>0.7333333333</v>
      </c>
      <c r="AY9" s="84"/>
      <c r="AZ9" s="111"/>
      <c r="BA9" s="71" t="s">
        <v>348</v>
      </c>
    </row>
    <row r="10">
      <c r="A10" s="96" t="s">
        <v>349</v>
      </c>
      <c r="B10" s="110" t="s">
        <v>350</v>
      </c>
      <c r="C10" s="81">
        <f t="shared" si="3"/>
        <v>36</v>
      </c>
      <c r="D10" s="81" t="s">
        <v>351</v>
      </c>
      <c r="E10" s="108">
        <v>43146.0</v>
      </c>
      <c r="F10" s="108">
        <v>43201.0</v>
      </c>
      <c r="G10" s="54">
        <v>1.0</v>
      </c>
      <c r="H10" s="54">
        <v>1.0</v>
      </c>
      <c r="I10" s="54">
        <v>1.0</v>
      </c>
      <c r="J10" s="54">
        <v>1.0</v>
      </c>
      <c r="K10" s="54"/>
      <c r="L10" s="54">
        <v>1.0</v>
      </c>
      <c r="M10" s="54">
        <v>1.0</v>
      </c>
      <c r="N10" s="54">
        <v>1.0</v>
      </c>
      <c r="O10" s="54">
        <v>1.0</v>
      </c>
      <c r="P10" s="54">
        <v>1.0</v>
      </c>
      <c r="Q10" s="54">
        <v>1.0</v>
      </c>
      <c r="R10" s="54">
        <v>1.0</v>
      </c>
      <c r="S10" s="54">
        <v>1.0</v>
      </c>
      <c r="T10" s="54">
        <v>1.0</v>
      </c>
      <c r="U10" s="54">
        <v>1.0</v>
      </c>
      <c r="V10" s="54">
        <v>1.0</v>
      </c>
      <c r="W10" s="54">
        <v>1.0</v>
      </c>
      <c r="X10" s="54"/>
      <c r="Y10" s="54">
        <v>1.0</v>
      </c>
      <c r="Z10" s="54">
        <v>1.0</v>
      </c>
      <c r="AA10" s="54"/>
      <c r="AB10" s="54"/>
      <c r="AC10" s="54">
        <v>1.0</v>
      </c>
      <c r="AD10" s="54">
        <v>1.0</v>
      </c>
      <c r="AE10" s="54">
        <v>1.0</v>
      </c>
      <c r="AF10" s="54">
        <v>1.0</v>
      </c>
      <c r="AG10" s="54">
        <v>1.0</v>
      </c>
      <c r="AH10" s="54">
        <v>1.0</v>
      </c>
      <c r="AI10" s="54">
        <v>1.0</v>
      </c>
      <c r="AJ10" s="54">
        <v>1.0</v>
      </c>
      <c r="AK10" s="54">
        <v>1.0</v>
      </c>
      <c r="AL10" s="54">
        <v>1.0</v>
      </c>
      <c r="AM10" s="54">
        <v>1.0</v>
      </c>
      <c r="AN10" s="54">
        <v>1.0</v>
      </c>
      <c r="AO10" s="54">
        <v>1.0</v>
      </c>
      <c r="AP10" s="54">
        <v>1.0</v>
      </c>
      <c r="AQ10" s="54">
        <v>1.0</v>
      </c>
      <c r="AR10" s="54"/>
      <c r="AS10" s="54">
        <v>1.0</v>
      </c>
      <c r="AT10" s="54"/>
      <c r="AU10" s="54"/>
      <c r="AV10" s="54"/>
      <c r="AW10" s="10">
        <f t="shared" si="1"/>
        <v>32</v>
      </c>
      <c r="AX10" s="36">
        <f t="shared" si="2"/>
        <v>0.8888888889</v>
      </c>
      <c r="AY10" s="84"/>
      <c r="AZ10" s="111"/>
      <c r="BA10" s="71"/>
    </row>
    <row r="11">
      <c r="A11" s="96" t="s">
        <v>355</v>
      </c>
      <c r="B11" s="110" t="s">
        <v>357</v>
      </c>
      <c r="C11" s="81">
        <f t="shared" si="3"/>
        <v>35</v>
      </c>
      <c r="D11" s="81" t="s">
        <v>358</v>
      </c>
      <c r="E11" s="108">
        <v>43158.0</v>
      </c>
      <c r="F11" s="108">
        <v>43206.0</v>
      </c>
      <c r="G11" s="54">
        <v>1.0</v>
      </c>
      <c r="H11" s="54">
        <v>1.0</v>
      </c>
      <c r="I11" s="54">
        <v>1.0</v>
      </c>
      <c r="J11" s="54">
        <v>1.0</v>
      </c>
      <c r="K11" s="54">
        <v>1.0</v>
      </c>
      <c r="L11" s="54">
        <v>1.0</v>
      </c>
      <c r="M11" s="54">
        <v>1.0</v>
      </c>
      <c r="N11" s="54" t="s">
        <v>320</v>
      </c>
      <c r="O11" s="54">
        <v>1.0</v>
      </c>
      <c r="P11" s="54">
        <v>1.0</v>
      </c>
      <c r="Q11" s="54">
        <v>1.0</v>
      </c>
      <c r="R11" s="54">
        <v>1.0</v>
      </c>
      <c r="S11" s="54">
        <v>1.0</v>
      </c>
      <c r="T11" s="54">
        <v>1.0</v>
      </c>
      <c r="U11" s="54">
        <v>1.0</v>
      </c>
      <c r="V11" s="54">
        <v>1.0</v>
      </c>
      <c r="W11" s="54">
        <v>1.0</v>
      </c>
      <c r="X11" s="54">
        <v>1.0</v>
      </c>
      <c r="Y11" s="54">
        <v>1.0</v>
      </c>
      <c r="Z11" s="54">
        <v>1.0</v>
      </c>
      <c r="AA11" s="54">
        <v>1.0</v>
      </c>
      <c r="AB11" s="54">
        <v>1.0</v>
      </c>
      <c r="AC11" s="54">
        <v>1.0</v>
      </c>
      <c r="AD11" s="54">
        <v>1.0</v>
      </c>
      <c r="AE11" s="54">
        <v>1.0</v>
      </c>
      <c r="AF11" s="54"/>
      <c r="AG11" s="54"/>
      <c r="AH11" s="54"/>
      <c r="AI11" s="54">
        <v>1.0</v>
      </c>
      <c r="AJ11" s="54">
        <v>1.0</v>
      </c>
      <c r="AK11" s="54">
        <v>1.0</v>
      </c>
      <c r="AL11" s="54">
        <v>1.0</v>
      </c>
      <c r="AM11" s="54">
        <v>1.0</v>
      </c>
      <c r="AN11" s="54">
        <v>1.0</v>
      </c>
      <c r="AO11" s="54">
        <v>1.0</v>
      </c>
      <c r="AP11" s="54">
        <v>1.0</v>
      </c>
      <c r="AQ11" s="54"/>
      <c r="AR11" s="54">
        <v>1.0</v>
      </c>
      <c r="AS11" s="54"/>
      <c r="AT11" s="54"/>
      <c r="AU11" s="54"/>
      <c r="AV11" s="54"/>
      <c r="AW11" s="10">
        <f t="shared" si="1"/>
        <v>32</v>
      </c>
      <c r="AX11" s="36">
        <f t="shared" si="2"/>
        <v>0.9142857143</v>
      </c>
      <c r="AY11" s="84"/>
      <c r="AZ11" s="111"/>
      <c r="BA11" s="71" t="s">
        <v>361</v>
      </c>
    </row>
    <row r="12">
      <c r="A12" s="96" t="s">
        <v>362</v>
      </c>
      <c r="B12" s="110" t="s">
        <v>363</v>
      </c>
      <c r="C12" s="81">
        <f t="shared" si="3"/>
        <v>28</v>
      </c>
      <c r="D12" s="51" t="s">
        <v>364</v>
      </c>
      <c r="E12" s="51" t="s">
        <v>365</v>
      </c>
      <c r="F12" s="114">
        <v>43206.0</v>
      </c>
      <c r="G12" s="54">
        <v>1.0</v>
      </c>
      <c r="H12" s="54">
        <v>1.0</v>
      </c>
      <c r="I12" s="54">
        <v>1.0</v>
      </c>
      <c r="J12" s="54">
        <v>1.0</v>
      </c>
      <c r="K12" s="54">
        <v>1.0</v>
      </c>
      <c r="L12" s="54" t="s">
        <v>320</v>
      </c>
      <c r="M12" s="54">
        <v>1.0</v>
      </c>
      <c r="N12" s="54" t="s">
        <v>62</v>
      </c>
      <c r="O12" s="54">
        <v>1.0</v>
      </c>
      <c r="P12" s="54">
        <v>1.0</v>
      </c>
      <c r="Q12" s="54">
        <v>1.0</v>
      </c>
      <c r="R12" s="54">
        <v>1.0</v>
      </c>
      <c r="S12" s="54" t="s">
        <v>62</v>
      </c>
      <c r="T12" s="54">
        <v>1.0</v>
      </c>
      <c r="U12" s="54">
        <v>1.0</v>
      </c>
      <c r="V12" s="54" t="s">
        <v>320</v>
      </c>
      <c r="W12" s="54" t="s">
        <v>320</v>
      </c>
      <c r="X12" s="54" t="s">
        <v>320</v>
      </c>
      <c r="Y12" s="54">
        <v>1.0</v>
      </c>
      <c r="Z12" s="54">
        <v>1.0</v>
      </c>
      <c r="AA12" s="54">
        <v>1.0</v>
      </c>
      <c r="AB12" s="54">
        <v>1.0</v>
      </c>
      <c r="AC12" s="54" t="s">
        <v>320</v>
      </c>
      <c r="AD12" s="54" t="s">
        <v>320</v>
      </c>
      <c r="AE12" s="54">
        <v>1.0</v>
      </c>
      <c r="AF12" s="54">
        <v>1.0</v>
      </c>
      <c r="AG12" s="54">
        <v>1.0</v>
      </c>
      <c r="AH12" s="54">
        <v>1.0</v>
      </c>
      <c r="AI12" s="54">
        <v>1.0</v>
      </c>
      <c r="AJ12" s="54">
        <v>1.0</v>
      </c>
      <c r="AK12" s="54">
        <v>1.0</v>
      </c>
      <c r="AL12" s="54">
        <v>1.0</v>
      </c>
      <c r="AM12" s="54">
        <v>1.0</v>
      </c>
      <c r="AN12" s="54">
        <v>1.0</v>
      </c>
      <c r="AO12" s="54">
        <v>1.0</v>
      </c>
      <c r="AP12" s="54">
        <v>1.0</v>
      </c>
      <c r="AQ12" s="115">
        <v>1.0</v>
      </c>
      <c r="AR12" s="115">
        <v>1.0</v>
      </c>
      <c r="AS12" s="115"/>
      <c r="AT12" s="115"/>
      <c r="AU12" s="115"/>
      <c r="AV12" s="115"/>
      <c r="AW12" s="10">
        <f t="shared" si="1"/>
        <v>28</v>
      </c>
      <c r="AX12" s="36">
        <f t="shared" si="2"/>
        <v>1</v>
      </c>
      <c r="AY12" s="84" t="s">
        <v>373</v>
      </c>
      <c r="AZ12" s="111"/>
      <c r="BA12" s="71"/>
    </row>
    <row r="13">
      <c r="A13" s="96" t="s">
        <v>374</v>
      </c>
      <c r="B13" s="110" t="s">
        <v>375</v>
      </c>
      <c r="C13" s="81">
        <f t="shared" si="3"/>
        <v>30</v>
      </c>
      <c r="D13" s="81" t="s">
        <v>376</v>
      </c>
      <c r="E13" s="108">
        <v>43146.0</v>
      </c>
      <c r="F13" s="114">
        <v>43208.0</v>
      </c>
      <c r="G13" s="54">
        <v>1.0</v>
      </c>
      <c r="H13" s="54">
        <v>1.0</v>
      </c>
      <c r="I13" s="54">
        <v>1.0</v>
      </c>
      <c r="J13" s="54">
        <v>1.0</v>
      </c>
      <c r="K13" s="54">
        <v>1.0</v>
      </c>
      <c r="L13" s="54">
        <v>1.0</v>
      </c>
      <c r="M13" s="54">
        <v>1.0</v>
      </c>
      <c r="N13" s="54" t="s">
        <v>320</v>
      </c>
      <c r="O13" s="54" t="s">
        <v>320</v>
      </c>
      <c r="P13" s="54">
        <v>1.0</v>
      </c>
      <c r="Q13" s="54">
        <v>1.0</v>
      </c>
      <c r="R13" s="54" t="s">
        <v>320</v>
      </c>
      <c r="S13" s="54" t="s">
        <v>320</v>
      </c>
      <c r="T13" s="54">
        <v>1.0</v>
      </c>
      <c r="U13" s="54">
        <v>1.0</v>
      </c>
      <c r="V13" s="54">
        <v>1.0</v>
      </c>
      <c r="W13" s="54">
        <v>1.0</v>
      </c>
      <c r="X13" s="54">
        <v>1.0</v>
      </c>
      <c r="Y13" s="54">
        <v>1.0</v>
      </c>
      <c r="Z13" s="54">
        <v>1.0</v>
      </c>
      <c r="AA13" s="54">
        <v>1.0</v>
      </c>
      <c r="AB13" s="54">
        <v>1.0</v>
      </c>
      <c r="AC13" s="54">
        <v>1.0</v>
      </c>
      <c r="AD13" s="54" t="s">
        <v>320</v>
      </c>
      <c r="AE13" s="54"/>
      <c r="AF13" s="54">
        <v>1.0</v>
      </c>
      <c r="AG13" s="54">
        <v>1.0</v>
      </c>
      <c r="AH13" s="54">
        <v>1.0</v>
      </c>
      <c r="AI13" s="54">
        <v>1.0</v>
      </c>
      <c r="AJ13" s="54">
        <v>1.0</v>
      </c>
      <c r="AK13" s="54">
        <v>1.0</v>
      </c>
      <c r="AL13" s="54" t="s">
        <v>320</v>
      </c>
      <c r="AM13" s="54">
        <v>1.0</v>
      </c>
      <c r="AN13" s="54">
        <v>1.0</v>
      </c>
      <c r="AO13" s="54">
        <v>1.0</v>
      </c>
      <c r="AP13" s="54">
        <v>1.0</v>
      </c>
      <c r="AQ13" s="54"/>
      <c r="AR13" s="54"/>
      <c r="AS13" s="54"/>
      <c r="AT13" s="54"/>
      <c r="AU13" s="54"/>
      <c r="AV13" s="54"/>
      <c r="AW13" s="10">
        <f t="shared" si="1"/>
        <v>29</v>
      </c>
      <c r="AX13" s="36">
        <f t="shared" si="2"/>
        <v>0.9666666667</v>
      </c>
      <c r="AY13" s="84"/>
      <c r="AZ13" s="111"/>
      <c r="BA13" s="71" t="s">
        <v>378</v>
      </c>
    </row>
    <row r="14">
      <c r="A14" s="96" t="s">
        <v>379</v>
      </c>
      <c r="B14" s="110" t="s">
        <v>380</v>
      </c>
      <c r="C14" s="81">
        <f t="shared" si="3"/>
        <v>30</v>
      </c>
      <c r="D14" s="81" t="s">
        <v>381</v>
      </c>
      <c r="E14" s="108">
        <v>43175.0</v>
      </c>
      <c r="F14" s="108">
        <v>43206.0</v>
      </c>
      <c r="G14" s="54">
        <v>1.0</v>
      </c>
      <c r="H14" s="54">
        <v>1.0</v>
      </c>
      <c r="I14" s="54">
        <v>1.0</v>
      </c>
      <c r="J14" s="54">
        <v>1.0</v>
      </c>
      <c r="K14" s="54">
        <v>1.0</v>
      </c>
      <c r="L14" s="54">
        <v>1.0</v>
      </c>
      <c r="M14" s="54">
        <v>1.0</v>
      </c>
      <c r="N14" s="54" t="s">
        <v>62</v>
      </c>
      <c r="O14" s="54" t="s">
        <v>320</v>
      </c>
      <c r="P14" s="54">
        <v>1.0</v>
      </c>
      <c r="Q14" s="54">
        <v>1.0</v>
      </c>
      <c r="R14" s="54" t="s">
        <v>320</v>
      </c>
      <c r="S14" s="54" t="s">
        <v>320</v>
      </c>
      <c r="T14" s="54">
        <v>1.0</v>
      </c>
      <c r="U14" s="54">
        <v>1.0</v>
      </c>
      <c r="V14" s="54" t="s">
        <v>320</v>
      </c>
      <c r="W14" s="54" t="s">
        <v>320</v>
      </c>
      <c r="X14" s="54">
        <v>1.0</v>
      </c>
      <c r="Y14" s="54">
        <v>1.0</v>
      </c>
      <c r="Z14" s="54">
        <v>1.0</v>
      </c>
      <c r="AA14" s="54">
        <v>1.0</v>
      </c>
      <c r="AB14" s="54">
        <v>1.0</v>
      </c>
      <c r="AC14" s="54">
        <v>1.0</v>
      </c>
      <c r="AD14" s="54">
        <v>1.0</v>
      </c>
      <c r="AE14" s="54">
        <v>1.0</v>
      </c>
      <c r="AF14" s="54">
        <v>1.0</v>
      </c>
      <c r="AG14" s="54">
        <v>1.0</v>
      </c>
      <c r="AH14" s="54">
        <v>1.0</v>
      </c>
      <c r="AI14" s="54">
        <v>1.0</v>
      </c>
      <c r="AJ14" s="54">
        <v>1.0</v>
      </c>
      <c r="AK14" s="54">
        <v>1.0</v>
      </c>
      <c r="AL14" s="54">
        <v>1.0</v>
      </c>
      <c r="AM14" s="54">
        <v>1.0</v>
      </c>
      <c r="AN14" s="54">
        <v>1.0</v>
      </c>
      <c r="AO14" s="54">
        <v>1.0</v>
      </c>
      <c r="AP14" s="54">
        <v>1.0</v>
      </c>
      <c r="AQ14" s="54">
        <v>1.0</v>
      </c>
      <c r="AR14" s="54"/>
      <c r="AS14" s="54">
        <v>1.0</v>
      </c>
      <c r="AT14" s="80"/>
      <c r="AU14" s="80"/>
      <c r="AV14" s="80"/>
      <c r="AW14" s="10">
        <f t="shared" si="1"/>
        <v>30</v>
      </c>
      <c r="AX14" s="36">
        <f t="shared" si="2"/>
        <v>1</v>
      </c>
      <c r="AY14" s="84"/>
      <c r="AZ14" s="111"/>
      <c r="BA14" s="71"/>
    </row>
    <row r="15">
      <c r="A15" s="96" t="s">
        <v>383</v>
      </c>
      <c r="B15" s="110" t="s">
        <v>384</v>
      </c>
      <c r="C15" s="81">
        <f t="shared" si="3"/>
        <v>27</v>
      </c>
      <c r="D15" s="10"/>
      <c r="E15" s="10"/>
      <c r="F15" s="108">
        <v>43204.0</v>
      </c>
      <c r="G15" s="54">
        <v>1.0</v>
      </c>
      <c r="H15" s="54">
        <v>1.0</v>
      </c>
      <c r="I15" s="54">
        <v>1.0</v>
      </c>
      <c r="J15" s="54"/>
      <c r="K15" s="54" t="s">
        <v>320</v>
      </c>
      <c r="L15" s="54">
        <v>1.0</v>
      </c>
      <c r="M15" s="54">
        <v>1.0</v>
      </c>
      <c r="N15" s="54" t="s">
        <v>320</v>
      </c>
      <c r="O15" s="54" t="s">
        <v>320</v>
      </c>
      <c r="P15" s="54">
        <v>1.0</v>
      </c>
      <c r="Q15" s="54">
        <v>1.0</v>
      </c>
      <c r="R15" s="54">
        <v>1.0</v>
      </c>
      <c r="S15" s="54" t="s">
        <v>320</v>
      </c>
      <c r="T15" s="54">
        <v>1.0</v>
      </c>
      <c r="U15" s="54" t="s">
        <v>320</v>
      </c>
      <c r="V15" s="54" t="s">
        <v>320</v>
      </c>
      <c r="W15" s="54" t="s">
        <v>320</v>
      </c>
      <c r="X15" s="54">
        <v>1.0</v>
      </c>
      <c r="Y15" s="54">
        <v>1.0</v>
      </c>
      <c r="Z15" s="54">
        <v>1.0</v>
      </c>
      <c r="AA15" s="54">
        <v>1.0</v>
      </c>
      <c r="AB15" s="54">
        <v>1.0</v>
      </c>
      <c r="AC15" s="54">
        <v>1.0</v>
      </c>
      <c r="AD15" s="54" t="s">
        <v>320</v>
      </c>
      <c r="AE15" s="54">
        <v>1.0</v>
      </c>
      <c r="AF15" s="54">
        <v>1.0</v>
      </c>
      <c r="AG15" s="54"/>
      <c r="AH15" s="54"/>
      <c r="AI15" s="54">
        <v>1.0</v>
      </c>
      <c r="AJ15" s="54" t="s">
        <v>320</v>
      </c>
      <c r="AK15" s="54">
        <v>1.0</v>
      </c>
      <c r="AL15" s="54">
        <v>1.0</v>
      </c>
      <c r="AM15" s="54">
        <v>1.0</v>
      </c>
      <c r="AN15" s="54">
        <v>1.0</v>
      </c>
      <c r="AO15" s="54">
        <v>1.0</v>
      </c>
      <c r="AP15" s="54">
        <v>1.0</v>
      </c>
      <c r="AQ15" s="54">
        <v>1.0</v>
      </c>
      <c r="AR15" s="54">
        <v>1.0</v>
      </c>
      <c r="AS15" s="80"/>
      <c r="AT15" s="80"/>
      <c r="AU15" s="80"/>
      <c r="AV15" s="80"/>
      <c r="AW15" s="10">
        <f t="shared" si="1"/>
        <v>24</v>
      </c>
      <c r="AX15" s="36">
        <f t="shared" si="2"/>
        <v>0.8888888889</v>
      </c>
      <c r="AY15" s="84" t="s">
        <v>387</v>
      </c>
      <c r="AZ15" s="111" t="s">
        <v>388</v>
      </c>
      <c r="BA15" s="71" t="s">
        <v>389</v>
      </c>
    </row>
    <row r="16">
      <c r="A16" s="96" t="s">
        <v>390</v>
      </c>
      <c r="B16" s="110" t="s">
        <v>391</v>
      </c>
      <c r="C16" s="81">
        <f t="shared" si="3"/>
        <v>33</v>
      </c>
      <c r="D16" s="81" t="s">
        <v>364</v>
      </c>
      <c r="E16" s="108">
        <v>43158.0</v>
      </c>
      <c r="F16" s="108">
        <v>43206.0</v>
      </c>
      <c r="G16" s="54">
        <v>1.0</v>
      </c>
      <c r="H16" s="54">
        <v>1.0</v>
      </c>
      <c r="I16" s="54">
        <v>1.0</v>
      </c>
      <c r="J16" s="54">
        <v>1.0</v>
      </c>
      <c r="K16" s="54">
        <v>1.0</v>
      </c>
      <c r="L16" s="54">
        <v>1.0</v>
      </c>
      <c r="M16" s="54">
        <v>1.0</v>
      </c>
      <c r="N16" s="54" t="s">
        <v>320</v>
      </c>
      <c r="O16" s="54">
        <v>1.0</v>
      </c>
      <c r="P16" s="54">
        <v>1.0</v>
      </c>
      <c r="Q16" s="54">
        <v>1.0</v>
      </c>
      <c r="R16" s="54">
        <v>1.0</v>
      </c>
      <c r="S16" s="54" t="s">
        <v>320</v>
      </c>
      <c r="T16" s="54">
        <v>1.0</v>
      </c>
      <c r="U16" s="54">
        <v>1.0</v>
      </c>
      <c r="V16" s="54" t="s">
        <v>62</v>
      </c>
      <c r="W16" s="54">
        <v>1.0</v>
      </c>
      <c r="X16" s="54"/>
      <c r="Y16" s="54">
        <v>1.0</v>
      </c>
      <c r="Z16" s="54">
        <v>1.0</v>
      </c>
      <c r="AA16" s="54">
        <v>1.0</v>
      </c>
      <c r="AB16" s="54">
        <v>1.0</v>
      </c>
      <c r="AC16" s="54">
        <v>1.0</v>
      </c>
      <c r="AD16" s="54">
        <v>1.0</v>
      </c>
      <c r="AE16" s="54">
        <v>1.0</v>
      </c>
      <c r="AF16" s="54">
        <v>1.0</v>
      </c>
      <c r="AG16" s="54"/>
      <c r="AH16" s="54"/>
      <c r="AI16" s="54">
        <v>1.0</v>
      </c>
      <c r="AJ16" s="54"/>
      <c r="AK16" s="54">
        <v>1.0</v>
      </c>
      <c r="AL16" s="54">
        <v>1.0</v>
      </c>
      <c r="AM16" s="54">
        <v>1.0</v>
      </c>
      <c r="AN16" s="54">
        <v>1.0</v>
      </c>
      <c r="AO16" s="54">
        <v>1.0</v>
      </c>
      <c r="AP16" s="54">
        <v>1.0</v>
      </c>
      <c r="AQ16" s="54"/>
      <c r="AR16" s="54"/>
      <c r="AS16" s="54"/>
      <c r="AT16" s="54"/>
      <c r="AU16" s="54"/>
      <c r="AV16" s="54"/>
      <c r="AW16" s="10">
        <f t="shared" si="1"/>
        <v>29</v>
      </c>
      <c r="AX16" s="36">
        <f t="shared" si="2"/>
        <v>0.8787878788</v>
      </c>
      <c r="AY16" s="84"/>
      <c r="AZ16" s="111" t="s">
        <v>394</v>
      </c>
      <c r="BA16" s="71" t="s">
        <v>395</v>
      </c>
    </row>
    <row r="17">
      <c r="A17" s="96" t="s">
        <v>396</v>
      </c>
      <c r="B17" s="110" t="s">
        <v>397</v>
      </c>
      <c r="C17" s="81">
        <f t="shared" si="3"/>
        <v>35</v>
      </c>
      <c r="D17" s="81" t="s">
        <v>310</v>
      </c>
      <c r="E17" s="108">
        <v>43145.0</v>
      </c>
      <c r="F17" s="108">
        <v>43208.0</v>
      </c>
      <c r="G17" s="54">
        <v>1.0</v>
      </c>
      <c r="H17" s="54">
        <v>1.0</v>
      </c>
      <c r="I17" s="54">
        <v>1.0</v>
      </c>
      <c r="J17" s="54">
        <v>1.0</v>
      </c>
      <c r="K17" s="54">
        <v>1.0</v>
      </c>
      <c r="L17" s="54">
        <v>1.0</v>
      </c>
      <c r="M17" s="54">
        <v>1.0</v>
      </c>
      <c r="N17" s="54" t="s">
        <v>320</v>
      </c>
      <c r="O17" s="54">
        <v>1.0</v>
      </c>
      <c r="P17" s="54">
        <v>1.0</v>
      </c>
      <c r="Q17" s="54">
        <v>1.0</v>
      </c>
      <c r="R17" s="54">
        <v>1.0</v>
      </c>
      <c r="S17" s="54">
        <v>1.0</v>
      </c>
      <c r="T17" s="54">
        <v>1.0</v>
      </c>
      <c r="U17" s="54">
        <v>1.0</v>
      </c>
      <c r="V17" s="54">
        <v>1.0</v>
      </c>
      <c r="W17" s="54">
        <v>1.0</v>
      </c>
      <c r="X17" s="54">
        <v>1.0</v>
      </c>
      <c r="Y17" s="54">
        <v>1.0</v>
      </c>
      <c r="Z17" s="54">
        <v>1.0</v>
      </c>
      <c r="AA17" s="54">
        <v>1.0</v>
      </c>
      <c r="AB17" s="54">
        <v>1.0</v>
      </c>
      <c r="AC17" s="54">
        <v>1.0</v>
      </c>
      <c r="AD17" s="54">
        <v>1.0</v>
      </c>
      <c r="AE17" s="54">
        <v>1.0</v>
      </c>
      <c r="AF17" s="54">
        <v>1.0</v>
      </c>
      <c r="AG17" s="54"/>
      <c r="AH17" s="54">
        <v>1.0</v>
      </c>
      <c r="AI17" s="54">
        <v>1.0</v>
      </c>
      <c r="AJ17" s="54">
        <v>1.0</v>
      </c>
      <c r="AK17" s="54">
        <v>1.0</v>
      </c>
      <c r="AL17" s="54">
        <v>1.0</v>
      </c>
      <c r="AM17" s="54">
        <v>1.0</v>
      </c>
      <c r="AN17" s="54">
        <v>1.0</v>
      </c>
      <c r="AO17" s="54">
        <v>1.0</v>
      </c>
      <c r="AP17" s="54">
        <v>1.0</v>
      </c>
      <c r="AQ17" s="54"/>
      <c r="AR17" s="54">
        <v>1.0</v>
      </c>
      <c r="AS17" s="54"/>
      <c r="AT17" s="54"/>
      <c r="AU17" s="54"/>
      <c r="AV17" s="54"/>
      <c r="AW17" s="10">
        <f t="shared" si="1"/>
        <v>34</v>
      </c>
      <c r="AX17" s="36">
        <f t="shared" si="2"/>
        <v>0.9714285714</v>
      </c>
      <c r="AY17" s="84"/>
      <c r="AZ17" s="111"/>
      <c r="BA17" s="71" t="s">
        <v>398</v>
      </c>
    </row>
    <row r="18">
      <c r="A18" s="96" t="s">
        <v>399</v>
      </c>
      <c r="B18" s="110" t="s">
        <v>400</v>
      </c>
      <c r="C18" s="81">
        <f t="shared" si="3"/>
        <v>35</v>
      </c>
      <c r="D18" s="81" t="s">
        <v>381</v>
      </c>
      <c r="E18" s="108">
        <v>43139.0</v>
      </c>
      <c r="F18" s="108">
        <v>43208.0</v>
      </c>
      <c r="G18" s="54">
        <v>1.0</v>
      </c>
      <c r="H18" s="54"/>
      <c r="I18" s="54">
        <v>1.0</v>
      </c>
      <c r="J18" s="54">
        <v>1.0</v>
      </c>
      <c r="K18" s="54">
        <v>1.0</v>
      </c>
      <c r="L18" s="54">
        <v>1.0</v>
      </c>
      <c r="M18" s="54">
        <v>1.0</v>
      </c>
      <c r="N18" s="54" t="s">
        <v>320</v>
      </c>
      <c r="O18" s="54">
        <v>1.0</v>
      </c>
      <c r="P18" s="54">
        <v>1.0</v>
      </c>
      <c r="Q18" s="54">
        <v>1.0</v>
      </c>
      <c r="R18" s="54">
        <v>1.0</v>
      </c>
      <c r="S18" s="54">
        <v>1.0</v>
      </c>
      <c r="T18" s="54">
        <v>1.0</v>
      </c>
      <c r="U18" s="54">
        <v>1.0</v>
      </c>
      <c r="V18" s="54">
        <v>1.0</v>
      </c>
      <c r="W18" s="54">
        <v>1.0</v>
      </c>
      <c r="X18" s="54">
        <v>1.0</v>
      </c>
      <c r="Y18" s="54">
        <v>1.0</v>
      </c>
      <c r="Z18" s="54">
        <v>1.0</v>
      </c>
      <c r="AA18" s="54">
        <v>1.0</v>
      </c>
      <c r="AB18" s="54">
        <v>1.0</v>
      </c>
      <c r="AC18" s="54">
        <v>1.0</v>
      </c>
      <c r="AD18" s="54">
        <v>1.0</v>
      </c>
      <c r="AE18" s="54">
        <v>1.0</v>
      </c>
      <c r="AF18" s="54">
        <v>1.0</v>
      </c>
      <c r="AG18" s="54"/>
      <c r="AH18" s="54"/>
      <c r="AI18" s="54">
        <v>1.0</v>
      </c>
      <c r="AJ18" s="54">
        <v>1.0</v>
      </c>
      <c r="AK18" s="54">
        <v>1.0</v>
      </c>
      <c r="AL18" s="54">
        <v>1.0</v>
      </c>
      <c r="AM18" s="54">
        <v>1.0</v>
      </c>
      <c r="AN18" s="54">
        <v>1.0</v>
      </c>
      <c r="AO18" s="54">
        <v>1.0</v>
      </c>
      <c r="AP18" s="54">
        <v>1.0</v>
      </c>
      <c r="AQ18" s="54">
        <v>1.0</v>
      </c>
      <c r="AR18" s="54"/>
      <c r="AS18" s="54"/>
      <c r="AT18" s="80"/>
      <c r="AU18" s="80"/>
      <c r="AV18" s="54">
        <v>1.0</v>
      </c>
      <c r="AW18" s="10">
        <f t="shared" si="1"/>
        <v>32</v>
      </c>
      <c r="AX18" s="36">
        <f t="shared" si="2"/>
        <v>0.9142857143</v>
      </c>
      <c r="AY18" s="84"/>
      <c r="AZ18" s="111"/>
      <c r="BA18" s="71" t="s">
        <v>402</v>
      </c>
    </row>
    <row r="19">
      <c r="A19" s="96" t="s">
        <v>403</v>
      </c>
      <c r="B19" s="110" t="s">
        <v>404</v>
      </c>
      <c r="C19" s="81">
        <f t="shared" si="3"/>
        <v>28</v>
      </c>
      <c r="D19" s="81" t="s">
        <v>405</v>
      </c>
      <c r="E19" s="81" t="s">
        <v>406</v>
      </c>
      <c r="F19" s="108">
        <v>43206.0</v>
      </c>
      <c r="G19" s="54">
        <v>1.0</v>
      </c>
      <c r="H19" s="54">
        <v>1.0</v>
      </c>
      <c r="I19" s="54">
        <v>1.0</v>
      </c>
      <c r="J19" s="54"/>
      <c r="K19" s="54">
        <v>1.0</v>
      </c>
      <c r="L19" s="54">
        <v>1.0</v>
      </c>
      <c r="M19" s="54">
        <v>1.0</v>
      </c>
      <c r="N19" s="54" t="s">
        <v>62</v>
      </c>
      <c r="O19" s="54">
        <v>1.0</v>
      </c>
      <c r="P19" s="54">
        <v>1.0</v>
      </c>
      <c r="Q19" s="54"/>
      <c r="R19" s="54">
        <v>1.0</v>
      </c>
      <c r="S19" s="54">
        <v>1.0</v>
      </c>
      <c r="T19" s="54">
        <v>1.0</v>
      </c>
      <c r="U19" s="54">
        <v>1.0</v>
      </c>
      <c r="V19" s="54">
        <v>1.0</v>
      </c>
      <c r="W19" s="54">
        <v>1.0</v>
      </c>
      <c r="X19" s="54">
        <v>1.0</v>
      </c>
      <c r="Y19" s="54">
        <v>1.0</v>
      </c>
      <c r="Z19" s="54">
        <v>1.0</v>
      </c>
      <c r="AA19" s="54">
        <v>1.0</v>
      </c>
      <c r="AB19" s="54">
        <v>1.0</v>
      </c>
      <c r="AC19" s="54">
        <v>1.0</v>
      </c>
      <c r="AD19" s="54">
        <v>1.0</v>
      </c>
      <c r="AE19" s="54">
        <v>1.0</v>
      </c>
      <c r="AF19" s="54">
        <v>1.0</v>
      </c>
      <c r="AG19" s="54" t="s">
        <v>320</v>
      </c>
      <c r="AH19" s="54" t="s">
        <v>320</v>
      </c>
      <c r="AI19" s="54" t="s">
        <v>320</v>
      </c>
      <c r="AJ19" s="54" t="s">
        <v>320</v>
      </c>
      <c r="AK19" s="54" t="s">
        <v>320</v>
      </c>
      <c r="AL19" s="54"/>
      <c r="AM19" s="54"/>
      <c r="AN19" s="54"/>
      <c r="AO19" s="54" t="s">
        <v>320</v>
      </c>
      <c r="AP19" s="54" t="s">
        <v>320</v>
      </c>
      <c r="AQ19" s="54">
        <v>1.0</v>
      </c>
      <c r="AR19" s="54"/>
      <c r="AS19" s="54"/>
      <c r="AT19" s="54"/>
      <c r="AU19" s="54"/>
      <c r="AV19" s="54"/>
      <c r="AW19" s="10">
        <f t="shared" si="1"/>
        <v>23</v>
      </c>
      <c r="AX19" s="36">
        <f t="shared" si="2"/>
        <v>0.8214285714</v>
      </c>
      <c r="AY19" s="84"/>
      <c r="AZ19" s="122" t="s">
        <v>407</v>
      </c>
      <c r="BA19" s="71" t="s">
        <v>412</v>
      </c>
    </row>
    <row r="20">
      <c r="A20" s="96" t="s">
        <v>413</v>
      </c>
      <c r="B20" s="110" t="s">
        <v>414</v>
      </c>
      <c r="C20" s="81">
        <f t="shared" si="3"/>
        <v>35</v>
      </c>
      <c r="D20" s="81" t="s">
        <v>415</v>
      </c>
      <c r="E20" s="108">
        <v>43146.0</v>
      </c>
      <c r="F20" s="108">
        <v>43204.0</v>
      </c>
      <c r="G20" s="54">
        <v>1.0</v>
      </c>
      <c r="H20" s="54">
        <v>1.0</v>
      </c>
      <c r="I20" s="54">
        <v>1.0</v>
      </c>
      <c r="J20" s="54">
        <v>1.0</v>
      </c>
      <c r="K20" s="54">
        <v>1.0</v>
      </c>
      <c r="L20" s="54">
        <v>1.0</v>
      </c>
      <c r="M20" s="54">
        <v>1.0</v>
      </c>
      <c r="N20" s="54" t="s">
        <v>320</v>
      </c>
      <c r="O20" s="54">
        <v>1.0</v>
      </c>
      <c r="P20" s="54">
        <v>1.0</v>
      </c>
      <c r="Q20" s="54">
        <v>1.0</v>
      </c>
      <c r="R20" s="54">
        <v>1.0</v>
      </c>
      <c r="S20" s="54">
        <v>1.0</v>
      </c>
      <c r="T20" s="54">
        <v>1.0</v>
      </c>
      <c r="U20" s="54">
        <v>1.0</v>
      </c>
      <c r="V20" s="54">
        <v>1.0</v>
      </c>
      <c r="W20" s="54">
        <v>1.0</v>
      </c>
      <c r="X20" s="54">
        <v>1.0</v>
      </c>
      <c r="Y20" s="54">
        <v>1.0</v>
      </c>
      <c r="Z20" s="54">
        <v>1.0</v>
      </c>
      <c r="AA20" s="54">
        <v>1.0</v>
      </c>
      <c r="AB20" s="54">
        <v>1.0</v>
      </c>
      <c r="AC20" s="54">
        <v>1.0</v>
      </c>
      <c r="AD20" s="54">
        <v>1.0</v>
      </c>
      <c r="AE20" s="54">
        <v>1.0</v>
      </c>
      <c r="AF20" s="54">
        <v>1.0</v>
      </c>
      <c r="AG20" s="54"/>
      <c r="AH20" s="54"/>
      <c r="AI20" s="54">
        <v>1.0</v>
      </c>
      <c r="AJ20" s="54">
        <v>1.0</v>
      </c>
      <c r="AK20" s="54">
        <v>1.0</v>
      </c>
      <c r="AL20" s="54">
        <v>1.0</v>
      </c>
      <c r="AM20" s="54">
        <v>1.0</v>
      </c>
      <c r="AN20" s="54">
        <v>1.0</v>
      </c>
      <c r="AO20" s="54">
        <v>1.0</v>
      </c>
      <c r="AP20" s="54">
        <v>1.0</v>
      </c>
      <c r="AQ20" s="54"/>
      <c r="AR20" s="54"/>
      <c r="AS20" s="54">
        <v>1.0</v>
      </c>
      <c r="AT20" s="80"/>
      <c r="AU20" s="54"/>
      <c r="AV20" s="54">
        <v>1.0</v>
      </c>
      <c r="AW20" s="10">
        <f t="shared" si="1"/>
        <v>33</v>
      </c>
      <c r="AX20" s="36">
        <f t="shared" si="2"/>
        <v>0.9428571429</v>
      </c>
      <c r="AY20" s="84"/>
      <c r="AZ20" s="111" t="s">
        <v>416</v>
      </c>
      <c r="BA20" s="71" t="s">
        <v>417</v>
      </c>
    </row>
    <row r="21">
      <c r="A21" s="96" t="s">
        <v>418</v>
      </c>
      <c r="B21" s="110" t="s">
        <v>419</v>
      </c>
      <c r="C21" s="81">
        <f t="shared" si="3"/>
        <v>35</v>
      </c>
      <c r="D21" s="81" t="s">
        <v>420</v>
      </c>
      <c r="E21" s="108">
        <v>43143.0</v>
      </c>
      <c r="F21" s="108">
        <v>43207.0</v>
      </c>
      <c r="G21" s="54">
        <v>1.0</v>
      </c>
      <c r="H21" s="54">
        <v>1.0</v>
      </c>
      <c r="I21" s="54">
        <v>1.0</v>
      </c>
      <c r="J21" s="54">
        <v>1.0</v>
      </c>
      <c r="K21" s="54">
        <v>1.0</v>
      </c>
      <c r="L21" s="54">
        <v>1.0</v>
      </c>
      <c r="M21" s="54">
        <v>1.0</v>
      </c>
      <c r="N21" s="54" t="s">
        <v>320</v>
      </c>
      <c r="O21" s="54">
        <v>1.0</v>
      </c>
      <c r="P21" s="54">
        <v>1.0</v>
      </c>
      <c r="Q21" s="54">
        <v>1.0</v>
      </c>
      <c r="R21" s="54">
        <v>1.0</v>
      </c>
      <c r="S21" s="54">
        <v>1.0</v>
      </c>
      <c r="T21" s="54">
        <v>1.0</v>
      </c>
      <c r="U21" s="54">
        <v>1.0</v>
      </c>
      <c r="V21" s="54">
        <v>1.0</v>
      </c>
      <c r="W21" s="54">
        <v>1.0</v>
      </c>
      <c r="X21" s="54">
        <v>1.0</v>
      </c>
      <c r="Y21" s="54">
        <v>1.0</v>
      </c>
      <c r="Z21" s="54">
        <v>1.0</v>
      </c>
      <c r="AA21" s="54">
        <v>1.0</v>
      </c>
      <c r="AB21" s="54">
        <v>1.0</v>
      </c>
      <c r="AC21" s="54">
        <v>1.0</v>
      </c>
      <c r="AD21" s="54">
        <v>1.0</v>
      </c>
      <c r="AE21" s="54">
        <v>1.0</v>
      </c>
      <c r="AF21" s="54">
        <v>1.0</v>
      </c>
      <c r="AG21" s="54"/>
      <c r="AH21" s="54"/>
      <c r="AI21" s="54">
        <v>1.0</v>
      </c>
      <c r="AJ21" s="54">
        <v>1.0</v>
      </c>
      <c r="AK21" s="54">
        <v>1.0</v>
      </c>
      <c r="AL21" s="54">
        <v>1.0</v>
      </c>
      <c r="AM21" s="54">
        <v>1.0</v>
      </c>
      <c r="AN21" s="54">
        <v>1.0</v>
      </c>
      <c r="AO21" s="54">
        <v>1.0</v>
      </c>
      <c r="AP21" s="54">
        <v>1.0</v>
      </c>
      <c r="AQ21" s="54"/>
      <c r="AR21" s="54"/>
      <c r="AS21" s="54"/>
      <c r="AT21" s="54"/>
      <c r="AU21" s="54"/>
      <c r="AV21" s="54">
        <v>1.0</v>
      </c>
      <c r="AW21" s="10">
        <f t="shared" si="1"/>
        <v>33</v>
      </c>
      <c r="AX21" s="36">
        <f t="shared" si="2"/>
        <v>0.9428571429</v>
      </c>
      <c r="AY21" s="84"/>
      <c r="AZ21" s="111"/>
      <c r="BA21" s="71" t="s">
        <v>417</v>
      </c>
    </row>
    <row r="22">
      <c r="A22" s="96" t="s">
        <v>421</v>
      </c>
      <c r="B22" s="110" t="s">
        <v>422</v>
      </c>
      <c r="C22" s="81">
        <f t="shared" si="3"/>
        <v>34</v>
      </c>
      <c r="D22" s="81" t="s">
        <v>364</v>
      </c>
      <c r="E22" s="10"/>
      <c r="F22" s="108">
        <v>43208.0</v>
      </c>
      <c r="G22" s="54">
        <v>1.0</v>
      </c>
      <c r="H22" s="54">
        <v>1.0</v>
      </c>
      <c r="I22" s="54">
        <v>1.0</v>
      </c>
      <c r="J22" s="54">
        <v>1.0</v>
      </c>
      <c r="K22" s="54">
        <v>1.0</v>
      </c>
      <c r="L22" s="54">
        <v>1.0</v>
      </c>
      <c r="M22" s="54"/>
      <c r="N22" s="54" t="s">
        <v>62</v>
      </c>
      <c r="O22" s="54">
        <v>1.0</v>
      </c>
      <c r="P22" s="54" t="s">
        <v>320</v>
      </c>
      <c r="Q22" s="54">
        <v>1.0</v>
      </c>
      <c r="R22" s="54">
        <v>1.0</v>
      </c>
      <c r="S22" s="54">
        <v>1.0</v>
      </c>
      <c r="T22" s="54">
        <v>1.0</v>
      </c>
      <c r="U22" s="54">
        <v>1.0</v>
      </c>
      <c r="V22" s="54">
        <v>1.0</v>
      </c>
      <c r="W22" s="54">
        <v>1.0</v>
      </c>
      <c r="X22" s="54">
        <v>1.0</v>
      </c>
      <c r="Y22" s="54">
        <v>1.0</v>
      </c>
      <c r="Z22" s="54">
        <v>1.0</v>
      </c>
      <c r="AA22" s="54">
        <v>1.0</v>
      </c>
      <c r="AB22" s="54">
        <v>1.0</v>
      </c>
      <c r="AC22" s="54">
        <v>1.0</v>
      </c>
      <c r="AD22" s="54">
        <v>1.0</v>
      </c>
      <c r="AE22" s="54">
        <v>1.0</v>
      </c>
      <c r="AF22" s="54">
        <v>1.0</v>
      </c>
      <c r="AG22" s="54">
        <v>1.0</v>
      </c>
      <c r="AH22" s="54">
        <v>1.0</v>
      </c>
      <c r="AI22" s="54">
        <v>1.0</v>
      </c>
      <c r="AJ22" s="54"/>
      <c r="AK22" s="54">
        <v>1.0</v>
      </c>
      <c r="AL22" s="54">
        <v>1.0</v>
      </c>
      <c r="AM22" s="54">
        <v>1.0</v>
      </c>
      <c r="AN22" s="54">
        <v>1.0</v>
      </c>
      <c r="AO22" s="54">
        <v>1.0</v>
      </c>
      <c r="AP22" s="54"/>
      <c r="AQ22" s="54"/>
      <c r="AR22" s="54">
        <v>1.0</v>
      </c>
      <c r="AS22" s="54"/>
      <c r="AT22" s="54"/>
      <c r="AU22" s="54"/>
      <c r="AV22" s="54">
        <v>1.0</v>
      </c>
      <c r="AW22" s="10">
        <f t="shared" si="1"/>
        <v>31</v>
      </c>
      <c r="AX22" s="36">
        <f t="shared" si="2"/>
        <v>0.9117647059</v>
      </c>
      <c r="AY22" s="84" t="s">
        <v>423</v>
      </c>
      <c r="AZ22" s="111"/>
      <c r="BA22" s="71" t="s">
        <v>424</v>
      </c>
    </row>
    <row r="23">
      <c r="A23" s="96" t="s">
        <v>425</v>
      </c>
      <c r="B23" s="110" t="s">
        <v>426</v>
      </c>
      <c r="C23" s="81">
        <f t="shared" si="3"/>
        <v>36</v>
      </c>
      <c r="D23" s="81" t="s">
        <v>427</v>
      </c>
      <c r="E23" s="108">
        <v>43185.0</v>
      </c>
      <c r="F23" s="108">
        <v>43185.0</v>
      </c>
      <c r="G23" s="54">
        <v>1.0</v>
      </c>
      <c r="H23" s="54">
        <v>1.0</v>
      </c>
      <c r="I23" s="54">
        <v>1.0</v>
      </c>
      <c r="J23" s="54">
        <v>1.0</v>
      </c>
      <c r="K23" s="54"/>
      <c r="L23" s="54">
        <v>1.0</v>
      </c>
      <c r="M23" s="54">
        <v>1.0</v>
      </c>
      <c r="N23" s="54">
        <v>1.0</v>
      </c>
      <c r="O23" s="54">
        <v>1.0</v>
      </c>
      <c r="P23" s="54">
        <v>1.0</v>
      </c>
      <c r="Q23" s="54">
        <v>1.0</v>
      </c>
      <c r="R23" s="54"/>
      <c r="S23" s="54"/>
      <c r="T23" s="54"/>
      <c r="U23" s="54">
        <v>1.0</v>
      </c>
      <c r="V23" s="54"/>
      <c r="W23" s="54"/>
      <c r="X23" s="54">
        <v>1.0</v>
      </c>
      <c r="Y23" s="54">
        <v>1.0</v>
      </c>
      <c r="Z23" s="54"/>
      <c r="AA23" s="54"/>
      <c r="AB23" s="54"/>
      <c r="AC23" s="54">
        <v>1.0</v>
      </c>
      <c r="AD23" s="54">
        <v>1.0</v>
      </c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80"/>
      <c r="AR23" s="80"/>
      <c r="AS23" s="80"/>
      <c r="AT23" s="80"/>
      <c r="AU23" s="80"/>
      <c r="AV23" s="80"/>
      <c r="AW23" s="10">
        <f t="shared" si="1"/>
        <v>15</v>
      </c>
      <c r="AX23" s="36">
        <f t="shared" si="2"/>
        <v>0.4166666667</v>
      </c>
      <c r="AY23" s="84"/>
      <c r="AZ23" s="123" t="s">
        <v>428</v>
      </c>
      <c r="BA23" s="71"/>
    </row>
    <row r="24">
      <c r="A24" s="96" t="s">
        <v>429</v>
      </c>
      <c r="B24" s="110" t="s">
        <v>430</v>
      </c>
      <c r="C24" s="81">
        <f t="shared" si="3"/>
        <v>35</v>
      </c>
      <c r="D24" s="81" t="s">
        <v>381</v>
      </c>
      <c r="E24" s="108">
        <v>43137.0</v>
      </c>
      <c r="F24" s="108">
        <v>43208.0</v>
      </c>
      <c r="G24" s="54">
        <v>1.0</v>
      </c>
      <c r="H24" s="54">
        <v>1.0</v>
      </c>
      <c r="I24" s="54">
        <v>1.0</v>
      </c>
      <c r="J24" s="54">
        <v>1.0</v>
      </c>
      <c r="K24" s="54">
        <v>1.0</v>
      </c>
      <c r="L24" s="54">
        <v>1.0</v>
      </c>
      <c r="M24" s="54">
        <v>1.0</v>
      </c>
      <c r="N24" s="54" t="s">
        <v>320</v>
      </c>
      <c r="O24" s="54">
        <v>1.0</v>
      </c>
      <c r="P24" s="54">
        <v>1.0</v>
      </c>
      <c r="Q24" s="54">
        <v>1.0</v>
      </c>
      <c r="R24" s="54">
        <v>1.0</v>
      </c>
      <c r="S24" s="54">
        <v>1.0</v>
      </c>
      <c r="T24" s="54">
        <v>1.0</v>
      </c>
      <c r="U24" s="54">
        <v>1.0</v>
      </c>
      <c r="V24" s="54">
        <v>1.0</v>
      </c>
      <c r="W24" s="54">
        <v>1.0</v>
      </c>
      <c r="X24" s="54">
        <v>1.0</v>
      </c>
      <c r="Y24" s="54">
        <v>1.0</v>
      </c>
      <c r="Z24" s="54">
        <v>1.0</v>
      </c>
      <c r="AA24" s="54">
        <v>1.0</v>
      </c>
      <c r="AB24" s="54">
        <v>1.0</v>
      </c>
      <c r="AC24" s="54">
        <v>1.0</v>
      </c>
      <c r="AD24" s="54">
        <v>1.0</v>
      </c>
      <c r="AE24" s="54">
        <v>1.0</v>
      </c>
      <c r="AF24" s="54">
        <v>1.0</v>
      </c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>
        <v>1.0</v>
      </c>
      <c r="AS24" s="54"/>
      <c r="AT24" s="80"/>
      <c r="AU24" s="80"/>
      <c r="AV24" s="80"/>
      <c r="AW24" s="10">
        <f t="shared" si="1"/>
        <v>25</v>
      </c>
      <c r="AX24" s="36">
        <f t="shared" si="2"/>
        <v>0.7142857143</v>
      </c>
      <c r="AY24" s="124"/>
      <c r="AZ24" s="111"/>
      <c r="BA24" s="50" t="s">
        <v>431</v>
      </c>
    </row>
    <row r="25">
      <c r="A25" s="96" t="s">
        <v>432</v>
      </c>
      <c r="B25" s="110" t="s">
        <v>433</v>
      </c>
      <c r="C25" s="81">
        <f t="shared" si="3"/>
        <v>34</v>
      </c>
      <c r="D25" s="81" t="s">
        <v>434</v>
      </c>
      <c r="E25" s="108">
        <v>43143.0</v>
      </c>
      <c r="F25" s="108">
        <v>43207.0</v>
      </c>
      <c r="G25" s="54">
        <v>1.0</v>
      </c>
      <c r="H25" s="54">
        <v>1.0</v>
      </c>
      <c r="I25" s="54">
        <v>1.0</v>
      </c>
      <c r="J25" s="54">
        <v>1.0</v>
      </c>
      <c r="K25" s="54">
        <v>1.0</v>
      </c>
      <c r="L25" s="54">
        <v>1.0</v>
      </c>
      <c r="M25" s="54">
        <v>1.0</v>
      </c>
      <c r="N25" s="54" t="s">
        <v>320</v>
      </c>
      <c r="O25" s="54">
        <v>1.0</v>
      </c>
      <c r="P25" s="54">
        <v>1.0</v>
      </c>
      <c r="Q25" s="54">
        <v>1.0</v>
      </c>
      <c r="R25" s="54">
        <v>1.0</v>
      </c>
      <c r="S25" s="54" t="s">
        <v>320</v>
      </c>
      <c r="T25" s="54">
        <v>1.0</v>
      </c>
      <c r="U25" s="54">
        <v>1.0</v>
      </c>
      <c r="V25" s="54">
        <v>1.0</v>
      </c>
      <c r="W25" s="54">
        <v>1.0</v>
      </c>
      <c r="X25" s="54">
        <v>1.0</v>
      </c>
      <c r="Y25" s="54">
        <v>1.0</v>
      </c>
      <c r="Z25" s="54">
        <v>1.0</v>
      </c>
      <c r="AA25" s="54">
        <v>1.0</v>
      </c>
      <c r="AB25" s="54">
        <v>1.0</v>
      </c>
      <c r="AC25" s="54">
        <v>1.0</v>
      </c>
      <c r="AD25" s="54">
        <v>1.0</v>
      </c>
      <c r="AE25" s="54">
        <v>1.0</v>
      </c>
      <c r="AF25" s="54">
        <v>1.0</v>
      </c>
      <c r="AG25" s="54"/>
      <c r="AH25" s="54"/>
      <c r="AI25" s="54">
        <v>1.0</v>
      </c>
      <c r="AJ25" s="54">
        <v>1.0</v>
      </c>
      <c r="AK25" s="54">
        <v>1.0</v>
      </c>
      <c r="AL25" s="54">
        <v>1.0</v>
      </c>
      <c r="AM25" s="54">
        <v>1.0</v>
      </c>
      <c r="AN25" s="54">
        <v>1.0</v>
      </c>
      <c r="AO25" s="54">
        <v>1.0</v>
      </c>
      <c r="AP25" s="54">
        <v>1.0</v>
      </c>
      <c r="AQ25" s="54"/>
      <c r="AR25" s="54">
        <v>1.0</v>
      </c>
      <c r="AS25" s="80"/>
      <c r="AT25" s="80"/>
      <c r="AU25" s="80"/>
      <c r="AV25" s="80"/>
      <c r="AW25" s="10">
        <f t="shared" si="1"/>
        <v>32</v>
      </c>
      <c r="AX25" s="36">
        <f t="shared" si="2"/>
        <v>0.9411764706</v>
      </c>
      <c r="AY25" s="84"/>
      <c r="AZ25" s="111"/>
      <c r="BA25" s="71" t="s">
        <v>417</v>
      </c>
    </row>
    <row r="26">
      <c r="A26" s="96" t="s">
        <v>435</v>
      </c>
      <c r="B26" s="110" t="s">
        <v>436</v>
      </c>
      <c r="C26" s="81">
        <f t="shared" si="3"/>
        <v>25</v>
      </c>
      <c r="D26" s="81" t="s">
        <v>437</v>
      </c>
      <c r="E26" s="108">
        <v>43147.0</v>
      </c>
      <c r="F26" s="108">
        <v>43206.0</v>
      </c>
      <c r="G26" s="54">
        <v>1.0</v>
      </c>
      <c r="H26" s="54">
        <v>1.0</v>
      </c>
      <c r="I26" s="54">
        <v>1.0</v>
      </c>
      <c r="J26" s="54" t="s">
        <v>320</v>
      </c>
      <c r="K26" s="54">
        <v>1.0</v>
      </c>
      <c r="L26" s="54">
        <v>1.0</v>
      </c>
      <c r="M26" s="54">
        <v>1.0</v>
      </c>
      <c r="N26" s="54" t="s">
        <v>62</v>
      </c>
      <c r="O26" s="54">
        <v>1.0</v>
      </c>
      <c r="P26" s="54">
        <v>1.0</v>
      </c>
      <c r="Q26" s="54">
        <v>1.0</v>
      </c>
      <c r="R26" s="54">
        <v>1.0</v>
      </c>
      <c r="S26" s="54" t="s">
        <v>320</v>
      </c>
      <c r="T26" s="54">
        <v>1.0</v>
      </c>
      <c r="U26" s="54">
        <v>1.0</v>
      </c>
      <c r="V26" s="54" t="s">
        <v>320</v>
      </c>
      <c r="W26" s="54" t="s">
        <v>320</v>
      </c>
      <c r="X26" s="54" t="s">
        <v>320</v>
      </c>
      <c r="Y26" s="54">
        <v>1.0</v>
      </c>
      <c r="Z26" s="54">
        <v>1.0</v>
      </c>
      <c r="AA26" s="54">
        <v>1.0</v>
      </c>
      <c r="AB26" s="54">
        <v>1.0</v>
      </c>
      <c r="AC26" s="54" t="s">
        <v>320</v>
      </c>
      <c r="AD26" s="54">
        <v>1.0</v>
      </c>
      <c r="AE26" s="54">
        <v>1.0</v>
      </c>
      <c r="AF26" s="54">
        <v>1.0</v>
      </c>
      <c r="AG26" s="54" t="s">
        <v>62</v>
      </c>
      <c r="AH26" s="54" t="s">
        <v>62</v>
      </c>
      <c r="AI26" s="54">
        <v>1.0</v>
      </c>
      <c r="AJ26" s="54">
        <v>1.0</v>
      </c>
      <c r="AK26" s="54">
        <v>1.0</v>
      </c>
      <c r="AL26" s="54">
        <v>1.0</v>
      </c>
      <c r="AM26" s="54">
        <v>1.0</v>
      </c>
      <c r="AN26" s="54">
        <v>1.0</v>
      </c>
      <c r="AO26" s="54" t="s">
        <v>320</v>
      </c>
      <c r="AP26" s="54" t="s">
        <v>320</v>
      </c>
      <c r="AQ26" s="54">
        <v>1.0</v>
      </c>
      <c r="AR26" s="54">
        <v>1.0</v>
      </c>
      <c r="AS26" s="54">
        <v>1.0</v>
      </c>
      <c r="AT26" s="80"/>
      <c r="AU26" s="80"/>
      <c r="AV26" s="80"/>
      <c r="AW26" s="10">
        <f t="shared" si="1"/>
        <v>25</v>
      </c>
      <c r="AX26" s="36">
        <f t="shared" si="2"/>
        <v>1</v>
      </c>
      <c r="AY26" s="84"/>
      <c r="AZ26" s="122" t="s">
        <v>438</v>
      </c>
      <c r="BA26" s="71"/>
    </row>
    <row r="27">
      <c r="A27" s="96" t="s">
        <v>439</v>
      </c>
      <c r="B27" s="110" t="s">
        <v>440</v>
      </c>
      <c r="C27" s="81">
        <f t="shared" si="3"/>
        <v>35</v>
      </c>
      <c r="D27" s="81" t="s">
        <v>376</v>
      </c>
      <c r="E27" s="108">
        <v>43146.0</v>
      </c>
      <c r="F27" s="108">
        <v>43207.0</v>
      </c>
      <c r="G27" s="54">
        <v>1.0</v>
      </c>
      <c r="H27" s="54">
        <v>1.0</v>
      </c>
      <c r="I27" s="54">
        <v>1.0</v>
      </c>
      <c r="J27" s="54">
        <v>1.0</v>
      </c>
      <c r="K27" s="54">
        <v>1.0</v>
      </c>
      <c r="L27" s="54">
        <v>1.0</v>
      </c>
      <c r="M27" s="54">
        <v>1.0</v>
      </c>
      <c r="N27" s="54" t="s">
        <v>320</v>
      </c>
      <c r="O27" s="54"/>
      <c r="P27" s="54"/>
      <c r="Q27" s="54">
        <v>1.0</v>
      </c>
      <c r="R27" s="54">
        <v>1.0</v>
      </c>
      <c r="S27" s="54">
        <v>1.0</v>
      </c>
      <c r="T27" s="54">
        <v>1.0</v>
      </c>
      <c r="U27" s="54">
        <v>1.0</v>
      </c>
      <c r="V27" s="54">
        <v>1.0</v>
      </c>
      <c r="W27" s="54">
        <v>1.0</v>
      </c>
      <c r="X27" s="54">
        <v>1.0</v>
      </c>
      <c r="Y27" s="54">
        <v>1.0</v>
      </c>
      <c r="Z27" s="54">
        <v>1.0</v>
      </c>
      <c r="AA27" s="54">
        <v>1.0</v>
      </c>
      <c r="AB27" s="54">
        <v>1.0</v>
      </c>
      <c r="AC27" s="54">
        <v>1.0</v>
      </c>
      <c r="AD27" s="54">
        <v>1.0</v>
      </c>
      <c r="AE27" s="54">
        <v>1.0</v>
      </c>
      <c r="AF27" s="54">
        <v>1.0</v>
      </c>
      <c r="AG27" s="54"/>
      <c r="AH27" s="54"/>
      <c r="AI27" s="54">
        <v>1.0</v>
      </c>
      <c r="AJ27" s="54">
        <v>1.0</v>
      </c>
      <c r="AK27" s="54">
        <v>1.0</v>
      </c>
      <c r="AL27" s="54">
        <v>1.0</v>
      </c>
      <c r="AM27" s="54">
        <v>1.0</v>
      </c>
      <c r="AN27" s="54">
        <v>1.0</v>
      </c>
      <c r="AO27" s="54">
        <v>1.0</v>
      </c>
      <c r="AP27" s="54">
        <v>1.0</v>
      </c>
      <c r="AQ27" s="80"/>
      <c r="AR27" s="80"/>
      <c r="AS27" s="80"/>
      <c r="AT27" s="80"/>
      <c r="AU27" s="80"/>
      <c r="AV27" s="54"/>
      <c r="AW27" s="10">
        <f t="shared" si="1"/>
        <v>31</v>
      </c>
      <c r="AX27" s="36">
        <f t="shared" si="2"/>
        <v>0.8857142857</v>
      </c>
      <c r="AY27" s="84"/>
      <c r="AZ27" s="111"/>
      <c r="BA27" s="71" t="s">
        <v>441</v>
      </c>
    </row>
    <row r="28">
      <c r="A28" s="96" t="s">
        <v>442</v>
      </c>
      <c r="B28" s="110" t="s">
        <v>443</v>
      </c>
      <c r="C28" s="81">
        <f t="shared" si="3"/>
        <v>33</v>
      </c>
      <c r="D28" s="81" t="s">
        <v>434</v>
      </c>
      <c r="E28" s="108">
        <v>43146.0</v>
      </c>
      <c r="F28" s="108">
        <v>43204.0</v>
      </c>
      <c r="G28" s="54">
        <v>1.0</v>
      </c>
      <c r="H28" s="54">
        <v>1.0</v>
      </c>
      <c r="I28" s="54">
        <v>1.0</v>
      </c>
      <c r="J28" s="54"/>
      <c r="K28" s="54">
        <v>1.0</v>
      </c>
      <c r="L28" s="54">
        <v>1.0</v>
      </c>
      <c r="M28" s="54">
        <v>1.0</v>
      </c>
      <c r="N28" s="54" t="s">
        <v>320</v>
      </c>
      <c r="O28" s="54">
        <v>1.0</v>
      </c>
      <c r="P28" s="54">
        <v>1.0</v>
      </c>
      <c r="Q28" s="54">
        <v>1.0</v>
      </c>
      <c r="R28" s="54" t="s">
        <v>320</v>
      </c>
      <c r="S28" s="54">
        <v>1.0</v>
      </c>
      <c r="T28" s="54">
        <v>1.0</v>
      </c>
      <c r="U28" s="54">
        <v>1.0</v>
      </c>
      <c r="V28" s="54">
        <v>1.0</v>
      </c>
      <c r="W28" s="54">
        <v>1.0</v>
      </c>
      <c r="X28" s="54">
        <v>1.0</v>
      </c>
      <c r="Y28" s="54">
        <v>1.0</v>
      </c>
      <c r="Z28" s="54">
        <v>1.0</v>
      </c>
      <c r="AA28" s="54">
        <v>1.0</v>
      </c>
      <c r="AB28" s="54">
        <v>1.0</v>
      </c>
      <c r="AC28" s="54">
        <v>1.0</v>
      </c>
      <c r="AD28" s="54" t="s">
        <v>320</v>
      </c>
      <c r="AE28" s="54">
        <v>1.0</v>
      </c>
      <c r="AF28" s="54">
        <v>1.0</v>
      </c>
      <c r="AG28" s="54"/>
      <c r="AH28" s="54"/>
      <c r="AI28" s="54">
        <v>1.0</v>
      </c>
      <c r="AJ28" s="54">
        <v>1.0</v>
      </c>
      <c r="AK28" s="54">
        <v>1.0</v>
      </c>
      <c r="AL28" s="54">
        <v>1.0</v>
      </c>
      <c r="AM28" s="54">
        <v>1.0</v>
      </c>
      <c r="AN28" s="54">
        <v>1.0</v>
      </c>
      <c r="AO28" s="54">
        <v>1.0</v>
      </c>
      <c r="AP28" s="54">
        <v>1.0</v>
      </c>
      <c r="AQ28" s="54"/>
      <c r="AR28" s="54"/>
      <c r="AS28" s="54">
        <v>1.0</v>
      </c>
      <c r="AT28" s="54"/>
      <c r="AU28" s="54"/>
      <c r="AV28" s="54"/>
      <c r="AW28" s="10">
        <f t="shared" si="1"/>
        <v>30</v>
      </c>
      <c r="AX28" s="36">
        <f t="shared" si="2"/>
        <v>0.9090909091</v>
      </c>
      <c r="AY28" s="84"/>
      <c r="AZ28" s="111"/>
      <c r="BA28" s="71" t="s">
        <v>389</v>
      </c>
    </row>
    <row r="29">
      <c r="A29" s="96" t="s">
        <v>444</v>
      </c>
      <c r="B29" s="110" t="s">
        <v>445</v>
      </c>
      <c r="C29" s="81">
        <f t="shared" si="3"/>
        <v>36</v>
      </c>
      <c r="D29" s="81" t="s">
        <v>356</v>
      </c>
      <c r="E29" s="108">
        <v>43132.0</v>
      </c>
      <c r="F29" s="108">
        <v>43200.0</v>
      </c>
      <c r="G29" s="54">
        <v>1.0</v>
      </c>
      <c r="H29" s="54">
        <v>1.0</v>
      </c>
      <c r="I29" s="54">
        <v>1.0</v>
      </c>
      <c r="J29" s="54"/>
      <c r="K29" s="54">
        <v>1.0</v>
      </c>
      <c r="L29" s="54">
        <v>1.0</v>
      </c>
      <c r="M29" s="54"/>
      <c r="N29" s="54">
        <v>1.0</v>
      </c>
      <c r="O29" s="54">
        <v>1.0</v>
      </c>
      <c r="P29" s="54">
        <v>1.0</v>
      </c>
      <c r="Q29" s="54">
        <v>1.0</v>
      </c>
      <c r="R29" s="54">
        <v>1.0</v>
      </c>
      <c r="S29" s="54">
        <v>1.0</v>
      </c>
      <c r="T29" s="54">
        <v>1.0</v>
      </c>
      <c r="U29" s="54"/>
      <c r="V29" s="54"/>
      <c r="W29" s="54"/>
      <c r="X29" s="54"/>
      <c r="Y29" s="54"/>
      <c r="Z29" s="54"/>
      <c r="AA29" s="54"/>
      <c r="AB29" s="54"/>
      <c r="AC29" s="54">
        <v>1.0</v>
      </c>
      <c r="AD29" s="54">
        <v>1.0</v>
      </c>
      <c r="AE29" s="54">
        <v>1.0</v>
      </c>
      <c r="AF29" s="54">
        <v>1.0</v>
      </c>
      <c r="AG29" s="54"/>
      <c r="AH29" s="54"/>
      <c r="AI29" s="54">
        <v>1.0</v>
      </c>
      <c r="AJ29" s="54">
        <v>1.0</v>
      </c>
      <c r="AK29" s="54">
        <v>1.0</v>
      </c>
      <c r="AL29" s="54">
        <v>1.0</v>
      </c>
      <c r="AM29" s="54">
        <v>1.0</v>
      </c>
      <c r="AN29" s="54">
        <v>1.0</v>
      </c>
      <c r="AO29" s="54">
        <v>1.0</v>
      </c>
      <c r="AP29" s="54">
        <v>1.0</v>
      </c>
      <c r="AQ29" s="80"/>
      <c r="AR29" s="54"/>
      <c r="AS29" s="80"/>
      <c r="AT29" s="80"/>
      <c r="AU29" s="54"/>
      <c r="AV29" s="80"/>
      <c r="AW29" s="10">
        <f t="shared" si="1"/>
        <v>24</v>
      </c>
      <c r="AX29" s="36">
        <f t="shared" si="2"/>
        <v>0.6666666667</v>
      </c>
      <c r="AY29" s="84"/>
      <c r="AZ29" s="111"/>
      <c r="BA29" s="71"/>
    </row>
    <row r="30">
      <c r="A30" s="96" t="s">
        <v>446</v>
      </c>
      <c r="B30" s="110" t="s">
        <v>447</v>
      </c>
      <c r="C30" s="81">
        <f t="shared" si="3"/>
        <v>28</v>
      </c>
      <c r="D30" s="81" t="s">
        <v>448</v>
      </c>
      <c r="E30" s="108">
        <v>43139.0</v>
      </c>
      <c r="F30" s="108">
        <v>43207.0</v>
      </c>
      <c r="G30" s="54">
        <v>1.0</v>
      </c>
      <c r="H30" s="54">
        <v>1.0</v>
      </c>
      <c r="I30" s="54">
        <v>1.0</v>
      </c>
      <c r="J30" s="54" t="s">
        <v>320</v>
      </c>
      <c r="K30" s="54">
        <v>1.0</v>
      </c>
      <c r="L30" s="54">
        <v>1.0</v>
      </c>
      <c r="M30" s="54">
        <v>1.0</v>
      </c>
      <c r="N30" s="54" t="s">
        <v>320</v>
      </c>
      <c r="O30" s="54">
        <v>1.0</v>
      </c>
      <c r="P30" s="54">
        <v>1.0</v>
      </c>
      <c r="Q30" s="54">
        <v>1.0</v>
      </c>
      <c r="R30" s="54">
        <v>1.0</v>
      </c>
      <c r="S30" s="54" t="s">
        <v>62</v>
      </c>
      <c r="T30" s="54">
        <v>1.0</v>
      </c>
      <c r="U30" s="54">
        <v>1.0</v>
      </c>
      <c r="V30" s="54">
        <v>1.0</v>
      </c>
      <c r="W30" s="54">
        <v>1.0</v>
      </c>
      <c r="X30" s="54">
        <v>1.0</v>
      </c>
      <c r="Y30" s="54">
        <v>1.0</v>
      </c>
      <c r="Z30" s="54">
        <v>1.0</v>
      </c>
      <c r="AA30" s="54">
        <v>1.0</v>
      </c>
      <c r="AB30" s="54">
        <v>1.0</v>
      </c>
      <c r="AC30" s="54">
        <v>1.0</v>
      </c>
      <c r="AD30" s="54">
        <v>1.0</v>
      </c>
      <c r="AE30" s="54">
        <v>1.0</v>
      </c>
      <c r="AF30" s="54">
        <v>1.0</v>
      </c>
      <c r="AG30" s="54" t="s">
        <v>320</v>
      </c>
      <c r="AH30" s="54" t="s">
        <v>320</v>
      </c>
      <c r="AI30" s="54">
        <v>1.0</v>
      </c>
      <c r="AJ30" s="54" t="s">
        <v>62</v>
      </c>
      <c r="AK30" s="54">
        <v>1.0</v>
      </c>
      <c r="AL30" s="54" t="s">
        <v>62</v>
      </c>
      <c r="AM30" s="54">
        <v>1.0</v>
      </c>
      <c r="AN30" s="54">
        <v>1.0</v>
      </c>
      <c r="AO30" s="54">
        <v>1.0</v>
      </c>
      <c r="AP30" s="54" t="s">
        <v>62</v>
      </c>
      <c r="AQ30" s="54">
        <v>1.0</v>
      </c>
      <c r="AR30" s="54"/>
      <c r="AS30" s="80"/>
      <c r="AT30" s="80"/>
      <c r="AU30" s="54"/>
      <c r="AV30" s="54"/>
      <c r="AW30" s="10">
        <f t="shared" si="1"/>
        <v>28</v>
      </c>
      <c r="AX30" s="36">
        <f t="shared" si="2"/>
        <v>1</v>
      </c>
      <c r="AY30" s="84"/>
      <c r="AZ30" s="122" t="s">
        <v>449</v>
      </c>
      <c r="BA30" s="71"/>
    </row>
  </sheetData>
  <autoFilter ref="$A$2:$AY$30"/>
  <conditionalFormatting sqref="G3:AP30">
    <cfRule type="containsText" dxfId="4" priority="1" operator="containsText" text="1">
      <formula>NOT(ISERROR(SEARCH(("1"),(G3))))</formula>
    </cfRule>
  </conditionalFormatting>
  <conditionalFormatting sqref="D2:F2">
    <cfRule type="expression" dxfId="0" priority="2" stopIfTrue="1">
      <formula>AND(MONTH(D2)=MONTH(EDATE(TODAY(),0-1)),YEAR(D2)=YEAR(EDATE(TODAY(),0-1)))</formula>
    </cfRule>
  </conditionalFormatting>
  <conditionalFormatting sqref="D2:F2">
    <cfRule type="expression" dxfId="1" priority="3" stopIfTrue="1">
      <formula>AND(TODAY()-ROUNDDOWN(D2,0)&gt;=(WEEKDAY(TODAY())),TODAY()-ROUNDDOWN(D2,0)&lt;(WEEKDAY(TODAY())+7))</formula>
    </cfRule>
  </conditionalFormatting>
  <conditionalFormatting sqref="G3:AP30">
    <cfRule type="containsText" dxfId="4" priority="4" operator="containsText" text="1">
      <formula>NOT(ISERROR(SEARCH(("1"),(G3))))</formula>
    </cfRule>
  </conditionalFormatting>
  <conditionalFormatting sqref="F3:F30">
    <cfRule type="expression" dxfId="3" priority="5">
      <formula>F3&lt;43203.0</formula>
    </cfRule>
  </conditionalFormatting>
  <conditionalFormatting sqref="AX3:AX30">
    <cfRule type="cellIs" dxfId="3" priority="6" operator="lessThan">
      <formula>0.75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6D9F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46.29"/>
    <col customWidth="1" min="3" max="3" width="8.71"/>
    <col customWidth="1" min="4" max="7" width="10.43"/>
    <col customWidth="1" min="8" max="43" width="8.71"/>
    <col customWidth="1" min="44" max="45" width="27.57"/>
  </cols>
  <sheetData>
    <row r="1">
      <c r="H1" s="62" t="s">
        <v>58</v>
      </c>
      <c r="I1" s="62" t="s">
        <v>79</v>
      </c>
      <c r="J1" s="62" t="s">
        <v>80</v>
      </c>
      <c r="K1" s="62" t="s">
        <v>81</v>
      </c>
      <c r="L1" s="62" t="s">
        <v>82</v>
      </c>
      <c r="M1" s="62" t="s">
        <v>83</v>
      </c>
      <c r="N1" s="62" t="s">
        <v>84</v>
      </c>
      <c r="O1" s="62" t="s">
        <v>85</v>
      </c>
      <c r="P1" s="62" t="s">
        <v>86</v>
      </c>
      <c r="Q1" s="62" t="s">
        <v>87</v>
      </c>
      <c r="R1" s="62" t="s">
        <v>88</v>
      </c>
      <c r="S1" s="62" t="s">
        <v>89</v>
      </c>
      <c r="T1" s="74" t="s">
        <v>90</v>
      </c>
      <c r="U1" s="74" t="s">
        <v>130</v>
      </c>
      <c r="V1" s="74" t="s">
        <v>131</v>
      </c>
      <c r="W1" s="74" t="s">
        <v>132</v>
      </c>
      <c r="X1" s="74" t="s">
        <v>133</v>
      </c>
      <c r="Y1" s="75" t="s">
        <v>134</v>
      </c>
      <c r="Z1" s="76" t="s">
        <v>136</v>
      </c>
      <c r="AA1" s="76" t="s">
        <v>138</v>
      </c>
      <c r="AB1" s="76" t="s">
        <v>139</v>
      </c>
      <c r="AC1" s="76" t="s">
        <v>139</v>
      </c>
      <c r="AD1" s="76" t="s">
        <v>140</v>
      </c>
      <c r="AE1" s="76" t="s">
        <v>141</v>
      </c>
      <c r="AF1" s="76" t="s">
        <v>142</v>
      </c>
      <c r="AG1" s="76" t="s">
        <v>143</v>
      </c>
      <c r="AH1" s="76" t="s">
        <v>144</v>
      </c>
      <c r="AI1" s="76" t="s">
        <v>145</v>
      </c>
      <c r="AJ1" s="76" t="s">
        <v>146</v>
      </c>
      <c r="AK1" s="21">
        <v>535582.0</v>
      </c>
      <c r="AL1" s="21">
        <v>535422.0</v>
      </c>
      <c r="AM1" s="21"/>
      <c r="AN1" s="21"/>
      <c r="AO1" s="21"/>
    </row>
    <row r="2">
      <c r="A2" s="24" t="s">
        <v>3</v>
      </c>
      <c r="B2" s="25" t="s">
        <v>11</v>
      </c>
      <c r="C2" s="29" t="s">
        <v>16</v>
      </c>
      <c r="D2" s="82" t="s">
        <v>147</v>
      </c>
      <c r="E2" s="82" t="s">
        <v>299</v>
      </c>
      <c r="F2" s="82" t="s">
        <v>300</v>
      </c>
      <c r="G2" s="30" t="s">
        <v>0</v>
      </c>
      <c r="H2" s="85" t="s">
        <v>37</v>
      </c>
      <c r="I2" s="85" t="s">
        <v>159</v>
      </c>
      <c r="J2" s="85" t="s">
        <v>160</v>
      </c>
      <c r="K2" s="85" t="s">
        <v>335</v>
      </c>
      <c r="L2" s="85" t="s">
        <v>187</v>
      </c>
      <c r="M2" s="85" t="s">
        <v>22</v>
      </c>
      <c r="N2" s="85" t="s">
        <v>33</v>
      </c>
      <c r="O2" s="85" t="s">
        <v>190</v>
      </c>
      <c r="P2" s="85" t="s">
        <v>192</v>
      </c>
      <c r="Q2" s="85" t="s">
        <v>31</v>
      </c>
      <c r="R2" s="85" t="s">
        <v>193</v>
      </c>
      <c r="S2" s="85" t="s">
        <v>194</v>
      </c>
      <c r="T2" s="92" t="s">
        <v>195</v>
      </c>
      <c r="U2" s="92" t="s">
        <v>197</v>
      </c>
      <c r="V2" s="92" t="s">
        <v>198</v>
      </c>
      <c r="W2" s="92" t="s">
        <v>199</v>
      </c>
      <c r="X2" s="92" t="s">
        <v>200</v>
      </c>
      <c r="Y2" s="93" t="s">
        <v>201</v>
      </c>
      <c r="Z2" s="94" t="s">
        <v>205</v>
      </c>
      <c r="AA2" s="94" t="s">
        <v>207</v>
      </c>
      <c r="AB2" s="94" t="s">
        <v>209</v>
      </c>
      <c r="AC2" s="94" t="s">
        <v>210</v>
      </c>
      <c r="AD2" s="94" t="s">
        <v>211</v>
      </c>
      <c r="AE2" s="94" t="s">
        <v>212</v>
      </c>
      <c r="AF2" s="95" t="s">
        <v>213</v>
      </c>
      <c r="AG2" s="94" t="s">
        <v>217</v>
      </c>
      <c r="AH2" s="94" t="s">
        <v>218</v>
      </c>
      <c r="AI2" s="94" t="s">
        <v>219</v>
      </c>
      <c r="AJ2" s="94" t="s">
        <v>220</v>
      </c>
      <c r="AK2" s="68" t="s">
        <v>118</v>
      </c>
      <c r="AL2" s="68" t="s">
        <v>119</v>
      </c>
      <c r="AM2" s="68" t="s">
        <v>221</v>
      </c>
      <c r="AN2" s="68" t="s">
        <v>222</v>
      </c>
      <c r="AO2" s="68" t="s">
        <v>223</v>
      </c>
      <c r="AP2" s="69" t="s">
        <v>124</v>
      </c>
      <c r="AQ2" s="70" t="s">
        <v>6</v>
      </c>
      <c r="AR2" s="69" t="s">
        <v>59</v>
      </c>
      <c r="AS2" s="112" t="s">
        <v>307</v>
      </c>
    </row>
    <row r="3">
      <c r="A3" s="96" t="s">
        <v>345</v>
      </c>
      <c r="B3" s="96" t="s">
        <v>346</v>
      </c>
      <c r="C3" s="81">
        <f t="shared" ref="C3:C5" si="1">29-COUNTIF(H3:AJ3,"х")</f>
        <v>28</v>
      </c>
      <c r="D3" s="81">
        <v>3.0</v>
      </c>
      <c r="E3" s="81" t="s">
        <v>347</v>
      </c>
      <c r="F3" s="108">
        <v>43139.0</v>
      </c>
      <c r="G3" s="108">
        <v>43207.0</v>
      </c>
      <c r="H3" s="54">
        <v>1.0</v>
      </c>
      <c r="I3" s="54">
        <v>1.0</v>
      </c>
      <c r="J3" s="54">
        <v>1.0</v>
      </c>
      <c r="K3" s="54">
        <v>1.0</v>
      </c>
      <c r="L3" s="54">
        <v>1.0</v>
      </c>
      <c r="M3" s="54">
        <v>1.0</v>
      </c>
      <c r="N3" s="54">
        <v>1.0</v>
      </c>
      <c r="O3" s="54">
        <v>1.0</v>
      </c>
      <c r="P3" s="54">
        <v>1.0</v>
      </c>
      <c r="Q3" s="54">
        <v>1.0</v>
      </c>
      <c r="R3" s="54">
        <v>1.0</v>
      </c>
      <c r="S3" s="54">
        <v>1.0</v>
      </c>
      <c r="T3" s="54">
        <v>1.0</v>
      </c>
      <c r="U3" s="54">
        <v>1.0</v>
      </c>
      <c r="V3" s="54">
        <v>1.0</v>
      </c>
      <c r="W3" s="54" t="s">
        <v>62</v>
      </c>
      <c r="X3" s="54">
        <v>1.0</v>
      </c>
      <c r="Y3" s="54">
        <v>1.0</v>
      </c>
      <c r="Z3" s="54">
        <v>1.0</v>
      </c>
      <c r="AA3" s="54">
        <v>1.0</v>
      </c>
      <c r="AB3" s="54">
        <v>1.0</v>
      </c>
      <c r="AC3" s="54">
        <v>1.0</v>
      </c>
      <c r="AD3" s="54">
        <v>1.0</v>
      </c>
      <c r="AE3" s="54">
        <v>1.0</v>
      </c>
      <c r="AF3" s="54">
        <v>1.0</v>
      </c>
      <c r="AG3" s="54">
        <v>1.0</v>
      </c>
      <c r="AH3" s="54">
        <v>1.0</v>
      </c>
      <c r="AI3" s="54">
        <v>1.0</v>
      </c>
      <c r="AJ3" s="54">
        <v>1.0</v>
      </c>
      <c r="AK3" s="54"/>
      <c r="AL3" s="54"/>
      <c r="AM3" s="54">
        <v>1.0</v>
      </c>
      <c r="AN3" s="54">
        <v>1.0</v>
      </c>
      <c r="AO3" s="54"/>
      <c r="AP3" s="10">
        <f t="shared" ref="AP3:AP15" si="2">SUM(H3:AJ3)</f>
        <v>28</v>
      </c>
      <c r="AQ3" s="36">
        <f t="shared" ref="AQ3:AQ15" si="3">AP3/C3</f>
        <v>1</v>
      </c>
      <c r="AR3" s="81"/>
      <c r="AS3" s="71"/>
    </row>
    <row r="4">
      <c r="A4" s="96" t="s">
        <v>353</v>
      </c>
      <c r="B4" s="96" t="s">
        <v>354</v>
      </c>
      <c r="C4" s="81">
        <f t="shared" si="1"/>
        <v>28</v>
      </c>
      <c r="D4" s="81">
        <v>3.0</v>
      </c>
      <c r="E4" s="81" t="s">
        <v>356</v>
      </c>
      <c r="F4" s="108">
        <v>43137.0</v>
      </c>
      <c r="G4" s="108">
        <v>43206.0</v>
      </c>
      <c r="H4" s="54">
        <v>1.0</v>
      </c>
      <c r="I4" s="54">
        <v>1.0</v>
      </c>
      <c r="J4" s="54">
        <v>1.0</v>
      </c>
      <c r="K4" s="54">
        <v>1.0</v>
      </c>
      <c r="L4" s="54">
        <v>1.0</v>
      </c>
      <c r="M4" s="54">
        <v>1.0</v>
      </c>
      <c r="N4" s="54">
        <v>1.0</v>
      </c>
      <c r="O4" s="54">
        <v>1.0</v>
      </c>
      <c r="P4" s="54">
        <v>1.0</v>
      </c>
      <c r="Q4" s="54">
        <v>1.0</v>
      </c>
      <c r="R4" s="54">
        <v>1.0</v>
      </c>
      <c r="S4" s="54">
        <v>1.0</v>
      </c>
      <c r="T4" s="54">
        <v>1.0</v>
      </c>
      <c r="U4" s="54">
        <v>1.0</v>
      </c>
      <c r="V4" s="54">
        <v>1.0</v>
      </c>
      <c r="W4" s="54" t="s">
        <v>62</v>
      </c>
      <c r="X4" s="54">
        <v>1.0</v>
      </c>
      <c r="Y4" s="54">
        <v>1.0</v>
      </c>
      <c r="Z4" s="54">
        <v>1.0</v>
      </c>
      <c r="AA4" s="54">
        <v>1.0</v>
      </c>
      <c r="AB4" s="54">
        <v>1.0</v>
      </c>
      <c r="AC4" s="54">
        <v>1.0</v>
      </c>
      <c r="AD4" s="54">
        <v>1.0</v>
      </c>
      <c r="AE4" s="54">
        <v>1.0</v>
      </c>
      <c r="AF4" s="54">
        <v>1.0</v>
      </c>
      <c r="AG4" s="54">
        <v>1.0</v>
      </c>
      <c r="AH4" s="54">
        <v>1.0</v>
      </c>
      <c r="AI4" s="54">
        <v>1.0</v>
      </c>
      <c r="AJ4" s="54">
        <v>1.0</v>
      </c>
      <c r="AK4" s="54">
        <v>1.0</v>
      </c>
      <c r="AL4" s="54"/>
      <c r="AM4" s="54">
        <v>1.0</v>
      </c>
      <c r="AN4" s="54">
        <v>1.0</v>
      </c>
      <c r="AO4" s="54">
        <v>1.0</v>
      </c>
      <c r="AP4" s="10">
        <f t="shared" si="2"/>
        <v>28</v>
      </c>
      <c r="AQ4" s="36">
        <f t="shared" si="3"/>
        <v>1</v>
      </c>
      <c r="AR4" s="81"/>
      <c r="AS4" s="71"/>
    </row>
    <row r="5">
      <c r="A5" s="96" t="s">
        <v>359</v>
      </c>
      <c r="B5" s="96" t="s">
        <v>360</v>
      </c>
      <c r="C5" s="81">
        <f t="shared" si="1"/>
        <v>29</v>
      </c>
      <c r="D5" s="81">
        <v>4.0</v>
      </c>
      <c r="E5" s="81" t="s">
        <v>60</v>
      </c>
      <c r="F5" s="108">
        <v>43146.0</v>
      </c>
      <c r="G5" s="108">
        <v>43207.0</v>
      </c>
      <c r="H5" s="54">
        <v>1.0</v>
      </c>
      <c r="I5" s="54">
        <v>1.0</v>
      </c>
      <c r="J5" s="54">
        <v>1.0</v>
      </c>
      <c r="K5" s="54">
        <v>1.0</v>
      </c>
      <c r="L5" s="54">
        <v>1.0</v>
      </c>
      <c r="M5" s="54">
        <v>1.0</v>
      </c>
      <c r="N5" s="54">
        <v>1.0</v>
      </c>
      <c r="O5" s="54">
        <v>1.0</v>
      </c>
      <c r="P5" s="54">
        <v>1.0</v>
      </c>
      <c r="Q5" s="54">
        <v>1.0</v>
      </c>
      <c r="R5" s="54">
        <v>1.0</v>
      </c>
      <c r="S5" s="54">
        <v>1.0</v>
      </c>
      <c r="T5" s="54">
        <v>1.0</v>
      </c>
      <c r="U5" s="54"/>
      <c r="V5" s="54">
        <v>1.0</v>
      </c>
      <c r="W5" s="54">
        <v>1.0</v>
      </c>
      <c r="X5" s="54">
        <v>1.0</v>
      </c>
      <c r="Y5" s="54">
        <v>1.0</v>
      </c>
      <c r="Z5" s="54">
        <v>1.0</v>
      </c>
      <c r="AA5" s="54">
        <v>1.0</v>
      </c>
      <c r="AB5" s="54">
        <v>1.0</v>
      </c>
      <c r="AC5" s="54">
        <v>1.0</v>
      </c>
      <c r="AD5" s="54">
        <v>1.0</v>
      </c>
      <c r="AE5" s="54">
        <v>1.0</v>
      </c>
      <c r="AF5" s="54">
        <v>1.0</v>
      </c>
      <c r="AG5" s="54">
        <v>1.0</v>
      </c>
      <c r="AH5" s="54">
        <v>1.0</v>
      </c>
      <c r="AI5" s="54">
        <v>1.0</v>
      </c>
      <c r="AJ5" s="54">
        <v>1.0</v>
      </c>
      <c r="AK5" s="54">
        <v>1.0</v>
      </c>
      <c r="AL5" s="54">
        <v>1.0</v>
      </c>
      <c r="AM5" s="54">
        <v>1.0</v>
      </c>
      <c r="AN5" s="54"/>
      <c r="AO5" s="54">
        <v>1.0</v>
      </c>
      <c r="AP5" s="10">
        <f t="shared" si="2"/>
        <v>28</v>
      </c>
      <c r="AQ5" s="36">
        <f t="shared" si="3"/>
        <v>0.9655172414</v>
      </c>
      <c r="AR5" s="81"/>
      <c r="AS5" s="71" t="s">
        <v>367</v>
      </c>
    </row>
    <row r="6">
      <c r="A6" s="101" t="s">
        <v>359</v>
      </c>
      <c r="B6" s="96" t="s">
        <v>368</v>
      </c>
      <c r="C6" s="81">
        <f>29-COUNTIF(H6:AJ6,"x")</f>
        <v>29</v>
      </c>
      <c r="D6" s="81">
        <v>4.0</v>
      </c>
      <c r="E6" s="81" t="s">
        <v>369</v>
      </c>
      <c r="F6" s="108">
        <v>43137.0</v>
      </c>
      <c r="G6" s="108">
        <v>43205.0</v>
      </c>
      <c r="H6" s="54">
        <v>1.0</v>
      </c>
      <c r="I6" s="54">
        <v>1.0</v>
      </c>
      <c r="J6" s="54">
        <v>1.0</v>
      </c>
      <c r="K6" s="54">
        <v>1.0</v>
      </c>
      <c r="L6" s="54">
        <v>1.0</v>
      </c>
      <c r="M6" s="54">
        <v>1.0</v>
      </c>
      <c r="N6" s="54">
        <v>1.0</v>
      </c>
      <c r="O6" s="54">
        <v>1.0</v>
      </c>
      <c r="P6" s="54">
        <v>1.0</v>
      </c>
      <c r="Q6" s="54">
        <v>1.0</v>
      </c>
      <c r="R6" s="54">
        <v>1.0</v>
      </c>
      <c r="S6" s="54">
        <v>1.0</v>
      </c>
      <c r="T6" s="54">
        <v>1.0</v>
      </c>
      <c r="U6" s="54">
        <v>1.0</v>
      </c>
      <c r="V6" s="54">
        <v>1.0</v>
      </c>
      <c r="W6" s="54">
        <v>1.0</v>
      </c>
      <c r="X6" s="54">
        <v>1.0</v>
      </c>
      <c r="Y6" s="54">
        <v>1.0</v>
      </c>
      <c r="Z6" s="54">
        <v>1.0</v>
      </c>
      <c r="AA6" s="54">
        <v>1.0</v>
      </c>
      <c r="AB6" s="54">
        <v>1.0</v>
      </c>
      <c r="AC6" s="54">
        <v>1.0</v>
      </c>
      <c r="AD6" s="54">
        <v>1.0</v>
      </c>
      <c r="AE6" s="54">
        <v>1.0</v>
      </c>
      <c r="AF6" s="54">
        <v>1.0</v>
      </c>
      <c r="AG6" s="54">
        <v>1.0</v>
      </c>
      <c r="AH6" s="54">
        <v>1.0</v>
      </c>
      <c r="AI6" s="54">
        <v>1.0</v>
      </c>
      <c r="AJ6" s="54">
        <v>1.0</v>
      </c>
      <c r="AK6" s="54">
        <v>1.0</v>
      </c>
      <c r="AL6" s="54">
        <v>1.0</v>
      </c>
      <c r="AM6" s="54">
        <v>1.0</v>
      </c>
      <c r="AN6" s="54" t="s">
        <v>320</v>
      </c>
      <c r="AO6" s="54">
        <v>1.0</v>
      </c>
      <c r="AP6" s="10">
        <f t="shared" si="2"/>
        <v>29</v>
      </c>
      <c r="AQ6" s="36">
        <f t="shared" si="3"/>
        <v>1</v>
      </c>
      <c r="AR6" s="81"/>
      <c r="AS6" s="71"/>
    </row>
    <row r="7">
      <c r="A7" s="96" t="s">
        <v>371</v>
      </c>
      <c r="B7" s="96" t="s">
        <v>372</v>
      </c>
      <c r="C7" s="81">
        <f t="shared" ref="C7:C15" si="4">29-COUNTIF(H7:AJ7,"х")</f>
        <v>22</v>
      </c>
      <c r="D7" s="81">
        <v>2.0</v>
      </c>
      <c r="E7" s="10"/>
      <c r="F7" s="10"/>
      <c r="G7" s="108">
        <v>43206.0</v>
      </c>
      <c r="H7" s="54">
        <v>1.0</v>
      </c>
      <c r="I7" s="54">
        <v>1.0</v>
      </c>
      <c r="J7" s="54">
        <v>1.0</v>
      </c>
      <c r="K7" s="54">
        <v>1.0</v>
      </c>
      <c r="L7" s="54" t="s">
        <v>62</v>
      </c>
      <c r="M7" s="54">
        <v>1.0</v>
      </c>
      <c r="N7" s="54">
        <v>1.0</v>
      </c>
      <c r="O7" s="54">
        <v>1.0</v>
      </c>
      <c r="P7" s="54" t="s">
        <v>62</v>
      </c>
      <c r="Q7" s="54">
        <v>1.0</v>
      </c>
      <c r="R7" s="54">
        <v>1.0</v>
      </c>
      <c r="S7" s="54">
        <v>1.0</v>
      </c>
      <c r="T7" s="54">
        <v>1.0</v>
      </c>
      <c r="U7" s="54">
        <v>1.0</v>
      </c>
      <c r="V7" s="54">
        <v>1.0</v>
      </c>
      <c r="W7" s="54" t="s">
        <v>62</v>
      </c>
      <c r="X7" s="54">
        <v>1.0</v>
      </c>
      <c r="Y7" s="54">
        <v>1.0</v>
      </c>
      <c r="Z7" s="54">
        <v>1.0</v>
      </c>
      <c r="AA7" s="54">
        <v>1.0</v>
      </c>
      <c r="AB7" s="54" t="s">
        <v>62</v>
      </c>
      <c r="AC7" s="54">
        <v>1.0</v>
      </c>
      <c r="AD7" s="54" t="s">
        <v>62</v>
      </c>
      <c r="AE7" s="54">
        <v>1.0</v>
      </c>
      <c r="AF7" s="54">
        <v>1.0</v>
      </c>
      <c r="AG7" s="54" t="s">
        <v>62</v>
      </c>
      <c r="AH7" s="54" t="s">
        <v>62</v>
      </c>
      <c r="AI7" s="54">
        <v>1.0</v>
      </c>
      <c r="AJ7" s="54">
        <v>1.0</v>
      </c>
      <c r="AK7" s="54" t="s">
        <v>62</v>
      </c>
      <c r="AL7" s="54" t="s">
        <v>62</v>
      </c>
      <c r="AM7" s="54">
        <v>1.0</v>
      </c>
      <c r="AN7" s="54">
        <v>1.0</v>
      </c>
      <c r="AO7" s="54">
        <v>1.0</v>
      </c>
      <c r="AP7" s="10">
        <f t="shared" si="2"/>
        <v>22</v>
      </c>
      <c r="AQ7" s="36">
        <f t="shared" si="3"/>
        <v>1</v>
      </c>
      <c r="AR7" s="91"/>
      <c r="AS7" s="71"/>
    </row>
    <row r="8">
      <c r="A8" s="96" t="s">
        <v>371</v>
      </c>
      <c r="B8" s="101" t="s">
        <v>377</v>
      </c>
      <c r="C8" s="81">
        <f t="shared" si="4"/>
        <v>29</v>
      </c>
      <c r="D8" s="81">
        <v>3.0</v>
      </c>
      <c r="E8" s="10"/>
      <c r="F8" s="10"/>
      <c r="G8" s="108">
        <v>43207.0</v>
      </c>
      <c r="H8" s="54">
        <v>1.0</v>
      </c>
      <c r="I8" s="54">
        <v>1.0</v>
      </c>
      <c r="J8" s="54">
        <v>1.0</v>
      </c>
      <c r="K8" s="54">
        <v>1.0</v>
      </c>
      <c r="L8" s="54">
        <v>1.0</v>
      </c>
      <c r="M8" s="54">
        <v>1.0</v>
      </c>
      <c r="N8" s="54">
        <v>1.0</v>
      </c>
      <c r="O8" s="54">
        <v>1.0</v>
      </c>
      <c r="P8" s="54">
        <v>1.0</v>
      </c>
      <c r="Q8" s="54">
        <v>1.0</v>
      </c>
      <c r="R8" s="54">
        <v>1.0</v>
      </c>
      <c r="S8" s="54">
        <v>1.0</v>
      </c>
      <c r="T8" s="54">
        <v>1.0</v>
      </c>
      <c r="U8" s="54">
        <v>1.0</v>
      </c>
      <c r="V8" s="54">
        <v>1.0</v>
      </c>
      <c r="W8" s="54">
        <v>1.0</v>
      </c>
      <c r="X8" s="54">
        <v>1.0</v>
      </c>
      <c r="Y8" s="54">
        <v>1.0</v>
      </c>
      <c r="Z8" s="54">
        <v>1.0</v>
      </c>
      <c r="AA8" s="54">
        <v>1.0</v>
      </c>
      <c r="AB8" s="54">
        <v>1.0</v>
      </c>
      <c r="AC8" s="54">
        <v>1.0</v>
      </c>
      <c r="AD8" s="54">
        <v>1.0</v>
      </c>
      <c r="AE8" s="54">
        <v>1.0</v>
      </c>
      <c r="AF8" s="54">
        <v>1.0</v>
      </c>
      <c r="AG8" s="54">
        <v>1.0</v>
      </c>
      <c r="AH8" s="54">
        <v>1.0</v>
      </c>
      <c r="AI8" s="54">
        <v>1.0</v>
      </c>
      <c r="AJ8" s="54">
        <v>1.0</v>
      </c>
      <c r="AK8" s="54">
        <v>1.0</v>
      </c>
      <c r="AL8" s="54" t="s">
        <v>62</v>
      </c>
      <c r="AM8" s="54">
        <v>1.0</v>
      </c>
      <c r="AN8" s="54">
        <v>0.0</v>
      </c>
      <c r="AO8" s="54">
        <v>1.0</v>
      </c>
      <c r="AP8" s="10">
        <f t="shared" si="2"/>
        <v>29</v>
      </c>
      <c r="AQ8" s="36">
        <f t="shared" si="3"/>
        <v>1</v>
      </c>
      <c r="AR8" s="81"/>
      <c r="AS8" s="71"/>
    </row>
    <row r="9">
      <c r="A9" s="96" t="s">
        <v>371</v>
      </c>
      <c r="B9" s="96" t="s">
        <v>382</v>
      </c>
      <c r="C9" s="81">
        <f t="shared" si="4"/>
        <v>23</v>
      </c>
      <c r="D9" s="81">
        <v>2.0</v>
      </c>
      <c r="E9" s="10"/>
      <c r="F9" s="10"/>
      <c r="G9" s="108">
        <v>43206.0</v>
      </c>
      <c r="H9" s="54">
        <v>1.0</v>
      </c>
      <c r="I9" s="54">
        <v>1.0</v>
      </c>
      <c r="J9" s="54">
        <v>1.0</v>
      </c>
      <c r="K9" s="54">
        <v>1.0</v>
      </c>
      <c r="L9" s="54" t="s">
        <v>62</v>
      </c>
      <c r="M9" s="54">
        <v>1.0</v>
      </c>
      <c r="N9" s="54">
        <v>1.0</v>
      </c>
      <c r="O9" s="54">
        <v>1.0</v>
      </c>
      <c r="P9" s="54" t="s">
        <v>62</v>
      </c>
      <c r="Q9" s="54">
        <v>1.0</v>
      </c>
      <c r="R9" s="54">
        <v>1.0</v>
      </c>
      <c r="S9" s="54">
        <v>1.0</v>
      </c>
      <c r="T9" s="54">
        <v>1.0</v>
      </c>
      <c r="U9" s="54">
        <v>1.0</v>
      </c>
      <c r="V9" s="54">
        <v>1.0</v>
      </c>
      <c r="W9" s="54" t="s">
        <v>62</v>
      </c>
      <c r="X9" s="54">
        <v>1.0</v>
      </c>
      <c r="Y9" s="54">
        <v>1.0</v>
      </c>
      <c r="Z9" s="54">
        <v>1.0</v>
      </c>
      <c r="AA9" s="54">
        <v>1.0</v>
      </c>
      <c r="AB9" s="54" t="s">
        <v>62</v>
      </c>
      <c r="AC9" s="54">
        <v>1.0</v>
      </c>
      <c r="AD9" s="54">
        <v>1.0</v>
      </c>
      <c r="AE9" s="54">
        <v>1.0</v>
      </c>
      <c r="AF9" s="54">
        <v>1.0</v>
      </c>
      <c r="AG9" s="54" t="s">
        <v>62</v>
      </c>
      <c r="AH9" s="54" t="s">
        <v>62</v>
      </c>
      <c r="AI9" s="54">
        <v>1.0</v>
      </c>
      <c r="AJ9" s="54">
        <v>1.0</v>
      </c>
      <c r="AK9" s="54">
        <v>1.0</v>
      </c>
      <c r="AL9" s="54" t="s">
        <v>62</v>
      </c>
      <c r="AM9" s="54">
        <v>1.0</v>
      </c>
      <c r="AN9" s="54">
        <v>1.0</v>
      </c>
      <c r="AO9" s="54">
        <v>1.0</v>
      </c>
      <c r="AP9" s="10">
        <f t="shared" si="2"/>
        <v>23</v>
      </c>
      <c r="AQ9" s="36">
        <f t="shared" si="3"/>
        <v>1</v>
      </c>
      <c r="AR9" s="81"/>
      <c r="AS9" s="71"/>
    </row>
    <row r="10">
      <c r="A10" s="96" t="s">
        <v>371</v>
      </c>
      <c r="B10" s="101" t="s">
        <v>385</v>
      </c>
      <c r="C10" s="81">
        <f t="shared" si="4"/>
        <v>29</v>
      </c>
      <c r="D10" s="81">
        <v>3.0</v>
      </c>
      <c r="E10" s="10"/>
      <c r="F10" s="10"/>
      <c r="G10" s="108">
        <v>43206.0</v>
      </c>
      <c r="H10" s="54">
        <v>1.0</v>
      </c>
      <c r="I10" s="54">
        <v>1.0</v>
      </c>
      <c r="J10" s="54">
        <v>1.0</v>
      </c>
      <c r="K10" s="54">
        <v>1.0</v>
      </c>
      <c r="L10" s="54">
        <v>1.0</v>
      </c>
      <c r="M10" s="54">
        <v>1.0</v>
      </c>
      <c r="N10" s="54">
        <v>1.0</v>
      </c>
      <c r="O10" s="54">
        <v>1.0</v>
      </c>
      <c r="P10" s="54">
        <v>1.0</v>
      </c>
      <c r="Q10" s="54">
        <v>1.0</v>
      </c>
      <c r="R10" s="54">
        <v>1.0</v>
      </c>
      <c r="S10" s="54">
        <v>1.0</v>
      </c>
      <c r="T10" s="54">
        <v>1.0</v>
      </c>
      <c r="U10" s="54">
        <v>1.0</v>
      </c>
      <c r="V10" s="54">
        <v>1.0</v>
      </c>
      <c r="W10" s="54">
        <v>1.0</v>
      </c>
      <c r="X10" s="54">
        <v>1.0</v>
      </c>
      <c r="Y10" s="54">
        <v>1.0</v>
      </c>
      <c r="Z10" s="54">
        <v>1.0</v>
      </c>
      <c r="AA10" s="54">
        <v>1.0</v>
      </c>
      <c r="AB10" s="54">
        <v>1.0</v>
      </c>
      <c r="AC10" s="54">
        <v>1.0</v>
      </c>
      <c r="AD10" s="54">
        <v>1.0</v>
      </c>
      <c r="AE10" s="54">
        <v>1.0</v>
      </c>
      <c r="AF10" s="54">
        <v>1.0</v>
      </c>
      <c r="AG10" s="54">
        <v>1.0</v>
      </c>
      <c r="AH10" s="54">
        <v>1.0</v>
      </c>
      <c r="AI10" s="54">
        <v>1.0</v>
      </c>
      <c r="AJ10" s="54">
        <v>1.0</v>
      </c>
      <c r="AK10" s="54" t="s">
        <v>62</v>
      </c>
      <c r="AL10" s="54">
        <v>1.0</v>
      </c>
      <c r="AM10" s="54">
        <v>1.0</v>
      </c>
      <c r="AN10" s="54">
        <v>0.0</v>
      </c>
      <c r="AO10" s="54">
        <v>1.0</v>
      </c>
      <c r="AP10" s="10">
        <f t="shared" si="2"/>
        <v>29</v>
      </c>
      <c r="AQ10" s="36">
        <f t="shared" si="3"/>
        <v>1</v>
      </c>
      <c r="AR10" s="81"/>
      <c r="AS10" s="71"/>
    </row>
    <row r="11">
      <c r="A11" s="96" t="s">
        <v>371</v>
      </c>
      <c r="B11" s="96" t="s">
        <v>386</v>
      </c>
      <c r="C11" s="81">
        <f t="shared" si="4"/>
        <v>21</v>
      </c>
      <c r="D11" s="81">
        <v>2.0</v>
      </c>
      <c r="E11" s="10"/>
      <c r="F11" s="10"/>
      <c r="G11" s="108">
        <v>43206.0</v>
      </c>
      <c r="H11" s="54" t="s">
        <v>62</v>
      </c>
      <c r="I11" s="54">
        <v>1.0</v>
      </c>
      <c r="J11" s="54">
        <v>1.0</v>
      </c>
      <c r="K11" s="54">
        <v>1.0</v>
      </c>
      <c r="L11" s="54" t="s">
        <v>62</v>
      </c>
      <c r="M11" s="54">
        <v>1.0</v>
      </c>
      <c r="N11" s="54">
        <v>1.0</v>
      </c>
      <c r="O11" s="54">
        <v>0.0</v>
      </c>
      <c r="P11" s="54" t="s">
        <v>62</v>
      </c>
      <c r="Q11" s="54">
        <v>1.0</v>
      </c>
      <c r="R11" s="54">
        <v>1.0</v>
      </c>
      <c r="S11" s="54">
        <v>1.0</v>
      </c>
      <c r="T11" s="54">
        <v>0.0</v>
      </c>
      <c r="U11" s="54">
        <v>1.0</v>
      </c>
      <c r="V11" s="54">
        <v>1.0</v>
      </c>
      <c r="W11" s="54" t="s">
        <v>62</v>
      </c>
      <c r="X11" s="54">
        <v>1.0</v>
      </c>
      <c r="Y11" s="54">
        <v>1.0</v>
      </c>
      <c r="Z11" s="54">
        <v>1.0</v>
      </c>
      <c r="AA11" s="54">
        <v>1.0</v>
      </c>
      <c r="AB11" s="54" t="s">
        <v>62</v>
      </c>
      <c r="AC11" s="54">
        <v>1.0</v>
      </c>
      <c r="AD11" s="54" t="s">
        <v>62</v>
      </c>
      <c r="AE11" s="54">
        <v>1.0</v>
      </c>
      <c r="AF11" s="54">
        <v>1.0</v>
      </c>
      <c r="AG11" s="54" t="s">
        <v>62</v>
      </c>
      <c r="AH11" s="54" t="s">
        <v>62</v>
      </c>
      <c r="AI11" s="54">
        <v>1.0</v>
      </c>
      <c r="AJ11" s="54">
        <v>1.0</v>
      </c>
      <c r="AK11" s="54">
        <v>1.0</v>
      </c>
      <c r="AL11" s="54">
        <v>1.0</v>
      </c>
      <c r="AM11" s="54">
        <v>1.0</v>
      </c>
      <c r="AN11" s="54">
        <v>1.0</v>
      </c>
      <c r="AO11" s="54">
        <v>1.0</v>
      </c>
      <c r="AP11" s="10">
        <f t="shared" si="2"/>
        <v>19</v>
      </c>
      <c r="AQ11" s="36">
        <f t="shared" si="3"/>
        <v>0.9047619048</v>
      </c>
      <c r="AR11" s="50" t="s">
        <v>392</v>
      </c>
      <c r="AS11" s="50"/>
    </row>
    <row r="12">
      <c r="A12" s="96" t="s">
        <v>371</v>
      </c>
      <c r="B12" s="96" t="s">
        <v>393</v>
      </c>
      <c r="C12" s="81">
        <f t="shared" si="4"/>
        <v>29</v>
      </c>
      <c r="D12" s="81">
        <v>3.0</v>
      </c>
      <c r="E12" s="10"/>
      <c r="F12" s="10"/>
      <c r="G12" s="108">
        <v>43207.0</v>
      </c>
      <c r="H12" s="54">
        <v>1.0</v>
      </c>
      <c r="I12" s="54">
        <v>1.0</v>
      </c>
      <c r="J12" s="54">
        <v>1.0</v>
      </c>
      <c r="K12" s="54">
        <v>1.0</v>
      </c>
      <c r="L12" s="54">
        <v>1.0</v>
      </c>
      <c r="M12" s="54">
        <v>1.0</v>
      </c>
      <c r="N12" s="54">
        <v>1.0</v>
      </c>
      <c r="O12" s="54">
        <v>1.0</v>
      </c>
      <c r="P12" s="54">
        <v>1.0</v>
      </c>
      <c r="Q12" s="54">
        <v>1.0</v>
      </c>
      <c r="R12" s="54">
        <v>1.0</v>
      </c>
      <c r="S12" s="54">
        <v>1.0</v>
      </c>
      <c r="T12" s="54">
        <v>1.0</v>
      </c>
      <c r="U12" s="54">
        <v>1.0</v>
      </c>
      <c r="V12" s="54">
        <v>1.0</v>
      </c>
      <c r="W12" s="54">
        <v>1.0</v>
      </c>
      <c r="X12" s="54">
        <v>1.0</v>
      </c>
      <c r="Y12" s="54">
        <v>1.0</v>
      </c>
      <c r="Z12" s="54">
        <v>1.0</v>
      </c>
      <c r="AA12" s="54">
        <v>1.0</v>
      </c>
      <c r="AB12" s="54">
        <v>1.0</v>
      </c>
      <c r="AC12" s="54">
        <v>1.0</v>
      </c>
      <c r="AD12" s="54">
        <v>1.0</v>
      </c>
      <c r="AE12" s="54">
        <v>1.0</v>
      </c>
      <c r="AF12" s="54">
        <v>1.0</v>
      </c>
      <c r="AG12" s="54">
        <v>1.0</v>
      </c>
      <c r="AH12" s="54">
        <v>1.0</v>
      </c>
      <c r="AI12" s="54">
        <v>1.0</v>
      </c>
      <c r="AJ12" s="54">
        <v>1.0</v>
      </c>
      <c r="AK12" s="54">
        <v>0.0</v>
      </c>
      <c r="AL12" s="54">
        <v>0.0</v>
      </c>
      <c r="AM12" s="54">
        <v>1.0</v>
      </c>
      <c r="AN12" s="54">
        <v>0.0</v>
      </c>
      <c r="AO12" s="54">
        <v>1.0</v>
      </c>
      <c r="AP12" s="10">
        <f t="shared" si="2"/>
        <v>29</v>
      </c>
      <c r="AQ12" s="36">
        <f t="shared" si="3"/>
        <v>1</v>
      </c>
      <c r="AR12" s="81"/>
      <c r="AS12" s="71"/>
    </row>
    <row r="13">
      <c r="A13" s="96" t="s">
        <v>371</v>
      </c>
      <c r="B13" s="96" t="s">
        <v>401</v>
      </c>
      <c r="C13" s="81">
        <f t="shared" si="4"/>
        <v>29</v>
      </c>
      <c r="D13" s="81">
        <v>3.0</v>
      </c>
      <c r="E13" s="10"/>
      <c r="F13" s="10"/>
      <c r="G13" s="108">
        <v>43207.0</v>
      </c>
      <c r="H13" s="54">
        <v>1.0</v>
      </c>
      <c r="I13" s="54">
        <v>1.0</v>
      </c>
      <c r="J13" s="54">
        <v>1.0</v>
      </c>
      <c r="K13" s="54">
        <v>1.0</v>
      </c>
      <c r="L13" s="54">
        <v>1.0</v>
      </c>
      <c r="M13" s="54">
        <v>1.0</v>
      </c>
      <c r="N13" s="54">
        <v>1.0</v>
      </c>
      <c r="O13" s="54">
        <v>1.0</v>
      </c>
      <c r="P13" s="54">
        <v>1.0</v>
      </c>
      <c r="Q13" s="54">
        <v>1.0</v>
      </c>
      <c r="R13" s="54">
        <v>1.0</v>
      </c>
      <c r="S13" s="54">
        <v>1.0</v>
      </c>
      <c r="T13" s="54">
        <v>1.0</v>
      </c>
      <c r="U13" s="54">
        <v>1.0</v>
      </c>
      <c r="V13" s="54">
        <v>1.0</v>
      </c>
      <c r="W13" s="54">
        <v>1.0</v>
      </c>
      <c r="X13" s="54">
        <v>1.0</v>
      </c>
      <c r="Y13" s="54">
        <v>1.0</v>
      </c>
      <c r="Z13" s="54">
        <v>1.0</v>
      </c>
      <c r="AA13" s="54">
        <v>1.0</v>
      </c>
      <c r="AB13" s="54">
        <v>1.0</v>
      </c>
      <c r="AC13" s="54">
        <v>1.0</v>
      </c>
      <c r="AD13" s="54">
        <v>1.0</v>
      </c>
      <c r="AE13" s="54">
        <v>1.0</v>
      </c>
      <c r="AF13" s="54">
        <v>1.0</v>
      </c>
      <c r="AG13" s="54">
        <v>1.0</v>
      </c>
      <c r="AH13" s="54">
        <v>1.0</v>
      </c>
      <c r="AI13" s="54">
        <v>1.0</v>
      </c>
      <c r="AJ13" s="54">
        <v>1.0</v>
      </c>
      <c r="AK13" s="54">
        <v>0.0</v>
      </c>
      <c r="AL13" s="54">
        <v>0.0</v>
      </c>
      <c r="AM13" s="54">
        <v>1.0</v>
      </c>
      <c r="AN13" s="54">
        <v>0.0</v>
      </c>
      <c r="AO13" s="54">
        <v>1.0</v>
      </c>
      <c r="AP13" s="10">
        <f t="shared" si="2"/>
        <v>29</v>
      </c>
      <c r="AQ13" s="36">
        <f t="shared" si="3"/>
        <v>1</v>
      </c>
      <c r="AR13" s="10"/>
      <c r="AS13" s="116"/>
    </row>
    <row r="14">
      <c r="A14" s="96" t="s">
        <v>371</v>
      </c>
      <c r="B14" s="101" t="s">
        <v>408</v>
      </c>
      <c r="C14" s="81">
        <f t="shared" si="4"/>
        <v>29</v>
      </c>
      <c r="D14" s="81">
        <v>3.0</v>
      </c>
      <c r="E14" s="10"/>
      <c r="F14" s="10"/>
      <c r="G14" s="108">
        <v>43206.0</v>
      </c>
      <c r="H14" s="54">
        <v>1.0</v>
      </c>
      <c r="I14" s="54">
        <v>1.0</v>
      </c>
      <c r="J14" s="54">
        <v>1.0</v>
      </c>
      <c r="K14" s="54">
        <v>1.0</v>
      </c>
      <c r="L14" s="54">
        <v>1.0</v>
      </c>
      <c r="M14" s="54">
        <v>1.0</v>
      </c>
      <c r="N14" s="54">
        <v>1.0</v>
      </c>
      <c r="O14" s="54">
        <v>1.0</v>
      </c>
      <c r="P14" s="54">
        <v>1.0</v>
      </c>
      <c r="Q14" s="54">
        <v>1.0</v>
      </c>
      <c r="R14" s="54">
        <v>1.0</v>
      </c>
      <c r="S14" s="54">
        <v>1.0</v>
      </c>
      <c r="T14" s="54">
        <v>1.0</v>
      </c>
      <c r="U14" s="54">
        <v>1.0</v>
      </c>
      <c r="V14" s="54">
        <v>1.0</v>
      </c>
      <c r="W14" s="54">
        <v>1.0</v>
      </c>
      <c r="X14" s="54">
        <v>1.0</v>
      </c>
      <c r="Y14" s="54">
        <v>1.0</v>
      </c>
      <c r="Z14" s="54">
        <v>1.0</v>
      </c>
      <c r="AA14" s="54">
        <v>1.0</v>
      </c>
      <c r="AB14" s="54">
        <v>1.0</v>
      </c>
      <c r="AC14" s="54">
        <v>1.0</v>
      </c>
      <c r="AD14" s="54">
        <v>1.0</v>
      </c>
      <c r="AE14" s="54">
        <v>1.0</v>
      </c>
      <c r="AF14" s="54">
        <v>1.0</v>
      </c>
      <c r="AG14" s="54">
        <v>1.0</v>
      </c>
      <c r="AH14" s="54">
        <v>1.0</v>
      </c>
      <c r="AI14" s="54">
        <v>1.0</v>
      </c>
      <c r="AJ14" s="54">
        <v>1.0</v>
      </c>
      <c r="AK14" s="54">
        <v>0.0</v>
      </c>
      <c r="AL14" s="54">
        <v>0.0</v>
      </c>
      <c r="AM14" s="54">
        <v>1.0</v>
      </c>
      <c r="AN14" s="54">
        <v>1.0</v>
      </c>
      <c r="AO14" s="54">
        <v>1.0</v>
      </c>
      <c r="AP14" s="10">
        <f t="shared" si="2"/>
        <v>29</v>
      </c>
      <c r="AQ14" s="36">
        <f t="shared" si="3"/>
        <v>1</v>
      </c>
      <c r="AR14" s="10"/>
      <c r="AS14" s="116"/>
    </row>
    <row r="15">
      <c r="A15" s="96" t="s">
        <v>371</v>
      </c>
      <c r="B15" s="96" t="s">
        <v>410</v>
      </c>
      <c r="C15" s="81">
        <f t="shared" si="4"/>
        <v>29</v>
      </c>
      <c r="D15" s="81">
        <v>3.0</v>
      </c>
      <c r="E15" s="10"/>
      <c r="F15" s="10"/>
      <c r="G15" s="108">
        <v>43206.0</v>
      </c>
      <c r="H15" s="54">
        <v>0.0</v>
      </c>
      <c r="I15" s="54">
        <v>1.0</v>
      </c>
      <c r="J15" s="54">
        <v>1.0</v>
      </c>
      <c r="K15" s="54">
        <v>1.0</v>
      </c>
      <c r="L15" s="54">
        <v>1.0</v>
      </c>
      <c r="M15" s="54">
        <v>1.0</v>
      </c>
      <c r="N15" s="54">
        <v>1.0</v>
      </c>
      <c r="O15" s="54">
        <v>1.0</v>
      </c>
      <c r="P15" s="54">
        <v>1.0</v>
      </c>
      <c r="Q15" s="54">
        <v>1.0</v>
      </c>
      <c r="R15" s="54">
        <v>1.0</v>
      </c>
      <c r="S15" s="54">
        <v>1.0</v>
      </c>
      <c r="T15" s="54">
        <v>1.0</v>
      </c>
      <c r="U15" s="54">
        <v>1.0</v>
      </c>
      <c r="V15" s="54">
        <v>1.0</v>
      </c>
      <c r="W15" s="54">
        <v>1.0</v>
      </c>
      <c r="X15" s="54">
        <v>1.0</v>
      </c>
      <c r="Y15" s="54">
        <v>1.0</v>
      </c>
      <c r="Z15" s="54">
        <v>1.0</v>
      </c>
      <c r="AA15" s="54">
        <v>1.0</v>
      </c>
      <c r="AB15" s="54">
        <v>1.0</v>
      </c>
      <c r="AC15" s="54">
        <v>1.0</v>
      </c>
      <c r="AD15" s="54">
        <v>1.0</v>
      </c>
      <c r="AE15" s="54">
        <v>1.0</v>
      </c>
      <c r="AF15" s="54">
        <v>1.0</v>
      </c>
      <c r="AG15" s="54">
        <v>1.0</v>
      </c>
      <c r="AH15" s="54">
        <v>0.0</v>
      </c>
      <c r="AI15" s="54">
        <v>1.0</v>
      </c>
      <c r="AJ15" s="54">
        <v>1.0</v>
      </c>
      <c r="AK15" s="54" t="s">
        <v>62</v>
      </c>
      <c r="AL15" s="54">
        <v>0.0</v>
      </c>
      <c r="AM15" s="54">
        <v>1.0</v>
      </c>
      <c r="AN15" s="54">
        <v>0.0</v>
      </c>
      <c r="AO15" s="54">
        <v>1.0</v>
      </c>
      <c r="AP15" s="10">
        <f t="shared" si="2"/>
        <v>27</v>
      </c>
      <c r="AQ15" s="36">
        <f t="shared" si="3"/>
        <v>0.9310344828</v>
      </c>
      <c r="AR15" s="81" t="s">
        <v>411</v>
      </c>
      <c r="AS15" s="71"/>
    </row>
    <row r="17">
      <c r="H17" s="119"/>
      <c r="I17" s="120"/>
      <c r="J17" s="120"/>
      <c r="K17" s="120"/>
      <c r="L17" s="119"/>
      <c r="M17" s="120"/>
      <c r="N17" s="120"/>
      <c r="O17" s="120"/>
      <c r="P17" s="119"/>
      <c r="Q17" s="120"/>
      <c r="R17" s="120"/>
      <c r="S17" s="120"/>
      <c r="T17" s="120"/>
      <c r="U17" s="120"/>
      <c r="V17" s="120"/>
      <c r="W17" s="119"/>
      <c r="X17" s="120"/>
      <c r="Y17" s="119"/>
      <c r="Z17" s="121"/>
      <c r="AA17" s="121"/>
      <c r="AB17" s="119"/>
      <c r="AC17" s="121"/>
      <c r="AD17" s="119"/>
      <c r="AE17" s="121"/>
      <c r="AF17" s="119"/>
      <c r="AG17" s="119"/>
      <c r="AH17" s="119"/>
      <c r="AI17" s="121"/>
      <c r="AJ17" s="121"/>
    </row>
  </sheetData>
  <autoFilter ref="$A$2:$AR$15"/>
  <conditionalFormatting sqref="H3:AJ15">
    <cfRule type="containsText" dxfId="4" priority="1" operator="containsText" text="1">
      <formula>NOT(ISERROR(SEARCH(("1"),(H3))))</formula>
    </cfRule>
  </conditionalFormatting>
  <conditionalFormatting sqref="D2:G2">
    <cfRule type="expression" dxfId="0" priority="2" stopIfTrue="1">
      <formula>AND(MONTH(D2)=MONTH(EDATE(TODAY(),0-1)),YEAR(D2)=YEAR(EDATE(TODAY(),0-1)))</formula>
    </cfRule>
  </conditionalFormatting>
  <conditionalFormatting sqref="D2:G2">
    <cfRule type="expression" dxfId="1" priority="3" stopIfTrue="1">
      <formula>AND(TODAY()-ROUNDDOWN(D2,0)&gt;=(WEEKDAY(TODAY())),TODAY()-ROUNDDOWN(D2,0)&lt;(WEEKDAY(TODAY())+7))</formula>
    </cfRule>
  </conditionalFormatting>
  <conditionalFormatting sqref="G3:G15">
    <cfRule type="cellIs" dxfId="3" priority="4" operator="lessThan">
      <formula>"13.04.18"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0.14"/>
    <col customWidth="1" min="3" max="26" width="8.71"/>
  </cols>
  <sheetData>
    <row r="2">
      <c r="A2" t="s">
        <v>409</v>
      </c>
      <c r="B2" s="117">
        <v>43191.0</v>
      </c>
    </row>
    <row r="3">
      <c r="B3" s="118"/>
    </row>
  </sheetData>
  <printOptions/>
  <pageMargins bottom="0.75" footer="0.0" header="0.0" left="0.7" right="0.7" top="0.75"/>
  <pageSetup orientation="landscape"/>
  <drawing r:id="rId1"/>
</worksheet>
</file>